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40" tabRatio="749" activeTab="0"/>
  </bookViews>
  <sheets>
    <sheet name="27年次" sheetId="1" r:id="rId1"/>
    <sheet name="26年次 " sheetId="2" r:id="rId2"/>
    <sheet name="25年次" sheetId="3" r:id="rId3"/>
    <sheet name="24年次 " sheetId="4" r:id="rId4"/>
    <sheet name="23年次 " sheetId="5" r:id="rId5"/>
    <sheet name="22年次 " sheetId="6" r:id="rId6"/>
    <sheet name="21年次" sheetId="7" r:id="rId7"/>
    <sheet name="20年次" sheetId="8" r:id="rId8"/>
    <sheet name="19年次" sheetId="9" r:id="rId9"/>
    <sheet name="18年次" sheetId="10" r:id="rId10"/>
    <sheet name="17年次" sheetId="11" r:id="rId11"/>
    <sheet name="16年次 " sheetId="12" r:id="rId12"/>
    <sheet name="15年次" sheetId="13" r:id="rId13"/>
    <sheet name="14年次" sheetId="14" r:id="rId14"/>
    <sheet name="13年次" sheetId="15" r:id="rId15"/>
    <sheet name="12年次" sheetId="16" r:id="rId16"/>
  </sheets>
  <definedNames>
    <definedName name="_xlnm.Print_Area" localSheetId="12">'15年次'!$A$1:$AQ$49</definedName>
    <definedName name="_xlnm.Print_Area" localSheetId="11">'16年次 '!$A$1:$AP$54</definedName>
    <definedName name="_xlnm.Print_Area" localSheetId="10">'17年次'!$A$1:$AP$51</definedName>
    <definedName name="_xlnm.Print_Area" localSheetId="9">'18年次'!$A$1:$AP$51</definedName>
    <definedName name="_xlnm.Print_Area" localSheetId="8">'19年次'!$A$1:$AP$48</definedName>
    <definedName name="_xlnm.Print_Area" localSheetId="7">'20年次'!$A$1:$U$57</definedName>
    <definedName name="_xlnm.Print_Area" localSheetId="6">'21年次'!$A$1:$U$57</definedName>
    <definedName name="_xlnm.Print_Area" localSheetId="5">'22年次 '!$A$1:$U$55</definedName>
    <definedName name="_xlnm.Print_Area" localSheetId="4">'23年次 '!$A$1:$U$53</definedName>
    <definedName name="_xlnm.Print_Area" localSheetId="3">'24年次 '!$A$1:$U$53</definedName>
    <definedName name="_xlnm.Print_Area" localSheetId="2">'25年次'!$A$1:$Z$53</definedName>
    <definedName name="_xlnm.Print_Area" localSheetId="1">'26年次 '!$A$1:$Z$53</definedName>
    <definedName name="_xlnm.Print_Area" localSheetId="0">'27年次'!#REF!</definedName>
  </definedNames>
  <calcPr fullCalcOnLoad="1"/>
</workbook>
</file>

<file path=xl/sharedStrings.xml><?xml version="1.0" encoding="utf-8"?>
<sst xmlns="http://schemas.openxmlformats.org/spreadsheetml/2006/main" count="4228" uniqueCount="394">
  <si>
    <t>岩手町</t>
  </si>
  <si>
    <t>雫石町</t>
  </si>
  <si>
    <t>葛巻町</t>
  </si>
  <si>
    <t>紫波町</t>
  </si>
  <si>
    <t>矢巾町</t>
  </si>
  <si>
    <t>西根町</t>
  </si>
  <si>
    <t>安代町</t>
  </si>
  <si>
    <t>玉山村</t>
  </si>
  <si>
    <t>滝沢村</t>
  </si>
  <si>
    <t>松尾村</t>
  </si>
  <si>
    <t>計</t>
  </si>
  <si>
    <t>花巻市</t>
  </si>
  <si>
    <t>石鳥谷町</t>
  </si>
  <si>
    <t>東和町</t>
  </si>
  <si>
    <t>北上市</t>
  </si>
  <si>
    <t>湯田町</t>
  </si>
  <si>
    <t>沢内村</t>
  </si>
  <si>
    <t>水沢市</t>
  </si>
  <si>
    <t>江刺市</t>
  </si>
  <si>
    <t>前沢町</t>
  </si>
  <si>
    <t>金ヶ崎町</t>
  </si>
  <si>
    <t>胆沢町</t>
  </si>
  <si>
    <t>一関市</t>
  </si>
  <si>
    <t>平泉町</t>
  </si>
  <si>
    <t>花泉町</t>
  </si>
  <si>
    <t>千厩町</t>
  </si>
  <si>
    <t>藤沢町</t>
  </si>
  <si>
    <t>大東町</t>
  </si>
  <si>
    <t>東山町</t>
  </si>
  <si>
    <t>室根村</t>
  </si>
  <si>
    <t>川崎村</t>
  </si>
  <si>
    <t>大船渡市</t>
  </si>
  <si>
    <t>陸前高田市</t>
  </si>
  <si>
    <t>住田町</t>
  </si>
  <si>
    <t>三陸町</t>
  </si>
  <si>
    <t>遠野市</t>
  </si>
  <si>
    <t>宮守村</t>
  </si>
  <si>
    <t>釜石市</t>
  </si>
  <si>
    <t>大槌町</t>
  </si>
  <si>
    <t>宮古市</t>
  </si>
  <si>
    <t>山田町</t>
  </si>
  <si>
    <t>田老町</t>
  </si>
  <si>
    <t>新里村</t>
  </si>
  <si>
    <t>川井村</t>
  </si>
  <si>
    <t>小計</t>
  </si>
  <si>
    <t>岩泉町</t>
  </si>
  <si>
    <t>田野畑村</t>
  </si>
  <si>
    <t>久慈市</t>
  </si>
  <si>
    <t>種市町</t>
  </si>
  <si>
    <t>野田村</t>
  </si>
  <si>
    <t>山形村</t>
  </si>
  <si>
    <t>大野村</t>
  </si>
  <si>
    <t>普代村</t>
  </si>
  <si>
    <t>二戸市</t>
  </si>
  <si>
    <t>一戸町</t>
  </si>
  <si>
    <t>浄法寺町</t>
  </si>
  <si>
    <t>軽米町</t>
  </si>
  <si>
    <t>九戸村</t>
  </si>
  <si>
    <t>地方</t>
  </si>
  <si>
    <t>振興</t>
  </si>
  <si>
    <t>局別</t>
  </si>
  <si>
    <t>盛</t>
  </si>
  <si>
    <t>岡</t>
  </si>
  <si>
    <t>花</t>
  </si>
  <si>
    <t>巻</t>
  </si>
  <si>
    <t>北</t>
  </si>
  <si>
    <t>上</t>
  </si>
  <si>
    <t>水</t>
  </si>
  <si>
    <t>沢</t>
  </si>
  <si>
    <t>一</t>
  </si>
  <si>
    <t>関</t>
  </si>
  <si>
    <t>千</t>
  </si>
  <si>
    <t>厩</t>
  </si>
  <si>
    <t>船</t>
  </si>
  <si>
    <t>渡</t>
  </si>
  <si>
    <t>遠</t>
  </si>
  <si>
    <t>野</t>
  </si>
  <si>
    <t>釜</t>
  </si>
  <si>
    <t>石</t>
  </si>
  <si>
    <t>宮</t>
  </si>
  <si>
    <t>古</t>
  </si>
  <si>
    <t>久</t>
  </si>
  <si>
    <t>慈</t>
  </si>
  <si>
    <t>二</t>
  </si>
  <si>
    <t>戸</t>
  </si>
  <si>
    <t>盛岡市</t>
  </si>
  <si>
    <t>大迫町</t>
  </si>
  <si>
    <t>衣川村</t>
  </si>
  <si>
    <t>合　　　　計</t>
  </si>
  <si>
    <t>４．平成12年次作目別・市町村別生産量</t>
  </si>
  <si>
    <t>乾しいたけ</t>
  </si>
  <si>
    <t>原　木</t>
  </si>
  <si>
    <t>菌　床</t>
  </si>
  <si>
    <t>市　町　村　名</t>
  </si>
  <si>
    <t>生　　し　　い　　た　　け</t>
  </si>
  <si>
    <t>根</t>
  </si>
  <si>
    <t>葉</t>
  </si>
  <si>
    <t>桐</t>
  </si>
  <si>
    <t>く る み</t>
  </si>
  <si>
    <t>生 う る し</t>
  </si>
  <si>
    <t>木　　炭</t>
  </si>
  <si>
    <t>－　11　－</t>
  </si>
  <si>
    <t>－　12　－</t>
  </si>
  <si>
    <t>－　13　－</t>
  </si>
  <si>
    <t xml:space="preserve">　　　　　　㎏ </t>
  </si>
  <si>
    <t xml:space="preserve">　　　　　　　㎏ </t>
  </si>
  <si>
    <t>し　　　　い　　　　た　　　　け　　　　㎏</t>
  </si>
  <si>
    <t>な  め  こ</t>
  </si>
  <si>
    <t>ひ ら た け</t>
  </si>
  <si>
    <t>えのきたけ</t>
  </si>
  <si>
    <t>ま つ た け</t>
  </si>
  <si>
    <t>　　　　　　　わ　　　　さ　　　　び       　㎏</t>
  </si>
  <si>
    <t>く　　　り</t>
  </si>
  <si>
    <t>し　　　　　い　　　　　た　　　　　け　　　　　㎏</t>
  </si>
  <si>
    <t>な　め　こ</t>
  </si>
  <si>
    <t>ひ ら た け</t>
  </si>
  <si>
    <t>ま つ た け</t>
  </si>
  <si>
    <t>　　　　　　　わ　　　　さ　　　　び       　㎏</t>
  </si>
  <si>
    <t>く　　り</t>
  </si>
  <si>
    <t>く る み</t>
  </si>
  <si>
    <t xml:space="preserve">　　　　　　㎏ </t>
  </si>
  <si>
    <t xml:space="preserve">㎏ </t>
  </si>
  <si>
    <t xml:space="preserve">　　　　　　　㎏ </t>
  </si>
  <si>
    <t xml:space="preserve">　　　　　　　㎏ 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</si>
  <si>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  <r>
      <rPr>
        <sz val="9"/>
        <rFont val="ＭＳ Ｐ明朝"/>
        <family val="1"/>
      </rPr>
      <t xml:space="preserve"> </t>
    </r>
  </si>
  <si>
    <t xml:space="preserve">㎏ 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</si>
  <si>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</si>
  <si>
    <t xml:space="preserve">　　　　　　　㎏ </t>
  </si>
  <si>
    <t>大</t>
  </si>
  <si>
    <t>　</t>
  </si>
  <si>
    <t>　</t>
  </si>
  <si>
    <t>　</t>
  </si>
  <si>
    <t>　</t>
  </si>
  <si>
    <t>　</t>
  </si>
  <si>
    <t>　</t>
  </si>
  <si>
    <t>　</t>
  </si>
  <si>
    <t>　</t>
  </si>
  <si>
    <t>－　10　－</t>
  </si>
  <si>
    <r>
      <t>４．平成1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年次作目別・市町村別生産量</t>
    </r>
  </si>
  <si>
    <t>し　　　　い　　　　た　　　　け　　　　㎏</t>
  </si>
  <si>
    <t>な  め  こ</t>
  </si>
  <si>
    <t>ひ ら た け</t>
  </si>
  <si>
    <t>えのきたけ</t>
  </si>
  <si>
    <t>ま つ た け</t>
  </si>
  <si>
    <t>　　　　　　　わ　　　　さ　　　　び       　㎏</t>
  </si>
  <si>
    <t>く　　　り</t>
  </si>
  <si>
    <t>く る み</t>
  </si>
  <si>
    <t>し　　　　　い　　　　　た　　　　　け　　　　　㎏</t>
  </si>
  <si>
    <t>な　め　こ</t>
  </si>
  <si>
    <t>く　　り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</si>
  <si>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  <r>
      <rPr>
        <sz val="9"/>
        <rFont val="ＭＳ Ｐ明朝"/>
        <family val="1"/>
      </rPr>
      <t xml:space="preserve"> </t>
    </r>
  </si>
  <si>
    <r>
      <t>　　　　　　ｍ</t>
    </r>
    <r>
      <rPr>
        <vertAlign val="superscript"/>
        <sz val="8"/>
        <rFont val="ＭＳ Ｐ明朝"/>
        <family val="1"/>
      </rPr>
      <t xml:space="preserve">3 </t>
    </r>
  </si>
  <si>
    <t>　</t>
  </si>
  <si>
    <t>　</t>
  </si>
  <si>
    <t>　</t>
  </si>
  <si>
    <t>　</t>
  </si>
  <si>
    <t>　</t>
  </si>
  <si>
    <t>－　10　－</t>
  </si>
  <si>
    <t>－　11　－</t>
  </si>
  <si>
    <t>－　12　－</t>
  </si>
  <si>
    <t>－　13　－</t>
  </si>
  <si>
    <t>大</t>
  </si>
  <si>
    <t>船</t>
  </si>
  <si>
    <t>渡</t>
  </si>
  <si>
    <r>
      <t>４．平成1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年次作目別・市町村別生産量</t>
    </r>
  </si>
  <si>
    <t>－　８　－</t>
  </si>
  <si>
    <t>－　９　－</t>
  </si>
  <si>
    <t>－　10　－</t>
  </si>
  <si>
    <r>
      <t>４．平成1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年次作目別・市町村別生産量</t>
    </r>
  </si>
  <si>
    <t>-10-</t>
  </si>
  <si>
    <t>-11-</t>
  </si>
  <si>
    <t>-8-</t>
  </si>
  <si>
    <t>-9-</t>
  </si>
  <si>
    <t>わ　　　　さ　　　　び       　㎏</t>
  </si>
  <si>
    <t>し　　　　い　　　　た　　　　け　　　　㎏</t>
  </si>
  <si>
    <t>な  め  こ</t>
  </si>
  <si>
    <t>ひ ら た け</t>
  </si>
  <si>
    <t>えのきたけ</t>
  </si>
  <si>
    <t>ま つ た け</t>
  </si>
  <si>
    <t>く　　　り</t>
  </si>
  <si>
    <t>く る み</t>
  </si>
  <si>
    <t>わ　　　　さ　　　　び       　㎏</t>
  </si>
  <si>
    <t>　</t>
  </si>
  <si>
    <t>　</t>
  </si>
  <si>
    <t>-9-</t>
  </si>
  <si>
    <r>
      <t>４．平成1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年次作目別・市町村別生産量</t>
    </r>
  </si>
  <si>
    <t>金ヶ崎町</t>
  </si>
  <si>
    <t>県計</t>
  </si>
  <si>
    <t>-11-</t>
  </si>
  <si>
    <t>-10-</t>
  </si>
  <si>
    <t>わ　　　　さ　　　　び       　㎏</t>
  </si>
  <si>
    <r>
      <t>４．平成1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年次作目別・市町村別生産量</t>
    </r>
  </si>
  <si>
    <t>八幡平市</t>
  </si>
  <si>
    <t>　</t>
  </si>
  <si>
    <t>西和賀町</t>
  </si>
  <si>
    <r>
      <t>旧</t>
    </r>
    <r>
      <rPr>
        <sz val="9"/>
        <rFont val="ＭＳ Ｐ明朝"/>
        <family val="1"/>
      </rPr>
      <t>花泉町</t>
    </r>
  </si>
  <si>
    <r>
      <t>旧</t>
    </r>
    <r>
      <rPr>
        <sz val="9"/>
        <rFont val="ＭＳ Ｐ明朝"/>
        <family val="1"/>
      </rPr>
      <t>大東町</t>
    </r>
  </si>
  <si>
    <r>
      <t>旧</t>
    </r>
    <r>
      <rPr>
        <sz val="9"/>
        <rFont val="ＭＳ Ｐ明朝"/>
        <family val="1"/>
      </rPr>
      <t>千厩町</t>
    </r>
  </si>
  <si>
    <r>
      <t>旧</t>
    </r>
    <r>
      <rPr>
        <sz val="9"/>
        <rFont val="ＭＳ Ｐ明朝"/>
        <family val="1"/>
      </rPr>
      <t>東山町</t>
    </r>
  </si>
  <si>
    <r>
      <t>旧</t>
    </r>
    <r>
      <rPr>
        <sz val="9"/>
        <rFont val="ＭＳ Ｐ明朝"/>
        <family val="1"/>
      </rPr>
      <t>室根村</t>
    </r>
  </si>
  <si>
    <r>
      <t>旧</t>
    </r>
    <r>
      <rPr>
        <sz val="9"/>
        <rFont val="ＭＳ Ｐ明朝"/>
        <family val="1"/>
      </rPr>
      <t>川崎村</t>
    </r>
  </si>
  <si>
    <t>- 7 -</t>
  </si>
  <si>
    <t>- 8 -</t>
  </si>
  <si>
    <t>- 9 -</t>
  </si>
  <si>
    <t>- 10 -</t>
  </si>
  <si>
    <t>※一関市については、所管する振興局が一関と千厩にまたがることから、旧町村単位で数値を記した。</t>
  </si>
  <si>
    <t>　</t>
  </si>
  <si>
    <t>- 7 -</t>
  </si>
  <si>
    <t>- 8 -</t>
  </si>
  <si>
    <t>- 9 -</t>
  </si>
  <si>
    <t>- 10 -</t>
  </si>
  <si>
    <r>
      <t>４．平成1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年次作目別・市町村別生産量</t>
    </r>
  </si>
  <si>
    <t>洋野町</t>
  </si>
  <si>
    <t>奥州市</t>
  </si>
  <si>
    <t>巻</t>
  </si>
  <si>
    <t>県
南</t>
  </si>
  <si>
    <t>振興
局別</t>
  </si>
  <si>
    <t>４．平成19年次作目別・市町村別生産量</t>
  </si>
  <si>
    <t>し　　　　い　　　　た　　　　け　　　　㎏</t>
  </si>
  <si>
    <t>な  め  こ</t>
  </si>
  <si>
    <t>えのきたけ</t>
  </si>
  <si>
    <t>ひ ら た け</t>
  </si>
  <si>
    <t>ま つ た け</t>
  </si>
  <si>
    <t>わ　　　　さ　　　　び       　㎏</t>
  </si>
  <si>
    <t>く　　　り</t>
  </si>
  <si>
    <t>く る み</t>
  </si>
  <si>
    <t>し　　　　　い　　　　　た　　　　　け　　　　　㎏</t>
  </si>
  <si>
    <t>な　め　こ</t>
  </si>
  <si>
    <t>く　　り</t>
  </si>
  <si>
    <t xml:space="preserve">　　　　　　㎏ </t>
  </si>
  <si>
    <t xml:space="preserve">㎏ </t>
  </si>
  <si>
    <t>　</t>
  </si>
  <si>
    <t>　</t>
  </si>
  <si>
    <t>　</t>
  </si>
  <si>
    <t>- 7 -</t>
  </si>
  <si>
    <t>- 8 -</t>
  </si>
  <si>
    <t>- 9 -</t>
  </si>
  <si>
    <t>- 10 -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</si>
  <si>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  <r>
      <rPr>
        <sz val="9"/>
        <rFont val="ＭＳ Ｐ明朝"/>
        <family val="1"/>
      </rPr>
      <t xml:space="preserve"> </t>
    </r>
  </si>
  <si>
    <r>
      <t>　　　　　　ｍ</t>
    </r>
    <r>
      <rPr>
        <vertAlign val="superscript"/>
        <sz val="8"/>
        <rFont val="ＭＳ Ｐ明朝"/>
        <family val="1"/>
      </rPr>
      <t xml:space="preserve">3 </t>
    </r>
  </si>
  <si>
    <t>合計</t>
  </si>
  <si>
    <t xml:space="preserve">　　　　　　　㎏ </t>
  </si>
  <si>
    <t>　</t>
  </si>
  <si>
    <t>一
関</t>
  </si>
  <si>
    <t>厩</t>
  </si>
  <si>
    <t>大
船
渡</t>
  </si>
  <si>
    <r>
      <t>４．平成2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年次作目別・市町村別生産量</t>
    </r>
  </si>
  <si>
    <t>-　7　-</t>
  </si>
  <si>
    <t>-　8　-</t>
  </si>
  <si>
    <t>-　7　-</t>
  </si>
  <si>
    <t>-　8　-</t>
  </si>
  <si>
    <r>
      <t>４．平成2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年次作目別・市町村別生産量</t>
    </r>
  </si>
  <si>
    <t>　</t>
  </si>
  <si>
    <t>　</t>
  </si>
  <si>
    <t>振興局
等　別</t>
  </si>
  <si>
    <t>４．平成22年次作目別・市町村別生産量</t>
  </si>
  <si>
    <t>し　　　　い　　　　た　　　　け　　　　㎏</t>
  </si>
  <si>
    <t>な  め  こ</t>
  </si>
  <si>
    <t>えのきたけ</t>
  </si>
  <si>
    <t>ひ ら た け</t>
  </si>
  <si>
    <t>ま つ た け</t>
  </si>
  <si>
    <t>わ　　　　さ　　　　び       　㎏</t>
  </si>
  <si>
    <t>く　　　り</t>
  </si>
  <si>
    <t>く る み</t>
  </si>
  <si>
    <t xml:space="preserve">　　　　　　㎏ </t>
  </si>
  <si>
    <t xml:space="preserve">㎏ </t>
  </si>
  <si>
    <t xml:space="preserve">　　　　　　　㎏ 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</si>
  <si>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  <r>
      <rPr>
        <sz val="9"/>
        <rFont val="ＭＳ Ｐ明朝"/>
        <family val="1"/>
      </rPr>
      <t xml:space="preserve"> </t>
    </r>
  </si>
  <si>
    <t>　</t>
  </si>
  <si>
    <t>花　　巻</t>
  </si>
  <si>
    <t>一　関</t>
  </si>
  <si>
    <t>沿岸</t>
  </si>
  <si>
    <t>宮　　　古</t>
  </si>
  <si>
    <t>県　　北</t>
  </si>
  <si>
    <t>　</t>
  </si>
  <si>
    <t>-　7　-</t>
  </si>
  <si>
    <t>-　8　-</t>
  </si>
  <si>
    <r>
      <t>４．平成2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年次作目別・市町村別生産量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</si>
  <si>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</si>
  <si>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</si>
  <si>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</si>
  <si>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</si>
  <si>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</si>
  <si>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</si>
  <si>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</si>
  <si>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</si>
  <si>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</si>
  <si>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</si>
  <si>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４．平成24</t>
    </r>
    <r>
      <rPr>
        <sz val="11"/>
        <rFont val="ＭＳ Ｐゴシック"/>
        <family val="3"/>
      </rPr>
      <t>年次作目別・市町村別生産量</t>
    </r>
  </si>
  <si>
    <t>-</t>
  </si>
  <si>
    <t>平成24年特用林産物統計表より抜粋</t>
  </si>
  <si>
    <t>平成23年特用林産物統計表より抜粋</t>
  </si>
  <si>
    <t>平成22年特用林産物統計表より抜粋</t>
  </si>
  <si>
    <t>平成21年特用林産物統計表より抜粋</t>
  </si>
  <si>
    <t>平成20年特用林産物統計表より抜粋</t>
  </si>
  <si>
    <t>平成19年特用林産物統計表より抜粋</t>
  </si>
  <si>
    <t>平成18年特用林産物統計表より抜粋</t>
  </si>
  <si>
    <t>平成17年特用林産物統計表より抜粋</t>
  </si>
  <si>
    <t>平成16年特用林産物統計表より抜粋</t>
  </si>
  <si>
    <t>平成15年特用林産物統計表より抜粋</t>
  </si>
  <si>
    <t>平成14年特用林産物統計表より抜粋</t>
  </si>
  <si>
    <t>平成13年特用林産物統計表より抜粋</t>
  </si>
  <si>
    <t>平成12年特用林産物統計表より抜粋</t>
  </si>
  <si>
    <t>平成25年特用林産物統計表より抜粋</t>
  </si>
  <si>
    <t>４．平成25年次作目別・市町村別生産量</t>
  </si>
  <si>
    <t>し　　　　い　　　　た　　　　け　　　　㎏</t>
  </si>
  <si>
    <t>な  め  こ</t>
  </si>
  <si>
    <t>えのきたけ</t>
  </si>
  <si>
    <t>ひ ら た け</t>
  </si>
  <si>
    <t>ま つ た け</t>
  </si>
  <si>
    <t>わ　　　　さ　　　　び       　㎏</t>
  </si>
  <si>
    <t>く　　　り</t>
  </si>
  <si>
    <t>くり（非表示）</t>
  </si>
  <si>
    <t>く る み</t>
  </si>
  <si>
    <t>くるみ（非表示）</t>
  </si>
  <si>
    <t>栽培</t>
  </si>
  <si>
    <t>その他</t>
  </si>
  <si>
    <t xml:space="preserve">　　　　　　㎏ </t>
  </si>
  <si>
    <t xml:space="preserve">㎏ </t>
  </si>
  <si>
    <t xml:space="preserve">　　　　　　　㎏ 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</si>
  <si>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  <r>
      <rPr>
        <sz val="9"/>
        <rFont val="ＭＳ Ｐ明朝"/>
        <family val="1"/>
      </rPr>
      <t xml:space="preserve"> </t>
    </r>
  </si>
  <si>
    <t>-</t>
  </si>
  <si>
    <t>-</t>
  </si>
  <si>
    <t>　</t>
  </si>
  <si>
    <t>-</t>
  </si>
  <si>
    <t>金ケ崎町</t>
  </si>
  <si>
    <t>金ケ崎町</t>
  </si>
  <si>
    <t>-</t>
  </si>
  <si>
    <t>-</t>
  </si>
  <si>
    <t>-</t>
  </si>
  <si>
    <t>-</t>
  </si>
  <si>
    <t>　</t>
  </si>
  <si>
    <t>-</t>
  </si>
  <si>
    <t>-　7　-</t>
  </si>
  <si>
    <t>-　8　-</t>
  </si>
  <si>
    <t>４．平成26年次作目別・市町村別生産量</t>
  </si>
  <si>
    <t>し　　　　い　　　　た　　　　け　　　　㎏</t>
  </si>
  <si>
    <t>な  め  こ</t>
  </si>
  <si>
    <t>えのきたけ</t>
  </si>
  <si>
    <t>ひ ら た け</t>
  </si>
  <si>
    <t>ま つ た け</t>
  </si>
  <si>
    <t>わ　　　　さ　　　　び       　㎏</t>
  </si>
  <si>
    <t>く　　　り</t>
  </si>
  <si>
    <t>く る み</t>
  </si>
  <si>
    <t xml:space="preserve">　　　　　　㎏ </t>
  </si>
  <si>
    <t xml:space="preserve">㎏ </t>
  </si>
  <si>
    <t xml:space="preserve">　　　　　　　㎏ </t>
  </si>
  <si>
    <r>
      <t>　　　　　　ｍ</t>
    </r>
    <r>
      <rPr>
        <vertAlign val="superscript"/>
        <sz val="8"/>
        <rFont val="ＭＳ Ｐ明朝"/>
        <family val="1"/>
      </rPr>
      <t xml:space="preserve">3 </t>
    </r>
    <r>
      <rPr>
        <sz val="9"/>
        <rFont val="ＭＳ Ｐ明朝"/>
        <family val="1"/>
      </rPr>
      <t xml:space="preserve"> </t>
    </r>
  </si>
  <si>
    <t>-</t>
  </si>
  <si>
    <t>-</t>
  </si>
  <si>
    <t>　</t>
  </si>
  <si>
    <t>-</t>
  </si>
  <si>
    <t>-</t>
  </si>
  <si>
    <t>金ケ崎町</t>
  </si>
  <si>
    <t>-</t>
  </si>
  <si>
    <t>-</t>
  </si>
  <si>
    <t>-</t>
  </si>
  <si>
    <t>　</t>
  </si>
  <si>
    <t>-</t>
  </si>
  <si>
    <t>-　7　-</t>
  </si>
  <si>
    <t>-　8　-</t>
  </si>
  <si>
    <t>平成26年特用林産物統計表より抜粋</t>
  </si>
  <si>
    <t>４．平成27年次作目別・市町村別生産量</t>
  </si>
  <si>
    <t>し　　　　い　　　　た　　　　け　　　　㎏</t>
  </si>
  <si>
    <t>な  め  こ</t>
  </si>
  <si>
    <t>えのきたけ</t>
  </si>
  <si>
    <t>ひ ら た け</t>
  </si>
  <si>
    <t>ま つ た け</t>
  </si>
  <si>
    <t>わ　　　　さ　　　　び       　㎏</t>
  </si>
  <si>
    <t>く　　　り</t>
  </si>
  <si>
    <t>く る み</t>
  </si>
  <si>
    <t xml:space="preserve">　　　　　　㎏ </t>
  </si>
  <si>
    <t xml:space="preserve">㎏ </t>
  </si>
  <si>
    <t xml:space="preserve">　　　　　　　㎏ </t>
  </si>
  <si>
    <r>
      <t>　　　　　　ｍ</t>
    </r>
    <r>
      <rPr>
        <vertAlign val="superscript"/>
        <sz val="8"/>
        <color indexed="8"/>
        <rFont val="ＭＳ Ｐ明朝"/>
        <family val="1"/>
      </rPr>
      <t xml:space="preserve">3 </t>
    </r>
    <r>
      <rPr>
        <sz val="9"/>
        <color indexed="8"/>
        <rFont val="ＭＳ Ｐ明朝"/>
        <family val="1"/>
      </rPr>
      <t xml:space="preserve"> </t>
    </r>
  </si>
  <si>
    <t>-</t>
  </si>
  <si>
    <t>滝沢市</t>
  </si>
  <si>
    <t>-</t>
  </si>
  <si>
    <t>滝沢市</t>
  </si>
  <si>
    <t>-</t>
  </si>
  <si>
    <t>金ケ崎町</t>
  </si>
  <si>
    <t>-</t>
  </si>
  <si>
    <t>-</t>
  </si>
  <si>
    <t>-</t>
  </si>
  <si>
    <t>-</t>
  </si>
  <si>
    <t>　</t>
  </si>
  <si>
    <t>-</t>
  </si>
  <si>
    <t>-　7　-</t>
  </si>
  <si>
    <t>-　8　-</t>
  </si>
  <si>
    <t>平成27年特用林産物統計表より抜粋</t>
  </si>
  <si>
    <t>野田村原木生しいたけ</t>
  </si>
  <si>
    <t>修正</t>
  </si>
  <si>
    <t>大船渡市菌床生しいたけ</t>
  </si>
  <si>
    <t>岩泉町わさび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</si>
</sst>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vertAlign val="superscript"/>
      <sz val="8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ゴシック"/>
      <family val="3"/>
    </font>
    <font>
      <vertAlign val="superscript"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distributed" vertical="center"/>
    </xf>
    <xf numFmtId="38" fontId="4" fillId="0" borderId="10" xfId="0" applyNumberFormat="1" applyFont="1" applyBorder="1" applyAlignment="1">
      <alignment horizontal="distributed" vertical="center"/>
    </xf>
    <xf numFmtId="38" fontId="3" fillId="0" borderId="11" xfId="0" applyNumberFormat="1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38" fontId="3" fillId="0" borderId="0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0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top"/>
    </xf>
    <xf numFmtId="176" fontId="3" fillId="0" borderId="14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176" fontId="3" fillId="0" borderId="33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/>
    </xf>
    <xf numFmtId="176" fontId="3" fillId="0" borderId="2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top"/>
    </xf>
    <xf numFmtId="176" fontId="3" fillId="0" borderId="24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7" fontId="3" fillId="0" borderId="19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3" fillId="0" borderId="36" xfId="0" applyFont="1" applyBorder="1" applyAlignment="1">
      <alignment horizontal="right" vertical="top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/>
    </xf>
    <xf numFmtId="0" fontId="0" fillId="0" borderId="39" xfId="0" applyBorder="1" applyAlignment="1">
      <alignment/>
    </xf>
    <xf numFmtId="0" fontId="3" fillId="0" borderId="35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49" fontId="3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8" fontId="3" fillId="0" borderId="14" xfId="0" applyNumberFormat="1" applyFont="1" applyBorder="1" applyAlignment="1">
      <alignment horizontal="distributed" vertical="center"/>
    </xf>
    <xf numFmtId="38" fontId="3" fillId="0" borderId="31" xfId="0" applyNumberFormat="1" applyFont="1" applyBorder="1" applyAlignment="1">
      <alignment horizontal="distributed" vertical="center"/>
    </xf>
    <xf numFmtId="38" fontId="4" fillId="0" borderId="31" xfId="0" applyNumberFormat="1" applyFont="1" applyBorder="1" applyAlignment="1">
      <alignment horizontal="distributed" vertical="center"/>
    </xf>
    <xf numFmtId="38" fontId="3" fillId="0" borderId="32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6" fontId="3" fillId="0" borderId="41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177" fontId="3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right" vertical="top"/>
    </xf>
    <xf numFmtId="0" fontId="3" fillId="0" borderId="36" xfId="0" applyFont="1" applyFill="1" applyBorder="1" applyAlignment="1">
      <alignment horizontal="right" vertical="top"/>
    </xf>
    <xf numFmtId="176" fontId="3" fillId="0" borderId="4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8" fontId="3" fillId="0" borderId="19" xfId="0" applyNumberFormat="1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horizontal="distributed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7" fontId="3" fillId="0" borderId="19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distributed" vertical="center"/>
    </xf>
    <xf numFmtId="38" fontId="3" fillId="0" borderId="31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horizontal="distributed" vertical="center"/>
    </xf>
    <xf numFmtId="38" fontId="4" fillId="0" borderId="31" xfId="0" applyNumberFormat="1" applyFont="1" applyFill="1" applyBorder="1" applyAlignment="1">
      <alignment horizontal="distributed" vertical="center"/>
    </xf>
    <xf numFmtId="38" fontId="3" fillId="0" borderId="11" xfId="0" applyNumberFormat="1" applyFont="1" applyFill="1" applyBorder="1" applyAlignment="1">
      <alignment horizontal="distributed" vertical="center"/>
    </xf>
    <xf numFmtId="176" fontId="3" fillId="0" borderId="38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horizontal="distributed"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0" fillId="0" borderId="39" xfId="0" applyFill="1" applyBorder="1" applyAlignment="1">
      <alignment/>
    </xf>
    <xf numFmtId="38" fontId="7" fillId="0" borderId="10" xfId="0" applyNumberFormat="1" applyFont="1" applyFill="1" applyBorder="1" applyAlignment="1">
      <alignment horizontal="distributed" vertical="center"/>
    </xf>
    <xf numFmtId="38" fontId="7" fillId="0" borderId="31" xfId="0" applyNumberFormat="1" applyFont="1" applyFill="1" applyBorder="1" applyAlignment="1">
      <alignment horizontal="distributed" vertical="center"/>
    </xf>
    <xf numFmtId="38" fontId="7" fillId="0" borderId="19" xfId="0" applyNumberFormat="1" applyFont="1" applyFill="1" applyBorder="1" applyAlignment="1">
      <alignment horizontal="distributed" vertical="center"/>
    </xf>
    <xf numFmtId="38" fontId="7" fillId="0" borderId="14" xfId="0" applyNumberFormat="1" applyFont="1" applyFill="1" applyBorder="1" applyAlignment="1">
      <alignment horizontal="distributed"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/>
    </xf>
    <xf numFmtId="176" fontId="10" fillId="0" borderId="19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3" fillId="0" borderId="42" xfId="0" applyNumberFormat="1" applyFont="1" applyFill="1" applyBorder="1" applyAlignment="1">
      <alignment horizontal="distributed"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horizontal="distributed" vertical="center"/>
    </xf>
    <xf numFmtId="176" fontId="3" fillId="0" borderId="25" xfId="0" applyNumberFormat="1" applyFont="1" applyFill="1" applyBorder="1" applyAlignment="1">
      <alignment vertical="center"/>
    </xf>
    <xf numFmtId="38" fontId="3" fillId="0" borderId="18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horizontal="distributed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176" fontId="10" fillId="0" borderId="34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shrinkToFi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3" fillId="0" borderId="47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47" xfId="0" applyNumberFormat="1" applyFont="1" applyBorder="1" applyAlignment="1">
      <alignment/>
    </xf>
    <xf numFmtId="41" fontId="3" fillId="0" borderId="41" xfId="0" applyNumberFormat="1" applyFont="1" applyFill="1" applyBorder="1" applyAlignment="1">
      <alignment/>
    </xf>
    <xf numFmtId="41" fontId="3" fillId="0" borderId="21" xfId="0" applyNumberFormat="1" applyFont="1" applyFill="1" applyBorder="1" applyAlignment="1">
      <alignment/>
    </xf>
    <xf numFmtId="41" fontId="3" fillId="0" borderId="42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22" xfId="0" applyNumberFormat="1" applyFont="1" applyFill="1" applyBorder="1" applyAlignment="1">
      <alignment/>
    </xf>
    <xf numFmtId="41" fontId="3" fillId="0" borderId="18" xfId="0" applyNumberFormat="1" applyFont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>
      <alignment/>
    </xf>
    <xf numFmtId="41" fontId="3" fillId="0" borderId="11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3" fillId="0" borderId="23" xfId="0" applyNumberFormat="1" applyFont="1" applyFill="1" applyBorder="1" applyAlignment="1">
      <alignment/>
    </xf>
    <xf numFmtId="41" fontId="3" fillId="0" borderId="4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44" xfId="0" applyNumberFormat="1" applyFont="1" applyFill="1" applyBorder="1" applyAlignment="1">
      <alignment/>
    </xf>
    <xf numFmtId="41" fontId="3" fillId="0" borderId="18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40" xfId="0" applyNumberFormat="1" applyFont="1" applyFill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41" fontId="3" fillId="0" borderId="50" xfId="0" applyNumberFormat="1" applyFont="1" applyFill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3" fillId="0" borderId="39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41" fontId="3" fillId="0" borderId="52" xfId="0" applyNumberFormat="1" applyFont="1" applyFill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3" fillId="0" borderId="53" xfId="0" applyNumberFormat="1" applyFont="1" applyFill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43" xfId="0" applyNumberFormat="1" applyFont="1" applyFill="1" applyBorder="1" applyAlignment="1">
      <alignment vertical="center"/>
    </xf>
    <xf numFmtId="41" fontId="3" fillId="0" borderId="54" xfId="0" applyNumberFormat="1" applyFont="1" applyFill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41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55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38" fontId="3" fillId="0" borderId="47" xfId="0" applyNumberFormat="1" applyFont="1" applyFill="1" applyBorder="1" applyAlignment="1">
      <alignment horizontal="distributed" vertical="center"/>
    </xf>
    <xf numFmtId="41" fontId="3" fillId="0" borderId="56" xfId="0" applyNumberFormat="1" applyFont="1" applyFill="1" applyBorder="1" applyAlignment="1">
      <alignment vertical="center"/>
    </xf>
    <xf numFmtId="41" fontId="3" fillId="0" borderId="44" xfId="0" applyNumberFormat="1" applyFont="1" applyFill="1" applyBorder="1" applyAlignment="1">
      <alignment vertical="center"/>
    </xf>
    <xf numFmtId="41" fontId="3" fillId="0" borderId="4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/>
    </xf>
    <xf numFmtId="41" fontId="3" fillId="0" borderId="37" xfId="0" applyNumberFormat="1" applyFont="1" applyFill="1" applyBorder="1" applyAlignment="1">
      <alignment horizontal="right" vertical="center"/>
    </xf>
    <xf numFmtId="41" fontId="3" fillId="0" borderId="47" xfId="0" applyNumberFormat="1" applyFont="1" applyFill="1" applyBorder="1" applyAlignment="1">
      <alignment horizontal="right" vertical="center"/>
    </xf>
    <xf numFmtId="41" fontId="3" fillId="0" borderId="41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39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56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distributed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shrinkToFit="1"/>
    </xf>
    <xf numFmtId="49" fontId="0" fillId="0" borderId="0" xfId="0" applyNumberFormat="1" applyFont="1" applyAlignment="1">
      <alignment vertical="center"/>
    </xf>
    <xf numFmtId="38" fontId="3" fillId="0" borderId="4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38" fontId="47" fillId="0" borderId="0" xfId="0" applyNumberFormat="1" applyFont="1" applyFill="1" applyBorder="1" applyAlignment="1">
      <alignment horizontal="center"/>
    </xf>
    <xf numFmtId="38" fontId="47" fillId="33" borderId="58" xfId="0" applyNumberFormat="1" applyFont="1" applyFill="1" applyBorder="1" applyAlignment="1">
      <alignment horizontal="center" vertical="center"/>
    </xf>
    <xf numFmtId="38" fontId="47" fillId="0" borderId="0" xfId="0" applyNumberFormat="1" applyFont="1" applyFill="1" applyBorder="1" applyAlignment="1">
      <alignment vertical="center"/>
    </xf>
    <xf numFmtId="38" fontId="47" fillId="33" borderId="45" xfId="0" applyNumberFormat="1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right" vertical="top"/>
    </xf>
    <xf numFmtId="41" fontId="47" fillId="0" borderId="19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41" fontId="47" fillId="0" borderId="24" xfId="0" applyNumberFormat="1" applyFont="1" applyFill="1" applyBorder="1" applyAlignment="1">
      <alignment vertical="center"/>
    </xf>
    <xf numFmtId="41" fontId="47" fillId="0" borderId="10" xfId="0" applyNumberFormat="1" applyFont="1" applyFill="1" applyBorder="1" applyAlignment="1">
      <alignment vertical="center"/>
    </xf>
    <xf numFmtId="41" fontId="47" fillId="0" borderId="29" xfId="0" applyNumberFormat="1" applyFont="1" applyFill="1" applyBorder="1" applyAlignment="1">
      <alignment vertical="center"/>
    </xf>
    <xf numFmtId="41" fontId="47" fillId="0" borderId="11" xfId="0" applyNumberFormat="1" applyFont="1" applyFill="1" applyBorder="1" applyAlignment="1">
      <alignment vertical="center"/>
    </xf>
    <xf numFmtId="41" fontId="47" fillId="0" borderId="30" xfId="0" applyNumberFormat="1" applyFont="1" applyFill="1" applyBorder="1" applyAlignment="1">
      <alignment vertical="center"/>
    </xf>
    <xf numFmtId="41" fontId="47" fillId="0" borderId="26" xfId="0" applyNumberFormat="1" applyFont="1" applyFill="1" applyBorder="1" applyAlignment="1">
      <alignment vertical="center"/>
    </xf>
    <xf numFmtId="41" fontId="47" fillId="0" borderId="47" xfId="0" applyNumberFormat="1" applyFont="1" applyFill="1" applyBorder="1" applyAlignment="1">
      <alignment vertical="center"/>
    </xf>
    <xf numFmtId="41" fontId="3" fillId="0" borderId="44" xfId="0" applyNumberFormat="1" applyFont="1" applyFill="1" applyBorder="1" applyAlignment="1">
      <alignment horizontal="right" vertical="center"/>
    </xf>
    <xf numFmtId="41" fontId="47" fillId="0" borderId="35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41" fontId="48" fillId="0" borderId="0" xfId="0" applyNumberFormat="1" applyFont="1" applyFill="1" applyBorder="1" applyAlignment="1">
      <alignment shrinkToFit="1"/>
    </xf>
    <xf numFmtId="0" fontId="49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179" fontId="49" fillId="0" borderId="0" xfId="0" applyNumberFormat="1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38" fontId="50" fillId="0" borderId="0" xfId="0" applyNumberFormat="1" applyFont="1" applyFill="1" applyBorder="1" applyAlignment="1">
      <alignment horizontal="center"/>
    </xf>
    <xf numFmtId="38" fontId="50" fillId="0" borderId="0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right" vertical="top"/>
    </xf>
    <xf numFmtId="0" fontId="50" fillId="0" borderId="36" xfId="0" applyFont="1" applyFill="1" applyBorder="1" applyAlignment="1">
      <alignment horizontal="right" vertical="top"/>
    </xf>
    <xf numFmtId="176" fontId="50" fillId="0" borderId="4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top"/>
    </xf>
    <xf numFmtId="0" fontId="50" fillId="0" borderId="35" xfId="0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center" vertical="center"/>
    </xf>
    <xf numFmtId="38" fontId="50" fillId="0" borderId="19" xfId="0" applyNumberFormat="1" applyFont="1" applyFill="1" applyBorder="1" applyAlignment="1">
      <alignment horizontal="distributed" vertical="center"/>
    </xf>
    <xf numFmtId="41" fontId="50" fillId="0" borderId="49" xfId="0" applyNumberFormat="1" applyFont="1" applyFill="1" applyBorder="1" applyAlignment="1">
      <alignment vertical="center"/>
    </xf>
    <xf numFmtId="41" fontId="50" fillId="0" borderId="47" xfId="0" applyNumberFormat="1" applyFont="1" applyFill="1" applyBorder="1" applyAlignment="1">
      <alignment vertical="center"/>
    </xf>
    <xf numFmtId="41" fontId="50" fillId="0" borderId="17" xfId="0" applyNumberFormat="1" applyFont="1" applyFill="1" applyBorder="1" applyAlignment="1">
      <alignment vertical="center"/>
    </xf>
    <xf numFmtId="41" fontId="50" fillId="0" borderId="19" xfId="0" applyNumberFormat="1" applyFont="1" applyFill="1" applyBorder="1" applyAlignment="1">
      <alignment vertical="center"/>
    </xf>
    <xf numFmtId="41" fontId="50" fillId="0" borderId="37" xfId="0" applyNumberFormat="1" applyFont="1" applyFill="1" applyBorder="1" applyAlignment="1">
      <alignment horizontal="right" vertical="center"/>
    </xf>
    <xf numFmtId="41" fontId="50" fillId="0" borderId="47" xfId="0" applyNumberFormat="1" applyFont="1" applyFill="1" applyBorder="1" applyAlignment="1">
      <alignment horizontal="right" vertical="center"/>
    </xf>
    <xf numFmtId="41" fontId="50" fillId="0" borderId="41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vertical="center"/>
    </xf>
    <xf numFmtId="38" fontId="50" fillId="0" borderId="14" xfId="0" applyNumberFormat="1" applyFont="1" applyFill="1" applyBorder="1" applyAlignment="1">
      <alignment horizontal="distributed" vertical="center"/>
    </xf>
    <xf numFmtId="41" fontId="50" fillId="0" borderId="42" xfId="0" applyNumberFormat="1" applyFont="1" applyFill="1" applyBorder="1" applyAlignment="1">
      <alignment horizontal="right" vertical="center"/>
    </xf>
    <xf numFmtId="41" fontId="50" fillId="0" borderId="24" xfId="0" applyNumberFormat="1" applyFont="1" applyFill="1" applyBorder="1" applyAlignment="1">
      <alignment vertical="center"/>
    </xf>
    <xf numFmtId="41" fontId="50" fillId="0" borderId="19" xfId="0" applyNumberFormat="1" applyFont="1" applyFill="1" applyBorder="1" applyAlignment="1">
      <alignment horizontal="right" vertical="center"/>
    </xf>
    <xf numFmtId="41" fontId="50" fillId="0" borderId="24" xfId="0" applyNumberFormat="1" applyFont="1" applyFill="1" applyBorder="1" applyAlignment="1">
      <alignment horizontal="right" vertical="center"/>
    </xf>
    <xf numFmtId="41" fontId="50" fillId="0" borderId="41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/>
    </xf>
    <xf numFmtId="41" fontId="50" fillId="0" borderId="29" xfId="0" applyNumberFormat="1" applyFont="1" applyFill="1" applyBorder="1" applyAlignment="1">
      <alignment vertical="center"/>
    </xf>
    <xf numFmtId="41" fontId="50" fillId="0" borderId="10" xfId="0" applyNumberFormat="1" applyFont="1" applyFill="1" applyBorder="1" applyAlignment="1">
      <alignment vertical="center"/>
    </xf>
    <xf numFmtId="41" fontId="50" fillId="0" borderId="23" xfId="0" applyNumberFormat="1" applyFont="1" applyFill="1" applyBorder="1" applyAlignment="1">
      <alignment horizontal="right" vertical="center"/>
    </xf>
    <xf numFmtId="41" fontId="50" fillId="0" borderId="10" xfId="0" applyNumberFormat="1" applyFont="1" applyFill="1" applyBorder="1" applyAlignment="1">
      <alignment horizontal="right" vertical="center"/>
    </xf>
    <xf numFmtId="41" fontId="50" fillId="0" borderId="21" xfId="0" applyNumberFormat="1" applyFont="1" applyFill="1" applyBorder="1" applyAlignment="1">
      <alignment vertical="center"/>
    </xf>
    <xf numFmtId="38" fontId="50" fillId="0" borderId="10" xfId="0" applyNumberFormat="1" applyFont="1" applyFill="1" applyBorder="1" applyAlignment="1">
      <alignment horizontal="distributed" vertical="center"/>
    </xf>
    <xf numFmtId="41" fontId="50" fillId="0" borderId="18" xfId="0" applyNumberFormat="1" applyFont="1" applyFill="1" applyBorder="1" applyAlignment="1">
      <alignment vertical="center"/>
    </xf>
    <xf numFmtId="41" fontId="50" fillId="0" borderId="34" xfId="0" applyNumberFormat="1" applyFont="1" applyFill="1" applyBorder="1" applyAlignment="1">
      <alignment horizontal="right" vertical="center"/>
    </xf>
    <xf numFmtId="41" fontId="50" fillId="0" borderId="21" xfId="0" applyNumberFormat="1" applyFont="1" applyFill="1" applyBorder="1" applyAlignment="1">
      <alignment horizontal="right" vertical="center"/>
    </xf>
    <xf numFmtId="38" fontId="50" fillId="0" borderId="31" xfId="0" applyNumberFormat="1" applyFont="1" applyFill="1" applyBorder="1" applyAlignment="1">
      <alignment horizontal="distributed" vertical="center"/>
    </xf>
    <xf numFmtId="41" fontId="50" fillId="0" borderId="25" xfId="0" applyNumberFormat="1" applyFont="1" applyFill="1" applyBorder="1" applyAlignment="1">
      <alignment horizontal="right" vertical="center"/>
    </xf>
    <xf numFmtId="41" fontId="50" fillId="0" borderId="42" xfId="0" applyNumberFormat="1" applyFont="1" applyFill="1" applyBorder="1" applyAlignment="1">
      <alignment vertical="center"/>
    </xf>
    <xf numFmtId="41" fontId="50" fillId="0" borderId="25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38" fontId="50" fillId="0" borderId="11" xfId="0" applyNumberFormat="1" applyFont="1" applyFill="1" applyBorder="1" applyAlignment="1">
      <alignment horizontal="distributed" vertical="center"/>
    </xf>
    <xf numFmtId="41" fontId="50" fillId="0" borderId="11" xfId="0" applyNumberFormat="1" applyFont="1" applyFill="1" applyBorder="1" applyAlignment="1">
      <alignment vertical="center"/>
    </xf>
    <xf numFmtId="176" fontId="50" fillId="0" borderId="11" xfId="0" applyNumberFormat="1" applyFont="1" applyFill="1" applyBorder="1" applyAlignment="1">
      <alignment vertical="center"/>
    </xf>
    <xf numFmtId="41" fontId="50" fillId="0" borderId="11" xfId="0" applyNumberFormat="1" applyFont="1" applyFill="1" applyBorder="1" applyAlignment="1">
      <alignment horizontal="right" vertical="center"/>
    </xf>
    <xf numFmtId="41" fontId="50" fillId="0" borderId="22" xfId="0" applyNumberFormat="1" applyFont="1" applyFill="1" applyBorder="1" applyAlignment="1">
      <alignment vertical="center"/>
    </xf>
    <xf numFmtId="38" fontId="50" fillId="0" borderId="32" xfId="0" applyNumberFormat="1" applyFont="1" applyFill="1" applyBorder="1" applyAlignment="1">
      <alignment horizontal="distributed" vertical="center"/>
    </xf>
    <xf numFmtId="41" fontId="50" fillId="0" borderId="30" xfId="0" applyNumberFormat="1" applyFont="1" applyFill="1" applyBorder="1" applyAlignment="1">
      <alignment vertical="center"/>
    </xf>
    <xf numFmtId="43" fontId="50" fillId="0" borderId="0" xfId="0" applyNumberFormat="1" applyFont="1" applyFill="1" applyBorder="1" applyAlignment="1">
      <alignment horizontal="right" vertical="center"/>
    </xf>
    <xf numFmtId="38" fontId="50" fillId="0" borderId="18" xfId="0" applyNumberFormat="1" applyFont="1" applyFill="1" applyBorder="1" applyAlignment="1">
      <alignment horizontal="distributed" vertical="center"/>
    </xf>
    <xf numFmtId="41" fontId="50" fillId="0" borderId="45" xfId="0" applyNumberFormat="1" applyFont="1" applyFill="1" applyBorder="1" applyAlignment="1">
      <alignment vertical="center"/>
    </xf>
    <xf numFmtId="41" fontId="50" fillId="0" borderId="46" xfId="0" applyNumberFormat="1" applyFont="1" applyFill="1" applyBorder="1" applyAlignment="1">
      <alignment vertical="center"/>
    </xf>
    <xf numFmtId="38" fontId="50" fillId="0" borderId="13" xfId="0" applyNumberFormat="1" applyFont="1" applyFill="1" applyBorder="1" applyAlignment="1">
      <alignment horizontal="distributed" vertical="center"/>
    </xf>
    <xf numFmtId="41" fontId="50" fillId="0" borderId="26" xfId="0" applyNumberFormat="1" applyFont="1" applyFill="1" applyBorder="1" applyAlignment="1">
      <alignment vertical="center"/>
    </xf>
    <xf numFmtId="41" fontId="50" fillId="0" borderId="26" xfId="0" applyNumberFormat="1" applyFont="1" applyFill="1" applyBorder="1" applyAlignment="1">
      <alignment horizontal="right" vertical="center"/>
    </xf>
    <xf numFmtId="41" fontId="50" fillId="0" borderId="18" xfId="0" applyNumberFormat="1" applyFont="1" applyFill="1" applyBorder="1" applyAlignment="1">
      <alignment horizontal="right" vertical="center"/>
    </xf>
    <xf numFmtId="41" fontId="50" fillId="0" borderId="23" xfId="0" applyNumberFormat="1" applyFont="1" applyFill="1" applyBorder="1" applyAlignment="1">
      <alignment vertical="center"/>
    </xf>
    <xf numFmtId="41" fontId="50" fillId="0" borderId="29" xfId="0" applyNumberFormat="1" applyFont="1" applyFill="1" applyBorder="1" applyAlignment="1">
      <alignment horizontal="right" vertical="center"/>
    </xf>
    <xf numFmtId="41" fontId="50" fillId="0" borderId="44" xfId="0" applyNumberFormat="1" applyFont="1" applyFill="1" applyBorder="1" applyAlignment="1">
      <alignment vertical="center"/>
    </xf>
    <xf numFmtId="38" fontId="50" fillId="0" borderId="47" xfId="0" applyNumberFormat="1" applyFont="1" applyFill="1" applyBorder="1" applyAlignment="1">
      <alignment horizontal="distributed" vertical="center"/>
    </xf>
    <xf numFmtId="41" fontId="50" fillId="0" borderId="56" xfId="0" applyNumberFormat="1" applyFont="1" applyFill="1" applyBorder="1" applyAlignment="1">
      <alignment horizontal="right" vertical="center"/>
    </xf>
    <xf numFmtId="38" fontId="50" fillId="0" borderId="57" xfId="0" applyNumberFormat="1" applyFont="1" applyFill="1" applyBorder="1" applyAlignment="1">
      <alignment horizontal="distributed" vertical="center"/>
    </xf>
    <xf numFmtId="41" fontId="50" fillId="0" borderId="30" xfId="0" applyNumberFormat="1" applyFont="1" applyFill="1" applyBorder="1" applyAlignment="1">
      <alignment horizontal="right" vertical="center"/>
    </xf>
    <xf numFmtId="41" fontId="50" fillId="0" borderId="22" xfId="0" applyNumberFormat="1" applyFont="1" applyFill="1" applyBorder="1" applyAlignment="1">
      <alignment horizontal="right" vertical="center"/>
    </xf>
    <xf numFmtId="0" fontId="50" fillId="0" borderId="19" xfId="0" applyFont="1" applyFill="1" applyBorder="1" applyAlignment="1">
      <alignment horizontal="distributed" vertical="center"/>
    </xf>
    <xf numFmtId="0" fontId="50" fillId="0" borderId="14" xfId="0" applyFont="1" applyFill="1" applyBorder="1" applyAlignment="1">
      <alignment horizontal="distributed" vertical="center"/>
    </xf>
    <xf numFmtId="0" fontId="50" fillId="0" borderId="1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  <xf numFmtId="41" fontId="49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distributed" vertical="center"/>
    </xf>
    <xf numFmtId="0" fontId="50" fillId="0" borderId="31" xfId="0" applyFont="1" applyFill="1" applyBorder="1" applyAlignment="1">
      <alignment horizontal="distributed" vertical="center"/>
    </xf>
    <xf numFmtId="41" fontId="50" fillId="0" borderId="44" xfId="0" applyNumberFormat="1" applyFont="1" applyFill="1" applyBorder="1" applyAlignment="1">
      <alignment horizontal="right" vertical="center"/>
    </xf>
    <xf numFmtId="41" fontId="50" fillId="0" borderId="35" xfId="0" applyNumberFormat="1" applyFont="1" applyFill="1" applyBorder="1" applyAlignment="1">
      <alignment vertical="center"/>
    </xf>
    <xf numFmtId="176" fontId="50" fillId="0" borderId="35" xfId="0" applyNumberFormat="1" applyFont="1" applyFill="1" applyBorder="1" applyAlignment="1">
      <alignment vertical="center"/>
    </xf>
    <xf numFmtId="41" fontId="50" fillId="0" borderId="40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horizontal="distributed" vertical="center"/>
    </xf>
    <xf numFmtId="176" fontId="49" fillId="0" borderId="0" xfId="0" applyNumberFormat="1" applyFont="1" applyFill="1" applyBorder="1" applyAlignment="1">
      <alignment/>
    </xf>
    <xf numFmtId="41" fontId="49" fillId="0" borderId="0" xfId="0" applyNumberFormat="1" applyFont="1" applyFill="1" applyBorder="1" applyAlignment="1">
      <alignment shrinkToFit="1"/>
    </xf>
    <xf numFmtId="41" fontId="48" fillId="0" borderId="0" xfId="0" applyNumberFormat="1" applyFont="1" applyFill="1" applyBorder="1" applyAlignment="1">
      <alignment/>
    </xf>
    <xf numFmtId="57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38" fontId="50" fillId="0" borderId="34" xfId="0" applyNumberFormat="1" applyFont="1" applyFill="1" applyBorder="1" applyAlignment="1">
      <alignment horizontal="center" vertical="center"/>
    </xf>
    <xf numFmtId="38" fontId="50" fillId="0" borderId="39" xfId="0" applyNumberFormat="1" applyFont="1" applyFill="1" applyBorder="1" applyAlignment="1">
      <alignment horizontal="center" vertical="center"/>
    </xf>
    <xf numFmtId="38" fontId="50" fillId="0" borderId="2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quotePrefix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 textRotation="255"/>
    </xf>
    <xf numFmtId="0" fontId="49" fillId="0" borderId="16" xfId="0" applyFont="1" applyBorder="1" applyAlignment="1">
      <alignment horizontal="center" vertical="center" textRotation="255"/>
    </xf>
    <xf numFmtId="0" fontId="50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38" fontId="50" fillId="0" borderId="62" xfId="0" applyNumberFormat="1" applyFont="1" applyFill="1" applyBorder="1" applyAlignment="1">
      <alignment horizontal="center" vertical="center"/>
    </xf>
    <xf numFmtId="38" fontId="50" fillId="0" borderId="49" xfId="0" applyNumberFormat="1" applyFont="1" applyFill="1" applyBorder="1" applyAlignment="1">
      <alignment horizontal="center" vertical="center"/>
    </xf>
    <xf numFmtId="38" fontId="50" fillId="0" borderId="63" xfId="0" applyNumberFormat="1" applyFont="1" applyFill="1" applyBorder="1" applyAlignment="1">
      <alignment horizontal="center" vertical="center"/>
    </xf>
    <xf numFmtId="38" fontId="50" fillId="0" borderId="45" xfId="0" applyNumberFormat="1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distributed" vertical="center" wrapText="1"/>
    </xf>
    <xf numFmtId="0" fontId="49" fillId="0" borderId="13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38" fontId="50" fillId="0" borderId="25" xfId="0" applyNumberFormat="1" applyFont="1" applyFill="1" applyBorder="1" applyAlignment="1">
      <alignment horizontal="center" vertical="center"/>
    </xf>
    <xf numFmtId="38" fontId="50" fillId="0" borderId="59" xfId="0" applyNumberFormat="1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38" fontId="50" fillId="0" borderId="17" xfId="0" applyNumberFormat="1" applyFont="1" applyFill="1" applyBorder="1" applyAlignment="1">
      <alignment horizontal="center" vertical="center"/>
    </xf>
    <xf numFmtId="38" fontId="50" fillId="0" borderId="18" xfId="0" applyNumberFormat="1" applyFont="1" applyFill="1" applyBorder="1" applyAlignment="1">
      <alignment horizontal="center" vertical="center"/>
    </xf>
    <xf numFmtId="38" fontId="3" fillId="0" borderId="63" xfId="0" applyNumberFormat="1" applyFont="1" applyFill="1" applyBorder="1" applyAlignment="1">
      <alignment horizontal="center" vertical="center"/>
    </xf>
    <xf numFmtId="38" fontId="3" fillId="0" borderId="5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38" fontId="3" fillId="0" borderId="62" xfId="0" applyNumberFormat="1" applyFont="1" applyFill="1" applyBorder="1" applyAlignment="1">
      <alignment horizontal="center" vertical="center"/>
    </xf>
    <xf numFmtId="38" fontId="3" fillId="0" borderId="49" xfId="0" applyNumberFormat="1" applyFont="1" applyFill="1" applyBorder="1" applyAlignment="1">
      <alignment horizontal="center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horizontal="center" vertical="center"/>
    </xf>
    <xf numFmtId="38" fontId="3" fillId="0" borderId="45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38" fontId="47" fillId="33" borderId="63" xfId="0" applyNumberFormat="1" applyFont="1" applyFill="1" applyBorder="1" applyAlignment="1">
      <alignment horizontal="center" vertical="center"/>
    </xf>
    <xf numFmtId="38" fontId="47" fillId="33" borderId="5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25" xfId="0" applyNumberFormat="1" applyFont="1" applyFill="1" applyBorder="1" applyAlignment="1">
      <alignment horizontal="center" vertical="center"/>
    </xf>
    <xf numFmtId="38" fontId="3" fillId="0" borderId="59" xfId="0" applyNumberFormat="1" applyFont="1" applyFill="1" applyBorder="1" applyAlignment="1">
      <alignment horizontal="center" vertical="center"/>
    </xf>
    <xf numFmtId="38" fontId="3" fillId="0" borderId="34" xfId="0" applyNumberFormat="1" applyFont="1" applyFill="1" applyBorder="1" applyAlignment="1">
      <alignment horizontal="center" vertical="center"/>
    </xf>
    <xf numFmtId="38" fontId="3" fillId="0" borderId="39" xfId="0" applyNumberFormat="1" applyFont="1" applyFill="1" applyBorder="1" applyAlignment="1">
      <alignment horizontal="center" vertical="center"/>
    </xf>
    <xf numFmtId="38" fontId="3" fillId="0" borderId="2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8" fontId="3" fillId="0" borderId="42" xfId="0" applyNumberFormat="1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center" vertical="center"/>
    </xf>
    <xf numFmtId="38" fontId="3" fillId="0" borderId="5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 quotePrefix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quotePrefix="1">
      <alignment horizontal="center"/>
    </xf>
    <xf numFmtId="0" fontId="0" fillId="0" borderId="45" xfId="0" applyFill="1" applyBorder="1" applyAlignment="1">
      <alignment/>
    </xf>
    <xf numFmtId="49" fontId="3" fillId="0" borderId="0" xfId="0" applyNumberFormat="1" applyFont="1" applyFill="1" applyAlignment="1" quotePrefix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38" fontId="3" fillId="0" borderId="63" xfId="0" applyNumberFormat="1" applyFont="1" applyBorder="1" applyAlignment="1">
      <alignment horizontal="center" vertical="center"/>
    </xf>
    <xf numFmtId="38" fontId="3" fillId="0" borderId="45" xfId="0" applyNumberFormat="1" applyFont="1" applyBorder="1" applyAlignment="1">
      <alignment horizontal="center" vertical="center"/>
    </xf>
    <xf numFmtId="38" fontId="3" fillId="0" borderId="34" xfId="0" applyNumberFormat="1" applyFont="1" applyBorder="1" applyAlignment="1">
      <alignment horizontal="center" vertical="center"/>
    </xf>
    <xf numFmtId="38" fontId="3" fillId="0" borderId="39" xfId="0" applyNumberFormat="1" applyFont="1" applyBorder="1" applyAlignment="1">
      <alignment horizontal="center" vertical="center"/>
    </xf>
    <xf numFmtId="38" fontId="3" fillId="0" borderId="2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56" xfId="0" applyNumberFormat="1" applyFont="1" applyBorder="1" applyAlignment="1">
      <alignment horizontal="center" vertical="center"/>
    </xf>
    <xf numFmtId="38" fontId="3" fillId="0" borderId="62" xfId="0" applyNumberFormat="1" applyFont="1" applyBorder="1" applyAlignment="1">
      <alignment horizontal="center" vertical="center"/>
    </xf>
    <xf numFmtId="38" fontId="3" fillId="0" borderId="4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3" fillId="0" borderId="42" xfId="0" applyNumberFormat="1" applyFont="1" applyBorder="1" applyAlignment="1">
      <alignment horizontal="center" vertical="center"/>
    </xf>
    <xf numFmtId="38" fontId="3" fillId="0" borderId="35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48" xfId="0" applyNumberFormat="1" applyFont="1" applyBorder="1" applyAlignment="1">
      <alignment horizontal="center" vertical="center"/>
    </xf>
    <xf numFmtId="38" fontId="3" fillId="0" borderId="46" xfId="0" applyNumberFormat="1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5"/>
  <sheetViews>
    <sheetView showZero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8" sqref="S8"/>
    </sheetView>
  </sheetViews>
  <sheetFormatPr defaultColWidth="9.00390625" defaultRowHeight="13.5"/>
  <cols>
    <col min="1" max="1" width="1.12109375" style="317" customWidth="1"/>
    <col min="2" max="2" width="7.875" style="317" customWidth="1"/>
    <col min="3" max="3" width="10.375" style="317" customWidth="1"/>
    <col min="4" max="7" width="9.50390625" style="317" customWidth="1"/>
    <col min="8" max="8" width="9.50390625" style="317" bestFit="1" customWidth="1"/>
    <col min="9" max="9" width="10.00390625" style="317" customWidth="1"/>
    <col min="10" max="11" width="9.50390625" style="317" customWidth="1"/>
    <col min="12" max="12" width="3.125" style="317" customWidth="1"/>
    <col min="13" max="13" width="10.25390625" style="317" customWidth="1"/>
    <col min="14" max="21" width="9.50390625" style="317" customWidth="1"/>
    <col min="22" max="22" width="2.375" style="317" customWidth="1"/>
    <col min="23" max="23" width="10.50390625" style="317" bestFit="1" customWidth="1"/>
    <col min="24" max="24" width="9.875" style="317" bestFit="1" customWidth="1"/>
    <col min="25" max="25" width="9.00390625" style="320" customWidth="1"/>
    <col min="26" max="16384" width="9.00390625" style="317" customWidth="1"/>
  </cols>
  <sheetData>
    <row r="1" spans="2:22" ht="13.5">
      <c r="B1" s="318" t="s">
        <v>362</v>
      </c>
      <c r="C1" s="319"/>
      <c r="D1" s="319"/>
      <c r="E1" s="319"/>
      <c r="F1" s="319"/>
      <c r="G1" s="319"/>
      <c r="H1" s="319"/>
      <c r="I1" s="105" t="s">
        <v>389</v>
      </c>
      <c r="J1" s="319"/>
      <c r="K1" s="319"/>
      <c r="L1" s="319"/>
      <c r="M1" s="319"/>
      <c r="N1" s="319"/>
      <c r="O1" s="319"/>
      <c r="P1" s="319"/>
      <c r="Q1" s="319"/>
      <c r="R1" s="319"/>
      <c r="S1" s="105" t="s">
        <v>389</v>
      </c>
      <c r="T1" s="319"/>
      <c r="U1" s="319"/>
      <c r="V1" s="319"/>
    </row>
    <row r="2" spans="2:22" ht="7.5" customHeight="1">
      <c r="B2" s="319"/>
      <c r="C2" s="319"/>
      <c r="D2" s="321"/>
      <c r="E2" s="321"/>
      <c r="F2" s="321"/>
      <c r="G2" s="321"/>
      <c r="H2" s="321"/>
      <c r="I2" s="321"/>
      <c r="J2" s="321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2:22" ht="17.25" customHeight="1">
      <c r="B3" s="430" t="s">
        <v>254</v>
      </c>
      <c r="C3" s="407" t="s">
        <v>93</v>
      </c>
      <c r="D3" s="422" t="s">
        <v>363</v>
      </c>
      <c r="E3" s="422"/>
      <c r="F3" s="422"/>
      <c r="G3" s="423"/>
      <c r="H3" s="447" t="s">
        <v>364</v>
      </c>
      <c r="I3" s="424" t="s">
        <v>365</v>
      </c>
      <c r="J3" s="424" t="s">
        <v>366</v>
      </c>
      <c r="K3" s="409" t="s">
        <v>367</v>
      </c>
      <c r="L3" s="323"/>
      <c r="M3" s="427" t="s">
        <v>93</v>
      </c>
      <c r="N3" s="440" t="s">
        <v>368</v>
      </c>
      <c r="O3" s="441"/>
      <c r="P3" s="442"/>
      <c r="Q3" s="407" t="s">
        <v>369</v>
      </c>
      <c r="R3" s="407" t="s">
        <v>370</v>
      </c>
      <c r="S3" s="407" t="s">
        <v>97</v>
      </c>
      <c r="T3" s="407" t="s">
        <v>99</v>
      </c>
      <c r="U3" s="409" t="s">
        <v>100</v>
      </c>
      <c r="V3" s="322"/>
    </row>
    <row r="4" spans="2:22" ht="17.25" customHeight="1">
      <c r="B4" s="436"/>
      <c r="C4" s="408"/>
      <c r="D4" s="438" t="s">
        <v>90</v>
      </c>
      <c r="E4" s="411" t="s">
        <v>94</v>
      </c>
      <c r="F4" s="412"/>
      <c r="G4" s="413"/>
      <c r="H4" s="448"/>
      <c r="I4" s="425"/>
      <c r="J4" s="426"/>
      <c r="K4" s="410"/>
      <c r="L4" s="324"/>
      <c r="M4" s="428"/>
      <c r="N4" s="443"/>
      <c r="O4" s="444"/>
      <c r="P4" s="445"/>
      <c r="Q4" s="408"/>
      <c r="R4" s="408"/>
      <c r="S4" s="408"/>
      <c r="T4" s="408"/>
      <c r="U4" s="410"/>
      <c r="V4" s="322"/>
    </row>
    <row r="5" spans="2:22" ht="17.25" customHeight="1">
      <c r="B5" s="437"/>
      <c r="C5" s="446"/>
      <c r="D5" s="439"/>
      <c r="E5" s="325" t="s">
        <v>91</v>
      </c>
      <c r="F5" s="325" t="s">
        <v>92</v>
      </c>
      <c r="G5" s="325" t="s">
        <v>10</v>
      </c>
      <c r="H5" s="326" t="s">
        <v>371</v>
      </c>
      <c r="I5" s="327" t="s">
        <v>371</v>
      </c>
      <c r="J5" s="327" t="s">
        <v>371</v>
      </c>
      <c r="K5" s="328" t="s">
        <v>372</v>
      </c>
      <c r="L5" s="329"/>
      <c r="M5" s="429"/>
      <c r="N5" s="325" t="s">
        <v>95</v>
      </c>
      <c r="O5" s="325" t="s">
        <v>96</v>
      </c>
      <c r="P5" s="325" t="s">
        <v>10</v>
      </c>
      <c r="Q5" s="330" t="s">
        <v>373</v>
      </c>
      <c r="R5" s="330" t="s">
        <v>373</v>
      </c>
      <c r="S5" s="331" t="s">
        <v>374</v>
      </c>
      <c r="T5" s="330" t="s">
        <v>373</v>
      </c>
      <c r="U5" s="332" t="s">
        <v>373</v>
      </c>
      <c r="V5" s="333"/>
    </row>
    <row r="6" spans="2:24" ht="15.75" customHeight="1">
      <c r="B6" s="334"/>
      <c r="C6" s="335" t="s">
        <v>85</v>
      </c>
      <c r="D6" s="336">
        <v>2038</v>
      </c>
      <c r="E6" s="337">
        <v>3681</v>
      </c>
      <c r="F6" s="337">
        <v>32032</v>
      </c>
      <c r="G6" s="338">
        <f>SUM(E6:F6)</f>
        <v>35713</v>
      </c>
      <c r="H6" s="337">
        <v>174</v>
      </c>
      <c r="I6" s="340" t="s">
        <v>375</v>
      </c>
      <c r="J6" s="341" t="s">
        <v>375</v>
      </c>
      <c r="K6" s="342" t="s">
        <v>375</v>
      </c>
      <c r="L6" s="343"/>
      <c r="M6" s="344" t="s">
        <v>85</v>
      </c>
      <c r="N6" s="341" t="s">
        <v>375</v>
      </c>
      <c r="O6" s="341" t="s">
        <v>375</v>
      </c>
      <c r="P6" s="345" t="s">
        <v>375</v>
      </c>
      <c r="Q6" s="341" t="s">
        <v>375</v>
      </c>
      <c r="R6" s="347" t="s">
        <v>375</v>
      </c>
      <c r="S6" s="348" t="s">
        <v>375</v>
      </c>
      <c r="T6" s="347" t="s">
        <v>375</v>
      </c>
      <c r="U6" s="349">
        <v>4680</v>
      </c>
      <c r="V6" s="343"/>
      <c r="X6" s="350"/>
    </row>
    <row r="7" spans="2:24" ht="15.75" customHeight="1">
      <c r="B7" s="334"/>
      <c r="C7" s="335" t="s">
        <v>192</v>
      </c>
      <c r="D7" s="351">
        <v>4</v>
      </c>
      <c r="E7" s="352">
        <v>2191</v>
      </c>
      <c r="F7" s="352">
        <v>25604</v>
      </c>
      <c r="G7" s="352">
        <f aca="true" t="shared" si="0" ref="G7:G39">SUM(E7:F7)</f>
        <v>27795</v>
      </c>
      <c r="H7" s="347">
        <v>0</v>
      </c>
      <c r="I7" s="340" t="s">
        <v>375</v>
      </c>
      <c r="J7" s="347" t="s">
        <v>375</v>
      </c>
      <c r="K7" s="353" t="s">
        <v>375</v>
      </c>
      <c r="L7" s="343"/>
      <c r="M7" s="344" t="s">
        <v>192</v>
      </c>
      <c r="N7" s="354" t="s">
        <v>375</v>
      </c>
      <c r="O7" s="354" t="s">
        <v>375</v>
      </c>
      <c r="P7" s="345" t="s">
        <v>375</v>
      </c>
      <c r="Q7" s="347" t="s">
        <v>375</v>
      </c>
      <c r="R7" s="347" t="s">
        <v>375</v>
      </c>
      <c r="S7" s="348" t="s">
        <v>375</v>
      </c>
      <c r="T7" s="347" t="s">
        <v>375</v>
      </c>
      <c r="U7" s="355">
        <v>4200</v>
      </c>
      <c r="V7" s="343"/>
      <c r="X7" s="350"/>
    </row>
    <row r="8" spans="2:24" ht="15.75" customHeight="1">
      <c r="B8" s="334" t="s">
        <v>61</v>
      </c>
      <c r="C8" s="356" t="s">
        <v>376</v>
      </c>
      <c r="D8" s="351">
        <v>1000</v>
      </c>
      <c r="E8" s="352">
        <v>3000</v>
      </c>
      <c r="F8" s="354">
        <v>0</v>
      </c>
      <c r="G8" s="357">
        <f>SUM(E8:F8)</f>
        <v>3000</v>
      </c>
      <c r="H8" s="354">
        <v>0</v>
      </c>
      <c r="I8" s="358" t="s">
        <v>377</v>
      </c>
      <c r="J8" s="354">
        <v>0</v>
      </c>
      <c r="K8" s="359" t="s">
        <v>377</v>
      </c>
      <c r="L8" s="343"/>
      <c r="M8" s="360" t="s">
        <v>378</v>
      </c>
      <c r="N8" s="354" t="s">
        <v>377</v>
      </c>
      <c r="O8" s="354" t="s">
        <v>377</v>
      </c>
      <c r="P8" s="345">
        <f>SUM(N8:O8)</f>
        <v>0</v>
      </c>
      <c r="Q8" s="347" t="s">
        <v>377</v>
      </c>
      <c r="R8" s="354" t="s">
        <v>377</v>
      </c>
      <c r="S8" s="348" t="s">
        <v>377</v>
      </c>
      <c r="T8" s="354" t="s">
        <v>377</v>
      </c>
      <c r="U8" s="359" t="s">
        <v>281</v>
      </c>
      <c r="V8" s="343"/>
      <c r="X8" s="350"/>
    </row>
    <row r="9" spans="2:24" ht="15.75" customHeight="1">
      <c r="B9" s="334"/>
      <c r="C9" s="356" t="s">
        <v>1</v>
      </c>
      <c r="D9" s="351">
        <v>320</v>
      </c>
      <c r="E9" s="352">
        <v>580</v>
      </c>
      <c r="F9" s="352">
        <v>53686</v>
      </c>
      <c r="G9" s="352">
        <f t="shared" si="0"/>
        <v>54266</v>
      </c>
      <c r="H9" s="354">
        <v>3925</v>
      </c>
      <c r="I9" s="358">
        <v>2</v>
      </c>
      <c r="J9" s="354">
        <v>2600</v>
      </c>
      <c r="K9" s="359">
        <v>4</v>
      </c>
      <c r="L9" s="343"/>
      <c r="M9" s="360" t="s">
        <v>1</v>
      </c>
      <c r="N9" s="354">
        <v>1249</v>
      </c>
      <c r="O9" s="354">
        <v>1390</v>
      </c>
      <c r="P9" s="345">
        <f aca="true" t="shared" si="1" ref="P9:P20">SUM(N9:O9)</f>
        <v>2639</v>
      </c>
      <c r="Q9" s="347">
        <v>647</v>
      </c>
      <c r="R9" s="354">
        <v>49</v>
      </c>
      <c r="S9" s="348" t="s">
        <v>377</v>
      </c>
      <c r="T9" s="354" t="s">
        <v>377</v>
      </c>
      <c r="U9" s="355">
        <v>31965</v>
      </c>
      <c r="V9" s="343"/>
      <c r="X9" s="350"/>
    </row>
    <row r="10" spans="2:24" ht="15.75" customHeight="1">
      <c r="B10" s="334"/>
      <c r="C10" s="356" t="s">
        <v>2</v>
      </c>
      <c r="D10" s="351">
        <v>551</v>
      </c>
      <c r="E10" s="352">
        <v>4824</v>
      </c>
      <c r="F10" s="352">
        <v>14052</v>
      </c>
      <c r="G10" s="357">
        <f t="shared" si="0"/>
        <v>18876</v>
      </c>
      <c r="H10" s="354">
        <v>0</v>
      </c>
      <c r="I10" s="358" t="s">
        <v>377</v>
      </c>
      <c r="J10" s="354" t="s">
        <v>377</v>
      </c>
      <c r="K10" s="359" t="s">
        <v>377</v>
      </c>
      <c r="L10" s="343"/>
      <c r="M10" s="360" t="s">
        <v>2</v>
      </c>
      <c r="N10" s="354" t="s">
        <v>377</v>
      </c>
      <c r="O10" s="354" t="s">
        <v>377</v>
      </c>
      <c r="P10" s="354" t="s">
        <v>377</v>
      </c>
      <c r="Q10" s="347" t="s">
        <v>377</v>
      </c>
      <c r="R10" s="354" t="s">
        <v>377</v>
      </c>
      <c r="S10" s="348" t="s">
        <v>377</v>
      </c>
      <c r="T10" s="354" t="s">
        <v>377</v>
      </c>
      <c r="U10" s="355">
        <v>123109</v>
      </c>
      <c r="V10" s="343"/>
      <c r="X10" s="350"/>
    </row>
    <row r="11" spans="2:24" ht="15.75" customHeight="1">
      <c r="B11" s="334" t="s">
        <v>62</v>
      </c>
      <c r="C11" s="356" t="s">
        <v>0</v>
      </c>
      <c r="D11" s="351">
        <v>5266</v>
      </c>
      <c r="E11" s="352">
        <v>11930</v>
      </c>
      <c r="F11" s="352">
        <v>141031</v>
      </c>
      <c r="G11" s="352">
        <f t="shared" si="0"/>
        <v>152961</v>
      </c>
      <c r="H11" s="354">
        <v>0</v>
      </c>
      <c r="I11" s="358" t="s">
        <v>379</v>
      </c>
      <c r="J11" s="354" t="s">
        <v>379</v>
      </c>
      <c r="K11" s="359">
        <v>2</v>
      </c>
      <c r="L11" s="343"/>
      <c r="M11" s="360" t="s">
        <v>0</v>
      </c>
      <c r="N11" s="354" t="s">
        <v>379</v>
      </c>
      <c r="O11" s="354" t="s">
        <v>379</v>
      </c>
      <c r="P11" s="345">
        <f t="shared" si="1"/>
        <v>0</v>
      </c>
      <c r="Q11" s="347" t="s">
        <v>379</v>
      </c>
      <c r="R11" s="354" t="s">
        <v>379</v>
      </c>
      <c r="S11" s="348" t="s">
        <v>379</v>
      </c>
      <c r="T11" s="354" t="s">
        <v>379</v>
      </c>
      <c r="U11" s="355">
        <v>960</v>
      </c>
      <c r="V11" s="343"/>
      <c r="X11" s="350"/>
    </row>
    <row r="12" spans="2:24" ht="15.75" customHeight="1">
      <c r="B12" s="334"/>
      <c r="C12" s="356" t="s">
        <v>3</v>
      </c>
      <c r="D12" s="361">
        <v>5</v>
      </c>
      <c r="E12" s="362">
        <v>14644</v>
      </c>
      <c r="F12" s="354">
        <v>0</v>
      </c>
      <c r="G12" s="352">
        <f t="shared" si="0"/>
        <v>14644</v>
      </c>
      <c r="H12" s="352">
        <v>200</v>
      </c>
      <c r="I12" s="358" t="s">
        <v>379</v>
      </c>
      <c r="J12" s="354">
        <v>4980</v>
      </c>
      <c r="K12" s="359">
        <v>0</v>
      </c>
      <c r="L12" s="343"/>
      <c r="M12" s="360" t="s">
        <v>3</v>
      </c>
      <c r="N12" s="345" t="s">
        <v>379</v>
      </c>
      <c r="O12" s="345" t="s">
        <v>379</v>
      </c>
      <c r="P12" s="345">
        <f t="shared" si="1"/>
        <v>0</v>
      </c>
      <c r="Q12" s="347" t="s">
        <v>379</v>
      </c>
      <c r="R12" s="354" t="s">
        <v>379</v>
      </c>
      <c r="S12" s="348" t="s">
        <v>379</v>
      </c>
      <c r="T12" s="354" t="s">
        <v>379</v>
      </c>
      <c r="U12" s="359" t="s">
        <v>281</v>
      </c>
      <c r="V12" s="343"/>
      <c r="X12" s="350"/>
    </row>
    <row r="13" spans="2:24" ht="15.75" customHeight="1">
      <c r="B13" s="334"/>
      <c r="C13" s="356" t="s">
        <v>4</v>
      </c>
      <c r="D13" s="363">
        <v>196</v>
      </c>
      <c r="E13" s="362">
        <v>89318</v>
      </c>
      <c r="F13" s="362">
        <v>99477</v>
      </c>
      <c r="G13" s="339">
        <f t="shared" si="0"/>
        <v>188795</v>
      </c>
      <c r="H13" s="352">
        <v>102323</v>
      </c>
      <c r="I13" s="358" t="s">
        <v>379</v>
      </c>
      <c r="J13" s="354" t="s">
        <v>379</v>
      </c>
      <c r="K13" s="359" t="s">
        <v>379</v>
      </c>
      <c r="L13" s="343"/>
      <c r="M13" s="360" t="s">
        <v>4</v>
      </c>
      <c r="N13" s="345" t="s">
        <v>379</v>
      </c>
      <c r="O13" s="345" t="s">
        <v>379</v>
      </c>
      <c r="P13" s="345">
        <f t="shared" si="1"/>
        <v>0</v>
      </c>
      <c r="Q13" s="347" t="s">
        <v>379</v>
      </c>
      <c r="R13" s="354" t="s">
        <v>379</v>
      </c>
      <c r="S13" s="348" t="s">
        <v>379</v>
      </c>
      <c r="T13" s="354" t="s">
        <v>379</v>
      </c>
      <c r="U13" s="359" t="s">
        <v>281</v>
      </c>
      <c r="V13" s="343"/>
      <c r="X13" s="350"/>
    </row>
    <row r="14" spans="2:24" ht="15.75" customHeight="1">
      <c r="B14" s="364"/>
      <c r="C14" s="365" t="s">
        <v>10</v>
      </c>
      <c r="D14" s="366">
        <f>SUM(D6:D13)</f>
        <v>9380</v>
      </c>
      <c r="E14" s="366">
        <f>SUM(E6:E13)</f>
        <v>130168</v>
      </c>
      <c r="F14" s="366">
        <f>SUM(F6:F13)</f>
        <v>365882</v>
      </c>
      <c r="G14" s="367">
        <f>SUM(E14:F14)</f>
        <v>496050</v>
      </c>
      <c r="H14" s="366">
        <f>SUM(H6:H13)</f>
        <v>106622</v>
      </c>
      <c r="I14" s="368">
        <f>SUM(I6:I13)</f>
        <v>2</v>
      </c>
      <c r="J14" s="366">
        <f>SUM(J6:J13)</f>
        <v>7580</v>
      </c>
      <c r="K14" s="369">
        <f>SUM(K6:K13)</f>
        <v>6</v>
      </c>
      <c r="L14" s="343"/>
      <c r="M14" s="370" t="s">
        <v>10</v>
      </c>
      <c r="N14" s="368">
        <f>SUM(N6:N13)</f>
        <v>1249</v>
      </c>
      <c r="O14" s="368">
        <f>SUM(O6:O13)</f>
        <v>1390</v>
      </c>
      <c r="P14" s="368">
        <f>SUM(N14:O14)</f>
        <v>2639</v>
      </c>
      <c r="Q14" s="368">
        <f>SUM(Q6:Q13)</f>
        <v>647</v>
      </c>
      <c r="R14" s="368">
        <f>SUM(R6:R13)</f>
        <v>49</v>
      </c>
      <c r="S14" s="368">
        <f>SUM(S6:S13)</f>
        <v>0</v>
      </c>
      <c r="T14" s="368">
        <f>SUM(T6:T13)</f>
        <v>0</v>
      </c>
      <c r="U14" s="369">
        <f>SUM(U6:U13)</f>
        <v>164914</v>
      </c>
      <c r="V14" s="343"/>
      <c r="W14" s="372"/>
      <c r="X14" s="350"/>
    </row>
    <row r="15" spans="2:24" ht="15.75" customHeight="1">
      <c r="B15" s="430" t="s">
        <v>215</v>
      </c>
      <c r="C15" s="373" t="s">
        <v>213</v>
      </c>
      <c r="D15" s="346">
        <v>259</v>
      </c>
      <c r="E15" s="339">
        <v>860</v>
      </c>
      <c r="F15" s="339">
        <v>307084</v>
      </c>
      <c r="G15" s="339">
        <f t="shared" si="0"/>
        <v>307944</v>
      </c>
      <c r="H15" s="337">
        <v>111323</v>
      </c>
      <c r="I15" s="374">
        <v>284413</v>
      </c>
      <c r="J15" s="357">
        <v>7957</v>
      </c>
      <c r="K15" s="375">
        <v>0</v>
      </c>
      <c r="L15" s="343"/>
      <c r="M15" s="376" t="s">
        <v>213</v>
      </c>
      <c r="N15" s="345" t="s">
        <v>375</v>
      </c>
      <c r="O15" s="345" t="s">
        <v>375</v>
      </c>
      <c r="P15" s="345">
        <f>SUM(N15:O15)</f>
        <v>0</v>
      </c>
      <c r="Q15" s="354" t="s">
        <v>375</v>
      </c>
      <c r="R15" s="354" t="s">
        <v>375</v>
      </c>
      <c r="S15" s="378" t="s">
        <v>375</v>
      </c>
      <c r="T15" s="379" t="s">
        <v>375</v>
      </c>
      <c r="U15" s="380">
        <v>1080</v>
      </c>
      <c r="V15" s="343"/>
      <c r="X15" s="350"/>
    </row>
    <row r="16" spans="2:24" ht="15.75" customHeight="1">
      <c r="B16" s="431"/>
      <c r="C16" s="356" t="s">
        <v>380</v>
      </c>
      <c r="D16" s="361" t="s">
        <v>278</v>
      </c>
      <c r="E16" s="362">
        <v>3044</v>
      </c>
      <c r="F16" s="362">
        <v>10457</v>
      </c>
      <c r="G16" s="339">
        <f t="shared" si="0"/>
        <v>13501</v>
      </c>
      <c r="H16" s="354">
        <v>0</v>
      </c>
      <c r="I16" s="358" t="s">
        <v>375</v>
      </c>
      <c r="J16" s="354" t="s">
        <v>375</v>
      </c>
      <c r="K16" s="359" t="s">
        <v>375</v>
      </c>
      <c r="L16" s="343"/>
      <c r="M16" s="360" t="s">
        <v>326</v>
      </c>
      <c r="N16" s="345" t="s">
        <v>375</v>
      </c>
      <c r="O16" s="345" t="s">
        <v>375</v>
      </c>
      <c r="P16" s="345">
        <f t="shared" si="1"/>
        <v>0</v>
      </c>
      <c r="Q16" s="354" t="s">
        <v>375</v>
      </c>
      <c r="R16" s="354" t="s">
        <v>375</v>
      </c>
      <c r="S16" s="381" t="s">
        <v>375</v>
      </c>
      <c r="T16" s="354" t="s">
        <v>375</v>
      </c>
      <c r="U16" s="382">
        <v>963</v>
      </c>
      <c r="V16" s="343"/>
      <c r="X16" s="350"/>
    </row>
    <row r="17" spans="2:24" ht="15.75" customHeight="1">
      <c r="B17" s="432"/>
      <c r="C17" s="365" t="s">
        <v>10</v>
      </c>
      <c r="D17" s="371">
        <f>SUM(D15:D16)</f>
        <v>259</v>
      </c>
      <c r="E17" s="366">
        <f>SUM(E15:E16)</f>
        <v>3904</v>
      </c>
      <c r="F17" s="366">
        <f>SUM(F15:F16)</f>
        <v>317541</v>
      </c>
      <c r="G17" s="366">
        <f>SUM(E17:F17)</f>
        <v>321445</v>
      </c>
      <c r="H17" s="366">
        <f>SUM(H15:H16)</f>
        <v>111323</v>
      </c>
      <c r="I17" s="366">
        <f>SUM(I15:I16)</f>
        <v>284413</v>
      </c>
      <c r="J17" s="366">
        <f>SUM(J15:J16)</f>
        <v>7957</v>
      </c>
      <c r="K17" s="369">
        <f>SUM(K15:K16)</f>
        <v>0</v>
      </c>
      <c r="L17" s="343"/>
      <c r="M17" s="370" t="s">
        <v>10</v>
      </c>
      <c r="N17" s="368">
        <f>SUM(N15:N16)</f>
        <v>0</v>
      </c>
      <c r="O17" s="368">
        <f>SUM(O15:O16)</f>
        <v>0</v>
      </c>
      <c r="P17" s="368">
        <f t="shared" si="1"/>
        <v>0</v>
      </c>
      <c r="Q17" s="368">
        <f>SUM(Q15:Q16)</f>
        <v>0</v>
      </c>
      <c r="R17" s="368">
        <f>SUM(R15:R16)</f>
        <v>0</v>
      </c>
      <c r="S17" s="368">
        <f>SUM(S15:S16)</f>
        <v>0</v>
      </c>
      <c r="T17" s="368">
        <f>SUM(T15:T16)</f>
        <v>0</v>
      </c>
      <c r="U17" s="369">
        <f>SUM(U15:U16)</f>
        <v>2043</v>
      </c>
      <c r="V17" s="343"/>
      <c r="X17" s="350"/>
    </row>
    <row r="18" spans="2:24" ht="15.75" customHeight="1">
      <c r="B18" s="417" t="s">
        <v>269</v>
      </c>
      <c r="C18" s="383" t="s">
        <v>11</v>
      </c>
      <c r="D18" s="336">
        <v>1233</v>
      </c>
      <c r="E18" s="337">
        <v>0</v>
      </c>
      <c r="F18" s="337">
        <v>89928</v>
      </c>
      <c r="G18" s="337">
        <f t="shared" si="0"/>
        <v>89928</v>
      </c>
      <c r="H18" s="341">
        <v>0</v>
      </c>
      <c r="I18" s="384" t="s">
        <v>375</v>
      </c>
      <c r="J18" s="341" t="s">
        <v>375</v>
      </c>
      <c r="K18" s="342" t="s">
        <v>375</v>
      </c>
      <c r="L18" s="343"/>
      <c r="M18" s="385" t="s">
        <v>11</v>
      </c>
      <c r="N18" s="341" t="s">
        <v>375</v>
      </c>
      <c r="O18" s="341" t="s">
        <v>375</v>
      </c>
      <c r="P18" s="341">
        <f t="shared" si="1"/>
        <v>0</v>
      </c>
      <c r="Q18" s="341" t="s">
        <v>375</v>
      </c>
      <c r="R18" s="341" t="s">
        <v>375</v>
      </c>
      <c r="S18" s="341" t="s">
        <v>375</v>
      </c>
      <c r="T18" s="341" t="s">
        <v>375</v>
      </c>
      <c r="U18" s="349">
        <v>5010</v>
      </c>
      <c r="V18" s="343"/>
      <c r="X18" s="350"/>
    </row>
    <row r="19" spans="2:24" ht="15.75" customHeight="1">
      <c r="B19" s="418"/>
      <c r="C19" s="335" t="s">
        <v>14</v>
      </c>
      <c r="D19" s="348" t="s">
        <v>278</v>
      </c>
      <c r="E19" s="339">
        <v>0</v>
      </c>
      <c r="F19" s="339">
        <v>145106</v>
      </c>
      <c r="G19" s="339">
        <f t="shared" si="0"/>
        <v>145106</v>
      </c>
      <c r="H19" s="347">
        <v>0</v>
      </c>
      <c r="I19" s="340" t="s">
        <v>375</v>
      </c>
      <c r="J19" s="347" t="s">
        <v>375</v>
      </c>
      <c r="K19" s="353" t="s">
        <v>375</v>
      </c>
      <c r="L19" s="343"/>
      <c r="M19" s="344" t="s">
        <v>14</v>
      </c>
      <c r="N19" s="347" t="s">
        <v>375</v>
      </c>
      <c r="O19" s="347" t="s">
        <v>375</v>
      </c>
      <c r="P19" s="354">
        <f t="shared" si="1"/>
        <v>0</v>
      </c>
      <c r="Q19" s="347">
        <v>0</v>
      </c>
      <c r="R19" s="347" t="s">
        <v>375</v>
      </c>
      <c r="S19" s="348" t="s">
        <v>375</v>
      </c>
      <c r="T19" s="347" t="s">
        <v>375</v>
      </c>
      <c r="U19" s="380">
        <v>3985</v>
      </c>
      <c r="V19" s="343"/>
      <c r="X19" s="350"/>
    </row>
    <row r="20" spans="2:24" ht="15.75" customHeight="1">
      <c r="B20" s="418"/>
      <c r="C20" s="335" t="s">
        <v>194</v>
      </c>
      <c r="D20" s="361" t="s">
        <v>382</v>
      </c>
      <c r="E20" s="345">
        <v>11</v>
      </c>
      <c r="F20" s="362">
        <v>43277</v>
      </c>
      <c r="G20" s="339">
        <f t="shared" si="0"/>
        <v>43288</v>
      </c>
      <c r="H20" s="354">
        <v>2161</v>
      </c>
      <c r="I20" s="340" t="s">
        <v>375</v>
      </c>
      <c r="J20" s="347">
        <v>14</v>
      </c>
      <c r="K20" s="353" t="s">
        <v>375</v>
      </c>
      <c r="L20" s="343"/>
      <c r="M20" s="360" t="s">
        <v>194</v>
      </c>
      <c r="N20" s="345" t="s">
        <v>375</v>
      </c>
      <c r="O20" s="345">
        <v>5</v>
      </c>
      <c r="P20" s="354">
        <f t="shared" si="1"/>
        <v>5</v>
      </c>
      <c r="Q20" s="354">
        <v>0</v>
      </c>
      <c r="R20" s="347" t="s">
        <v>375</v>
      </c>
      <c r="S20" s="348" t="s">
        <v>375</v>
      </c>
      <c r="T20" s="347" t="s">
        <v>375</v>
      </c>
      <c r="U20" s="382">
        <v>0</v>
      </c>
      <c r="V20" s="343"/>
      <c r="X20" s="350"/>
    </row>
    <row r="21" spans="2:24" ht="15.75" customHeight="1">
      <c r="B21" s="419"/>
      <c r="C21" s="365" t="s">
        <v>10</v>
      </c>
      <c r="D21" s="371">
        <f>SUM(D18:D20)</f>
        <v>1233</v>
      </c>
      <c r="E21" s="386">
        <f>SUM(E18:E20)</f>
        <v>11</v>
      </c>
      <c r="F21" s="386">
        <f>SUM(F18:F20)</f>
        <v>278311</v>
      </c>
      <c r="G21" s="371">
        <f t="shared" si="0"/>
        <v>278322</v>
      </c>
      <c r="H21" s="386">
        <f>SUM(H18:H20)</f>
        <v>2161</v>
      </c>
      <c r="I21" s="386">
        <f>SUM(I18:I20)</f>
        <v>0</v>
      </c>
      <c r="J21" s="386">
        <f>SUM(J18:J20)</f>
        <v>14</v>
      </c>
      <c r="K21" s="387">
        <f>SUM(K18:K20)</f>
        <v>0</v>
      </c>
      <c r="L21" s="343"/>
      <c r="M21" s="370" t="s">
        <v>10</v>
      </c>
      <c r="N21" s="368">
        <f aca="true" t="shared" si="2" ref="N21:U21">SUM(N18:N20)</f>
        <v>0</v>
      </c>
      <c r="O21" s="368">
        <f t="shared" si="2"/>
        <v>5</v>
      </c>
      <c r="P21" s="368">
        <f t="shared" si="2"/>
        <v>5</v>
      </c>
      <c r="Q21" s="368">
        <f t="shared" si="2"/>
        <v>0</v>
      </c>
      <c r="R21" s="368">
        <f t="shared" si="2"/>
        <v>0</v>
      </c>
      <c r="S21" s="368">
        <f t="shared" si="2"/>
        <v>0</v>
      </c>
      <c r="T21" s="368">
        <f t="shared" si="2"/>
        <v>0</v>
      </c>
      <c r="U21" s="369">
        <f t="shared" si="2"/>
        <v>8995</v>
      </c>
      <c r="V21" s="343"/>
      <c r="X21" s="350"/>
    </row>
    <row r="22" spans="2:24" ht="15.75" customHeight="1">
      <c r="B22" s="334" t="s">
        <v>75</v>
      </c>
      <c r="C22" s="388" t="s">
        <v>35</v>
      </c>
      <c r="D22" s="377">
        <v>560</v>
      </c>
      <c r="E22" s="357">
        <v>80</v>
      </c>
      <c r="F22" s="357">
        <v>225232</v>
      </c>
      <c r="G22" s="339">
        <f t="shared" si="0"/>
        <v>225312</v>
      </c>
      <c r="H22" s="339">
        <v>0</v>
      </c>
      <c r="I22" s="340" t="s">
        <v>381</v>
      </c>
      <c r="J22" s="347" t="s">
        <v>381</v>
      </c>
      <c r="K22" s="380">
        <v>0</v>
      </c>
      <c r="L22" s="343"/>
      <c r="M22" s="389" t="s">
        <v>35</v>
      </c>
      <c r="N22" s="379">
        <v>6642</v>
      </c>
      <c r="O22" s="379">
        <v>6160</v>
      </c>
      <c r="P22" s="345">
        <f>SUM(N22:O22)</f>
        <v>12802</v>
      </c>
      <c r="Q22" s="347" t="s">
        <v>381</v>
      </c>
      <c r="R22" s="347" t="s">
        <v>381</v>
      </c>
      <c r="S22" s="348" t="s">
        <v>381</v>
      </c>
      <c r="T22" s="347" t="s">
        <v>381</v>
      </c>
      <c r="U22" s="375">
        <v>17025</v>
      </c>
      <c r="V22" s="343"/>
      <c r="X22" s="350"/>
    </row>
    <row r="23" spans="2:24" ht="15.75" customHeight="1">
      <c r="B23" s="364" t="s">
        <v>76</v>
      </c>
      <c r="C23" s="390" t="s">
        <v>10</v>
      </c>
      <c r="D23" s="371">
        <f>SUM(D22)</f>
        <v>560</v>
      </c>
      <c r="E23" s="371">
        <f>SUM(E22)</f>
        <v>80</v>
      </c>
      <c r="F23" s="366">
        <f>SUM(F22)</f>
        <v>225232</v>
      </c>
      <c r="G23" s="366">
        <f t="shared" si="0"/>
        <v>225312</v>
      </c>
      <c r="H23" s="366">
        <f>SUM(H22)</f>
        <v>0</v>
      </c>
      <c r="I23" s="366">
        <f>SUM(I22)</f>
        <v>0</v>
      </c>
      <c r="J23" s="366">
        <f>SUM(J22)</f>
        <v>0</v>
      </c>
      <c r="K23" s="369">
        <f>SUM(K22)</f>
        <v>0</v>
      </c>
      <c r="L23" s="343"/>
      <c r="M23" s="391" t="s">
        <v>10</v>
      </c>
      <c r="N23" s="368">
        <f aca="true" t="shared" si="3" ref="N23:U23">SUM(N22)</f>
        <v>6642</v>
      </c>
      <c r="O23" s="368">
        <f t="shared" si="3"/>
        <v>6160</v>
      </c>
      <c r="P23" s="368">
        <f t="shared" si="3"/>
        <v>12802</v>
      </c>
      <c r="Q23" s="368">
        <f t="shared" si="3"/>
        <v>0</v>
      </c>
      <c r="R23" s="368">
        <f t="shared" si="3"/>
        <v>0</v>
      </c>
      <c r="S23" s="368">
        <f t="shared" si="3"/>
        <v>0</v>
      </c>
      <c r="T23" s="368">
        <f t="shared" si="3"/>
        <v>0</v>
      </c>
      <c r="U23" s="369">
        <f t="shared" si="3"/>
        <v>17025</v>
      </c>
      <c r="V23" s="343"/>
      <c r="X23" s="350"/>
    </row>
    <row r="24" spans="2:24" ht="15.75" customHeight="1">
      <c r="B24" s="417" t="s">
        <v>270</v>
      </c>
      <c r="C24" s="335" t="s">
        <v>22</v>
      </c>
      <c r="D24" s="346">
        <v>440</v>
      </c>
      <c r="E24" s="339">
        <v>3734</v>
      </c>
      <c r="F24" s="339">
        <v>54933</v>
      </c>
      <c r="G24" s="339">
        <f t="shared" si="0"/>
        <v>58667</v>
      </c>
      <c r="H24" s="341">
        <v>57990</v>
      </c>
      <c r="I24" s="340" t="s">
        <v>382</v>
      </c>
      <c r="J24" s="341">
        <v>532</v>
      </c>
      <c r="K24" s="353" t="s">
        <v>382</v>
      </c>
      <c r="L24" s="343"/>
      <c r="M24" s="344" t="s">
        <v>22</v>
      </c>
      <c r="N24" s="347">
        <v>0</v>
      </c>
      <c r="O24" s="347" t="s">
        <v>382</v>
      </c>
      <c r="P24" s="379">
        <f>SUM(N24:O24)</f>
        <v>0</v>
      </c>
      <c r="Q24" s="341">
        <v>0</v>
      </c>
      <c r="R24" s="347">
        <v>0</v>
      </c>
      <c r="S24" s="348" t="s">
        <v>382</v>
      </c>
      <c r="T24" s="347" t="s">
        <v>382</v>
      </c>
      <c r="U24" s="380">
        <v>28085</v>
      </c>
      <c r="V24" s="343"/>
      <c r="X24" s="350"/>
    </row>
    <row r="25" spans="2:24" ht="15.75" customHeight="1">
      <c r="B25" s="433"/>
      <c r="C25" s="356" t="s">
        <v>23</v>
      </c>
      <c r="D25" s="378" t="s">
        <v>278</v>
      </c>
      <c r="E25" s="379" t="s">
        <v>281</v>
      </c>
      <c r="F25" s="379" t="s">
        <v>281</v>
      </c>
      <c r="G25" s="339">
        <f t="shared" si="0"/>
        <v>0</v>
      </c>
      <c r="H25" s="347" t="s">
        <v>382</v>
      </c>
      <c r="I25" s="340" t="s">
        <v>382</v>
      </c>
      <c r="J25" s="347" t="s">
        <v>382</v>
      </c>
      <c r="K25" s="353" t="s">
        <v>382</v>
      </c>
      <c r="L25" s="343"/>
      <c r="M25" s="344" t="s">
        <v>23</v>
      </c>
      <c r="N25" s="379" t="s">
        <v>382</v>
      </c>
      <c r="O25" s="379" t="s">
        <v>382</v>
      </c>
      <c r="P25" s="354">
        <f>SUM(N25:O25)</f>
        <v>0</v>
      </c>
      <c r="Q25" s="347" t="s">
        <v>382</v>
      </c>
      <c r="R25" s="347" t="s">
        <v>382</v>
      </c>
      <c r="S25" s="348" t="s">
        <v>382</v>
      </c>
      <c r="T25" s="347" t="s">
        <v>382</v>
      </c>
      <c r="U25" s="375">
        <v>0</v>
      </c>
      <c r="V25" s="343"/>
      <c r="X25" s="350"/>
    </row>
    <row r="26" spans="2:24" ht="15.75" customHeight="1">
      <c r="B26" s="434"/>
      <c r="C26" s="365" t="s">
        <v>10</v>
      </c>
      <c r="D26" s="371">
        <f>SUM(D24:D25)</f>
        <v>440</v>
      </c>
      <c r="E26" s="386">
        <f>SUM(E24:E25)</f>
        <v>3734</v>
      </c>
      <c r="F26" s="386">
        <f>SUM(F24:F25)</f>
        <v>54933</v>
      </c>
      <c r="G26" s="371">
        <f t="shared" si="0"/>
        <v>58667</v>
      </c>
      <c r="H26" s="386">
        <f>SUM(H24:H25)</f>
        <v>57990</v>
      </c>
      <c r="I26" s="386">
        <f>SUM(I24:I25)</f>
        <v>0</v>
      </c>
      <c r="J26" s="386">
        <f>SUM(J24:J25)</f>
        <v>532</v>
      </c>
      <c r="K26" s="387">
        <f>SUM(K24:K25)</f>
        <v>0</v>
      </c>
      <c r="L26" s="343"/>
      <c r="M26" s="370" t="s">
        <v>10</v>
      </c>
      <c r="N26" s="368">
        <f aca="true" t="shared" si="4" ref="N26:U26">SUM(N24:N25)</f>
        <v>0</v>
      </c>
      <c r="O26" s="368">
        <f t="shared" si="4"/>
        <v>0</v>
      </c>
      <c r="P26" s="368">
        <f t="shared" si="4"/>
        <v>0</v>
      </c>
      <c r="Q26" s="368">
        <f t="shared" si="4"/>
        <v>0</v>
      </c>
      <c r="R26" s="368">
        <f t="shared" si="4"/>
        <v>0</v>
      </c>
      <c r="S26" s="368">
        <f t="shared" si="4"/>
        <v>0</v>
      </c>
      <c r="T26" s="368">
        <f t="shared" si="4"/>
        <v>0</v>
      </c>
      <c r="U26" s="369">
        <f t="shared" si="4"/>
        <v>28085</v>
      </c>
      <c r="V26" s="343"/>
      <c r="W26" s="392"/>
      <c r="X26" s="350"/>
    </row>
    <row r="27" spans="2:24" ht="15.75" customHeight="1">
      <c r="B27" s="417" t="s">
        <v>271</v>
      </c>
      <c r="C27" s="388" t="s">
        <v>37</v>
      </c>
      <c r="D27" s="346">
        <v>1000</v>
      </c>
      <c r="E27" s="339">
        <v>0</v>
      </c>
      <c r="F27" s="339">
        <v>115300</v>
      </c>
      <c r="G27" s="339">
        <f t="shared" si="0"/>
        <v>115300</v>
      </c>
      <c r="H27" s="341" t="s">
        <v>375</v>
      </c>
      <c r="I27" s="340" t="s">
        <v>375</v>
      </c>
      <c r="J27" s="347" t="s">
        <v>375</v>
      </c>
      <c r="K27" s="342">
        <v>0</v>
      </c>
      <c r="L27" s="343"/>
      <c r="M27" s="389" t="s">
        <v>37</v>
      </c>
      <c r="N27" s="347" t="s">
        <v>375</v>
      </c>
      <c r="O27" s="347" t="s">
        <v>375</v>
      </c>
      <c r="P27" s="345" t="s">
        <v>375</v>
      </c>
      <c r="Q27" s="341" t="s">
        <v>375</v>
      </c>
      <c r="R27" s="347" t="s">
        <v>375</v>
      </c>
      <c r="S27" s="348" t="s">
        <v>375</v>
      </c>
      <c r="T27" s="347" t="s">
        <v>375</v>
      </c>
      <c r="U27" s="353" t="s">
        <v>281</v>
      </c>
      <c r="V27" s="343"/>
      <c r="X27" s="350"/>
    </row>
    <row r="28" spans="2:24" ht="15.75" customHeight="1">
      <c r="B28" s="418"/>
      <c r="C28" s="393" t="s">
        <v>38</v>
      </c>
      <c r="D28" s="363">
        <v>438</v>
      </c>
      <c r="E28" s="362">
        <v>0</v>
      </c>
      <c r="F28" s="345">
        <v>0</v>
      </c>
      <c r="G28" s="339">
        <f t="shared" si="0"/>
        <v>0</v>
      </c>
      <c r="H28" s="354" t="s">
        <v>375</v>
      </c>
      <c r="I28" s="358" t="s">
        <v>375</v>
      </c>
      <c r="J28" s="354" t="s">
        <v>375</v>
      </c>
      <c r="K28" s="359">
        <v>321</v>
      </c>
      <c r="L28" s="343"/>
      <c r="M28" s="394" t="s">
        <v>38</v>
      </c>
      <c r="N28" s="345" t="s">
        <v>375</v>
      </c>
      <c r="O28" s="345" t="s">
        <v>375</v>
      </c>
      <c r="P28" s="345" t="s">
        <v>375</v>
      </c>
      <c r="Q28" s="354" t="s">
        <v>375</v>
      </c>
      <c r="R28" s="354" t="s">
        <v>375</v>
      </c>
      <c r="S28" s="381" t="s">
        <v>375</v>
      </c>
      <c r="T28" s="354" t="s">
        <v>375</v>
      </c>
      <c r="U28" s="382">
        <v>0</v>
      </c>
      <c r="V28" s="343"/>
      <c r="X28" s="350"/>
    </row>
    <row r="29" spans="2:24" ht="15.75" customHeight="1">
      <c r="B29" s="419"/>
      <c r="C29" s="390" t="s">
        <v>10</v>
      </c>
      <c r="D29" s="371">
        <f>SUM(D27:D28)</f>
        <v>1438</v>
      </c>
      <c r="E29" s="366">
        <f>SUM(E27:E28)</f>
        <v>0</v>
      </c>
      <c r="F29" s="366">
        <f>SUM(F27:F28)</f>
        <v>115300</v>
      </c>
      <c r="G29" s="366">
        <f t="shared" si="0"/>
        <v>115300</v>
      </c>
      <c r="H29" s="366">
        <f>SUM(H27:H28)</f>
        <v>0</v>
      </c>
      <c r="I29" s="366">
        <f>SUM(I27:I28)</f>
        <v>0</v>
      </c>
      <c r="J29" s="366">
        <f>SUM(J27:J28)</f>
        <v>0</v>
      </c>
      <c r="K29" s="369">
        <f>SUM(K27:K28)</f>
        <v>321</v>
      </c>
      <c r="L29" s="343"/>
      <c r="M29" s="391" t="s">
        <v>10</v>
      </c>
      <c r="N29" s="368">
        <f>SUM(N27:N28)</f>
        <v>0</v>
      </c>
      <c r="O29" s="368">
        <f>SUM(O27:O28)</f>
        <v>0</v>
      </c>
      <c r="P29" s="368">
        <f>SUM(P27:P28)</f>
        <v>0</v>
      </c>
      <c r="Q29" s="368" t="s">
        <v>375</v>
      </c>
      <c r="R29" s="368">
        <f>SUM(R27:R28)</f>
        <v>0</v>
      </c>
      <c r="S29" s="368">
        <f>SUM(S27:S28)</f>
        <v>0</v>
      </c>
      <c r="T29" s="368">
        <f>SUM(T27:T28)</f>
        <v>0</v>
      </c>
      <c r="U29" s="369">
        <f>SUM(U27:U28)</f>
        <v>0</v>
      </c>
      <c r="V29" s="343"/>
      <c r="X29" s="350"/>
    </row>
    <row r="30" spans="2:24" ht="15.75" customHeight="1">
      <c r="B30" s="435" t="s">
        <v>245</v>
      </c>
      <c r="C30" s="388" t="s">
        <v>31</v>
      </c>
      <c r="D30" s="346">
        <v>480</v>
      </c>
      <c r="E30" s="347">
        <v>1293</v>
      </c>
      <c r="F30" s="339">
        <v>159828</v>
      </c>
      <c r="G30" s="339">
        <f t="shared" si="0"/>
        <v>161121</v>
      </c>
      <c r="H30" s="347" t="s">
        <v>375</v>
      </c>
      <c r="I30" s="340" t="s">
        <v>375</v>
      </c>
      <c r="J30" s="347" t="s">
        <v>375</v>
      </c>
      <c r="K30" s="353" t="s">
        <v>375</v>
      </c>
      <c r="L30" s="343"/>
      <c r="M30" s="389" t="s">
        <v>31</v>
      </c>
      <c r="N30" s="347" t="s">
        <v>375</v>
      </c>
      <c r="O30" s="347" t="s">
        <v>375</v>
      </c>
      <c r="P30" s="345">
        <f>SUM(N30:O30)</f>
        <v>0</v>
      </c>
      <c r="Q30" s="347" t="s">
        <v>375</v>
      </c>
      <c r="R30" s="348" t="s">
        <v>375</v>
      </c>
      <c r="S30" s="347" t="s">
        <v>375</v>
      </c>
      <c r="T30" s="347" t="s">
        <v>375</v>
      </c>
      <c r="U30" s="353" t="s">
        <v>281</v>
      </c>
      <c r="V30" s="343"/>
      <c r="X30" s="350"/>
    </row>
    <row r="31" spans="2:24" ht="15.75" customHeight="1">
      <c r="B31" s="436"/>
      <c r="C31" s="393" t="s">
        <v>32</v>
      </c>
      <c r="D31" s="351">
        <v>0</v>
      </c>
      <c r="E31" s="354">
        <v>7</v>
      </c>
      <c r="F31" s="352">
        <v>90182</v>
      </c>
      <c r="G31" s="339">
        <f t="shared" si="0"/>
        <v>90189</v>
      </c>
      <c r="H31" s="354" t="s">
        <v>375</v>
      </c>
      <c r="I31" s="358" t="s">
        <v>375</v>
      </c>
      <c r="J31" s="354" t="s">
        <v>375</v>
      </c>
      <c r="K31" s="359" t="s">
        <v>375</v>
      </c>
      <c r="L31" s="343"/>
      <c r="M31" s="394" t="s">
        <v>32</v>
      </c>
      <c r="N31" s="354" t="s">
        <v>375</v>
      </c>
      <c r="O31" s="354" t="s">
        <v>375</v>
      </c>
      <c r="P31" s="345">
        <f>SUM(N31:O31)</f>
        <v>0</v>
      </c>
      <c r="Q31" s="354" t="s">
        <v>375</v>
      </c>
      <c r="R31" s="381" t="s">
        <v>375</v>
      </c>
      <c r="S31" s="354" t="s">
        <v>375</v>
      </c>
      <c r="T31" s="354" t="s">
        <v>375</v>
      </c>
      <c r="U31" s="355">
        <v>8025</v>
      </c>
      <c r="V31" s="343"/>
      <c r="X31" s="350"/>
    </row>
    <row r="32" spans="2:24" ht="15.75" customHeight="1">
      <c r="B32" s="436"/>
      <c r="C32" s="393" t="s">
        <v>33</v>
      </c>
      <c r="D32" s="351">
        <v>0</v>
      </c>
      <c r="E32" s="345">
        <v>123</v>
      </c>
      <c r="F32" s="362">
        <v>12760</v>
      </c>
      <c r="G32" s="339">
        <f t="shared" si="0"/>
        <v>12883</v>
      </c>
      <c r="H32" s="354" t="s">
        <v>375</v>
      </c>
      <c r="I32" s="358">
        <v>0</v>
      </c>
      <c r="J32" s="354" t="s">
        <v>375</v>
      </c>
      <c r="K32" s="359" t="s">
        <v>375</v>
      </c>
      <c r="L32" s="343"/>
      <c r="M32" s="394" t="s">
        <v>33</v>
      </c>
      <c r="N32" s="345" t="s">
        <v>375</v>
      </c>
      <c r="O32" s="345">
        <v>464</v>
      </c>
      <c r="P32" s="345">
        <f>SUM(N32:O32)</f>
        <v>464</v>
      </c>
      <c r="Q32" s="354" t="s">
        <v>375</v>
      </c>
      <c r="R32" s="381" t="s">
        <v>375</v>
      </c>
      <c r="S32" s="354" t="s">
        <v>375</v>
      </c>
      <c r="T32" s="354" t="s">
        <v>375</v>
      </c>
      <c r="U32" s="395" t="s">
        <v>281</v>
      </c>
      <c r="V32" s="343"/>
      <c r="X32" s="350"/>
    </row>
    <row r="33" spans="2:24" ht="15.75" customHeight="1">
      <c r="B33" s="437"/>
      <c r="C33" s="390" t="s">
        <v>10</v>
      </c>
      <c r="D33" s="371">
        <f>SUM(D30:D32)</f>
        <v>480</v>
      </c>
      <c r="E33" s="366">
        <f>SUM(E30:E32)</f>
        <v>1423</v>
      </c>
      <c r="F33" s="366">
        <f>SUM(F30:F32)</f>
        <v>262770</v>
      </c>
      <c r="G33" s="366">
        <f t="shared" si="0"/>
        <v>264193</v>
      </c>
      <c r="H33" s="366">
        <f>SUM(H30:H32)</f>
        <v>0</v>
      </c>
      <c r="I33" s="366">
        <f>SUM(I30:I32)</f>
        <v>0</v>
      </c>
      <c r="J33" s="366">
        <f>SUM(J30:J32)</f>
        <v>0</v>
      </c>
      <c r="K33" s="369">
        <f>SUM(K30:K32)</f>
        <v>0</v>
      </c>
      <c r="L33" s="343"/>
      <c r="M33" s="391" t="s">
        <v>10</v>
      </c>
      <c r="N33" s="368">
        <f>SUM(N30:N32)</f>
        <v>0</v>
      </c>
      <c r="O33" s="368">
        <f>SUM(O30:O32)</f>
        <v>464</v>
      </c>
      <c r="P33" s="368">
        <f>SUM(P30:P32)</f>
        <v>464</v>
      </c>
      <c r="Q33" s="368" t="s">
        <v>375</v>
      </c>
      <c r="R33" s="368">
        <f>SUM(R30:R32)</f>
        <v>0</v>
      </c>
      <c r="S33" s="368">
        <f>SUM(S30:S32)</f>
        <v>0</v>
      </c>
      <c r="T33" s="368">
        <f>SUM(T30:T32)</f>
        <v>0</v>
      </c>
      <c r="U33" s="369">
        <f>SUM(U30:U32)</f>
        <v>8025</v>
      </c>
      <c r="V33" s="343"/>
      <c r="X33" s="350"/>
    </row>
    <row r="34" spans="2:24" ht="15.75" customHeight="1">
      <c r="B34" s="417" t="s">
        <v>272</v>
      </c>
      <c r="C34" s="388" t="s">
        <v>39</v>
      </c>
      <c r="D34" s="346">
        <v>9838</v>
      </c>
      <c r="E34" s="339">
        <v>2817</v>
      </c>
      <c r="F34" s="347">
        <v>0</v>
      </c>
      <c r="G34" s="339">
        <f t="shared" si="0"/>
        <v>2817</v>
      </c>
      <c r="H34" s="341">
        <v>384</v>
      </c>
      <c r="I34" s="340" t="s">
        <v>375</v>
      </c>
      <c r="J34" s="347">
        <v>0</v>
      </c>
      <c r="K34" s="342">
        <v>1329</v>
      </c>
      <c r="L34" s="343"/>
      <c r="M34" s="389" t="s">
        <v>39</v>
      </c>
      <c r="N34" s="347" t="s">
        <v>375</v>
      </c>
      <c r="O34" s="347">
        <v>36985</v>
      </c>
      <c r="P34" s="345">
        <f>SUM(N34:O34)</f>
        <v>36985</v>
      </c>
      <c r="Q34" s="341">
        <v>420</v>
      </c>
      <c r="R34" s="347">
        <v>324</v>
      </c>
      <c r="S34" s="348" t="s">
        <v>375</v>
      </c>
      <c r="T34" s="347" t="s">
        <v>375</v>
      </c>
      <c r="U34" s="380">
        <v>13455</v>
      </c>
      <c r="V34" s="343"/>
      <c r="X34" s="350"/>
    </row>
    <row r="35" spans="2:24" ht="15.75" customHeight="1">
      <c r="B35" s="418"/>
      <c r="C35" s="393" t="s">
        <v>40</v>
      </c>
      <c r="D35" s="351">
        <v>3353</v>
      </c>
      <c r="E35" s="352">
        <v>815</v>
      </c>
      <c r="F35" s="354">
        <v>0</v>
      </c>
      <c r="G35" s="339">
        <f t="shared" si="0"/>
        <v>815</v>
      </c>
      <c r="H35" s="354">
        <v>50</v>
      </c>
      <c r="I35" s="358" t="s">
        <v>375</v>
      </c>
      <c r="J35" s="354">
        <v>20</v>
      </c>
      <c r="K35" s="359">
        <v>1752</v>
      </c>
      <c r="L35" s="343"/>
      <c r="M35" s="394" t="s">
        <v>40</v>
      </c>
      <c r="N35" s="354" t="s">
        <v>375</v>
      </c>
      <c r="O35" s="354" t="s">
        <v>375</v>
      </c>
      <c r="P35" s="345">
        <f>SUM(N35:O35)</f>
        <v>0</v>
      </c>
      <c r="Q35" s="354">
        <v>348</v>
      </c>
      <c r="R35" s="354" t="s">
        <v>375</v>
      </c>
      <c r="S35" s="348" t="s">
        <v>375</v>
      </c>
      <c r="T35" s="354" t="s">
        <v>375</v>
      </c>
      <c r="U35" s="359" t="s">
        <v>281</v>
      </c>
      <c r="V35" s="343"/>
      <c r="X35" s="350"/>
    </row>
    <row r="36" spans="2:24" ht="15.75" customHeight="1">
      <c r="B36" s="418"/>
      <c r="C36" s="393" t="s">
        <v>44</v>
      </c>
      <c r="D36" s="351">
        <f>SUM(D34:D35)</f>
        <v>13191</v>
      </c>
      <c r="E36" s="381">
        <f>SUM(E34:E35)</f>
        <v>3632</v>
      </c>
      <c r="F36" s="381">
        <f>SUM(F34:F35)</f>
        <v>0</v>
      </c>
      <c r="G36" s="351">
        <f t="shared" si="0"/>
        <v>3632</v>
      </c>
      <c r="H36" s="381">
        <f aca="true" t="shared" si="5" ref="H36:K37">SUM(H34:H35)</f>
        <v>434</v>
      </c>
      <c r="I36" s="381">
        <f t="shared" si="5"/>
        <v>0</v>
      </c>
      <c r="J36" s="381">
        <f t="shared" si="5"/>
        <v>20</v>
      </c>
      <c r="K36" s="359">
        <f t="shared" si="5"/>
        <v>3081</v>
      </c>
      <c r="L36" s="343"/>
      <c r="M36" s="394" t="s">
        <v>44</v>
      </c>
      <c r="N36" s="345">
        <f aca="true" t="shared" si="6" ref="N36:U36">SUM(N34:N35)</f>
        <v>0</v>
      </c>
      <c r="O36" s="345">
        <f t="shared" si="6"/>
        <v>36985</v>
      </c>
      <c r="P36" s="345">
        <f t="shared" si="6"/>
        <v>36985</v>
      </c>
      <c r="Q36" s="354">
        <f t="shared" si="6"/>
        <v>768</v>
      </c>
      <c r="R36" s="354">
        <f t="shared" si="6"/>
        <v>324</v>
      </c>
      <c r="S36" s="354">
        <f t="shared" si="6"/>
        <v>0</v>
      </c>
      <c r="T36" s="354">
        <f t="shared" si="6"/>
        <v>0</v>
      </c>
      <c r="U36" s="355">
        <f t="shared" si="6"/>
        <v>13455</v>
      </c>
      <c r="V36" s="343"/>
      <c r="X36" s="350"/>
    </row>
    <row r="37" spans="2:24" ht="15.75" customHeight="1">
      <c r="B37" s="418"/>
      <c r="C37" s="393" t="s">
        <v>45</v>
      </c>
      <c r="D37" s="346">
        <v>6420</v>
      </c>
      <c r="E37" s="339">
        <v>9558</v>
      </c>
      <c r="F37" s="339">
        <v>1147278</v>
      </c>
      <c r="G37" s="339">
        <f t="shared" si="0"/>
        <v>1156836</v>
      </c>
      <c r="H37" s="354">
        <v>100</v>
      </c>
      <c r="I37" s="381">
        <f t="shared" si="5"/>
        <v>0</v>
      </c>
      <c r="J37" s="354" t="s">
        <v>375</v>
      </c>
      <c r="K37" s="359">
        <v>10228</v>
      </c>
      <c r="L37" s="343"/>
      <c r="M37" s="394" t="s">
        <v>45</v>
      </c>
      <c r="N37" s="354">
        <v>32500</v>
      </c>
      <c r="O37" s="354">
        <v>282307</v>
      </c>
      <c r="P37" s="345">
        <f>SUM(N37:O37)</f>
        <v>314807</v>
      </c>
      <c r="Q37" s="348">
        <v>56</v>
      </c>
      <c r="R37" s="348" t="s">
        <v>375</v>
      </c>
      <c r="S37" s="348" t="s">
        <v>375</v>
      </c>
      <c r="T37" s="381" t="s">
        <v>375</v>
      </c>
      <c r="U37" s="382">
        <v>65586</v>
      </c>
      <c r="V37" s="343"/>
      <c r="X37" s="350"/>
    </row>
    <row r="38" spans="2:24" ht="15.75" customHeight="1">
      <c r="B38" s="418"/>
      <c r="C38" s="393" t="s">
        <v>46</v>
      </c>
      <c r="D38" s="363">
        <v>1948</v>
      </c>
      <c r="E38" s="362">
        <v>0</v>
      </c>
      <c r="F38" s="362">
        <v>429977</v>
      </c>
      <c r="G38" s="339">
        <f t="shared" si="0"/>
        <v>429977</v>
      </c>
      <c r="H38" s="354">
        <v>0</v>
      </c>
      <c r="I38" s="358" t="s">
        <v>375</v>
      </c>
      <c r="J38" s="354" t="s">
        <v>375</v>
      </c>
      <c r="K38" s="359">
        <v>271</v>
      </c>
      <c r="L38" s="343"/>
      <c r="M38" s="394" t="s">
        <v>46</v>
      </c>
      <c r="N38" s="345" t="s">
        <v>375</v>
      </c>
      <c r="O38" s="345">
        <v>0</v>
      </c>
      <c r="P38" s="345">
        <f>SUM(N38:O38)</f>
        <v>0</v>
      </c>
      <c r="Q38" s="354" t="s">
        <v>375</v>
      </c>
      <c r="R38" s="354" t="s">
        <v>375</v>
      </c>
      <c r="S38" s="348" t="s">
        <v>375</v>
      </c>
      <c r="T38" s="381" t="s">
        <v>375</v>
      </c>
      <c r="U38" s="382">
        <v>1125</v>
      </c>
      <c r="V38" s="343"/>
      <c r="X38" s="350"/>
    </row>
    <row r="39" spans="2:24" ht="15.75" customHeight="1">
      <c r="B39" s="418"/>
      <c r="C39" s="393" t="s">
        <v>44</v>
      </c>
      <c r="D39" s="363">
        <f>SUM(D37:D38)</f>
        <v>8368</v>
      </c>
      <c r="E39" s="354">
        <f>SUM(E37:E38)</f>
        <v>9558</v>
      </c>
      <c r="F39" s="354">
        <f>SUM(F37:F38)</f>
        <v>1577255</v>
      </c>
      <c r="G39" s="362">
        <f t="shared" si="0"/>
        <v>1586813</v>
      </c>
      <c r="H39" s="354">
        <f>SUM(H37:H38)</f>
        <v>100</v>
      </c>
      <c r="I39" s="354">
        <f>SUM(I37:I38)</f>
        <v>0</v>
      </c>
      <c r="J39" s="354">
        <f>SUM(J37:J38)</f>
        <v>0</v>
      </c>
      <c r="K39" s="359">
        <f>SUM(K37:K38)</f>
        <v>10499</v>
      </c>
      <c r="L39" s="343"/>
      <c r="M39" s="394" t="s">
        <v>44</v>
      </c>
      <c r="N39" s="345">
        <f aca="true" t="shared" si="7" ref="N39:U39">SUM(N37:N38)</f>
        <v>32500</v>
      </c>
      <c r="O39" s="345">
        <f t="shared" si="7"/>
        <v>282307</v>
      </c>
      <c r="P39" s="345">
        <f t="shared" si="7"/>
        <v>314807</v>
      </c>
      <c r="Q39" s="354">
        <f t="shared" si="7"/>
        <v>56</v>
      </c>
      <c r="R39" s="354">
        <f t="shared" si="7"/>
        <v>0</v>
      </c>
      <c r="S39" s="354">
        <f t="shared" si="7"/>
        <v>0</v>
      </c>
      <c r="T39" s="354">
        <f t="shared" si="7"/>
        <v>0</v>
      </c>
      <c r="U39" s="382">
        <f t="shared" si="7"/>
        <v>66711</v>
      </c>
      <c r="V39" s="343"/>
      <c r="X39" s="350"/>
    </row>
    <row r="40" spans="2:24" ht="15.75" customHeight="1">
      <c r="B40" s="419"/>
      <c r="C40" s="390" t="s">
        <v>10</v>
      </c>
      <c r="D40" s="371">
        <f>D36+D39</f>
        <v>21559</v>
      </c>
      <c r="E40" s="366">
        <f>E36+E39</f>
        <v>13190</v>
      </c>
      <c r="F40" s="368">
        <f aca="true" t="shared" si="8" ref="F40:K40">SUM(F39,F36)</f>
        <v>1577255</v>
      </c>
      <c r="G40" s="368">
        <f t="shared" si="8"/>
        <v>1590445</v>
      </c>
      <c r="H40" s="368">
        <f t="shared" si="8"/>
        <v>534</v>
      </c>
      <c r="I40" s="368">
        <f t="shared" si="8"/>
        <v>0</v>
      </c>
      <c r="J40" s="368">
        <f t="shared" si="8"/>
        <v>20</v>
      </c>
      <c r="K40" s="387">
        <f t="shared" si="8"/>
        <v>13580</v>
      </c>
      <c r="L40" s="343"/>
      <c r="M40" s="391" t="s">
        <v>10</v>
      </c>
      <c r="N40" s="368">
        <f aca="true" t="shared" si="9" ref="N40:T40">SUM(N39,N36)</f>
        <v>32500</v>
      </c>
      <c r="O40" s="368">
        <f t="shared" si="9"/>
        <v>319292</v>
      </c>
      <c r="P40" s="368">
        <f t="shared" si="9"/>
        <v>351792</v>
      </c>
      <c r="Q40" s="368">
        <f t="shared" si="9"/>
        <v>824</v>
      </c>
      <c r="R40" s="368">
        <f t="shared" si="9"/>
        <v>324</v>
      </c>
      <c r="S40" s="368">
        <f t="shared" si="9"/>
        <v>0</v>
      </c>
      <c r="T40" s="368">
        <f t="shared" si="9"/>
        <v>0</v>
      </c>
      <c r="U40" s="369">
        <f>U36+U39</f>
        <v>80166</v>
      </c>
      <c r="V40" s="343"/>
      <c r="W40" s="392"/>
      <c r="X40" s="350"/>
    </row>
    <row r="41" spans="2:24" ht="15.75" customHeight="1">
      <c r="B41" s="417" t="s">
        <v>273</v>
      </c>
      <c r="C41" s="388" t="s">
        <v>47</v>
      </c>
      <c r="D41" s="351">
        <v>6030</v>
      </c>
      <c r="E41" s="352">
        <v>8200</v>
      </c>
      <c r="F41" s="352">
        <v>1077899</v>
      </c>
      <c r="G41" s="339">
        <f aca="true" t="shared" si="10" ref="G41:G51">SUM(E41:F41)</f>
        <v>1086099</v>
      </c>
      <c r="H41" s="341">
        <v>0</v>
      </c>
      <c r="I41" s="340" t="s">
        <v>383</v>
      </c>
      <c r="J41" s="340" t="s">
        <v>383</v>
      </c>
      <c r="K41" s="353" t="s">
        <v>383</v>
      </c>
      <c r="L41" s="343"/>
      <c r="M41" s="389" t="s">
        <v>47</v>
      </c>
      <c r="N41" s="354" t="s">
        <v>383</v>
      </c>
      <c r="O41" s="354">
        <v>0</v>
      </c>
      <c r="P41" s="345">
        <f>SUM(N41:O41)</f>
        <v>0</v>
      </c>
      <c r="Q41" s="347" t="s">
        <v>383</v>
      </c>
      <c r="R41" s="347" t="s">
        <v>383</v>
      </c>
      <c r="S41" s="347" t="s">
        <v>383</v>
      </c>
      <c r="T41" s="348" t="s">
        <v>383</v>
      </c>
      <c r="U41" s="355">
        <v>554302</v>
      </c>
      <c r="V41" s="343"/>
      <c r="X41" s="350"/>
    </row>
    <row r="42" spans="2:24" ht="15.75" customHeight="1">
      <c r="B42" s="418"/>
      <c r="C42" s="388" t="s">
        <v>212</v>
      </c>
      <c r="D42" s="351">
        <v>26476</v>
      </c>
      <c r="E42" s="352">
        <v>4729</v>
      </c>
      <c r="F42" s="352">
        <v>94470</v>
      </c>
      <c r="G42" s="339">
        <f t="shared" si="10"/>
        <v>99199</v>
      </c>
      <c r="H42" s="347">
        <v>1745</v>
      </c>
      <c r="I42" s="358" t="s">
        <v>383</v>
      </c>
      <c r="J42" s="347">
        <v>131</v>
      </c>
      <c r="K42" s="353">
        <v>68</v>
      </c>
      <c r="L42" s="343"/>
      <c r="M42" s="394" t="s">
        <v>212</v>
      </c>
      <c r="N42" s="354" t="s">
        <v>383</v>
      </c>
      <c r="O42" s="354">
        <v>31</v>
      </c>
      <c r="P42" s="345">
        <f>SUM(N42:O42)</f>
        <v>31</v>
      </c>
      <c r="Q42" s="347">
        <v>10</v>
      </c>
      <c r="R42" s="347">
        <v>61</v>
      </c>
      <c r="S42" s="347" t="s">
        <v>383</v>
      </c>
      <c r="T42" s="348" t="s">
        <v>383</v>
      </c>
      <c r="U42" s="355">
        <v>868793</v>
      </c>
      <c r="V42" s="343"/>
      <c r="X42" s="350"/>
    </row>
    <row r="43" spans="2:24" ht="15.75" customHeight="1">
      <c r="B43" s="418"/>
      <c r="C43" s="393" t="s">
        <v>52</v>
      </c>
      <c r="D43" s="351">
        <v>4619</v>
      </c>
      <c r="E43" s="354">
        <v>0</v>
      </c>
      <c r="F43" s="354">
        <v>5320</v>
      </c>
      <c r="G43" s="347">
        <f t="shared" si="10"/>
        <v>5320</v>
      </c>
      <c r="H43" s="354">
        <v>0</v>
      </c>
      <c r="I43" s="358" t="s">
        <v>383</v>
      </c>
      <c r="J43" s="354" t="s">
        <v>383</v>
      </c>
      <c r="K43" s="359" t="s">
        <v>383</v>
      </c>
      <c r="L43" s="343"/>
      <c r="M43" s="394" t="s">
        <v>52</v>
      </c>
      <c r="N43" s="354" t="s">
        <v>383</v>
      </c>
      <c r="O43" s="354" t="s">
        <v>383</v>
      </c>
      <c r="P43" s="345">
        <f>SUM(N43:O43)</f>
        <v>0</v>
      </c>
      <c r="Q43" s="354" t="s">
        <v>383</v>
      </c>
      <c r="R43" s="354" t="s">
        <v>383</v>
      </c>
      <c r="S43" s="354" t="s">
        <v>383</v>
      </c>
      <c r="T43" s="381" t="s">
        <v>383</v>
      </c>
      <c r="U43" s="359" t="s">
        <v>281</v>
      </c>
      <c r="V43" s="343"/>
      <c r="X43" s="350"/>
    </row>
    <row r="44" spans="2:24" ht="15.75" customHeight="1">
      <c r="B44" s="418"/>
      <c r="C44" s="393" t="s">
        <v>49</v>
      </c>
      <c r="D44" s="363">
        <v>6631</v>
      </c>
      <c r="E44" s="345">
        <v>620</v>
      </c>
      <c r="F44" s="362">
        <v>3110</v>
      </c>
      <c r="G44" s="339">
        <f t="shared" si="10"/>
        <v>3730</v>
      </c>
      <c r="H44" s="354">
        <v>301</v>
      </c>
      <c r="I44" s="358" t="s">
        <v>383</v>
      </c>
      <c r="J44" s="354">
        <v>146</v>
      </c>
      <c r="K44" s="359">
        <v>57</v>
      </c>
      <c r="L44" s="343"/>
      <c r="M44" s="394" t="s">
        <v>49</v>
      </c>
      <c r="N44" s="345" t="s">
        <v>383</v>
      </c>
      <c r="O44" s="345">
        <v>0</v>
      </c>
      <c r="P44" s="345">
        <f>SUM(N44:O44)</f>
        <v>0</v>
      </c>
      <c r="Q44" s="354">
        <v>64</v>
      </c>
      <c r="R44" s="354">
        <v>11</v>
      </c>
      <c r="S44" s="354" t="s">
        <v>383</v>
      </c>
      <c r="T44" s="381" t="s">
        <v>383</v>
      </c>
      <c r="U44" s="382">
        <v>9750</v>
      </c>
      <c r="X44" s="350"/>
    </row>
    <row r="45" spans="2:24" ht="15.75" customHeight="1">
      <c r="B45" s="419"/>
      <c r="C45" s="390" t="s">
        <v>10</v>
      </c>
      <c r="D45" s="368">
        <f>SUM(D41:D44)</f>
        <v>43756</v>
      </c>
      <c r="E45" s="368">
        <f>SUM(E41:E44)</f>
        <v>13549</v>
      </c>
      <c r="F45" s="368">
        <f>SUM(F41:F44)</f>
        <v>1180799</v>
      </c>
      <c r="G45" s="366">
        <f>SUM(E45:F45)</f>
        <v>1194348</v>
      </c>
      <c r="H45" s="368">
        <f>SUM(H41:H44)</f>
        <v>2046</v>
      </c>
      <c r="I45" s="368">
        <f>SUM(I41:I44)</f>
        <v>0</v>
      </c>
      <c r="J45" s="368">
        <f>SUM(J41:J44)</f>
        <v>277</v>
      </c>
      <c r="K45" s="387">
        <f>SUM(K41:K44)</f>
        <v>125</v>
      </c>
      <c r="L45" s="343"/>
      <c r="M45" s="391" t="s">
        <v>10</v>
      </c>
      <c r="N45" s="368">
        <f aca="true" t="shared" si="11" ref="N45:U45">SUM(N41:N44)</f>
        <v>0</v>
      </c>
      <c r="O45" s="368">
        <f t="shared" si="11"/>
        <v>31</v>
      </c>
      <c r="P45" s="368">
        <f t="shared" si="11"/>
        <v>31</v>
      </c>
      <c r="Q45" s="368">
        <f t="shared" si="11"/>
        <v>74</v>
      </c>
      <c r="R45" s="368">
        <f t="shared" si="11"/>
        <v>72</v>
      </c>
      <c r="S45" s="368">
        <f t="shared" si="11"/>
        <v>0</v>
      </c>
      <c r="T45" s="368">
        <f t="shared" si="11"/>
        <v>0</v>
      </c>
      <c r="U45" s="369">
        <f t="shared" si="11"/>
        <v>1432845</v>
      </c>
      <c r="X45" s="350"/>
    </row>
    <row r="46" spans="2:24" ht="15.75" customHeight="1">
      <c r="B46" s="334"/>
      <c r="C46" s="388" t="s">
        <v>53</v>
      </c>
      <c r="D46" s="346">
        <v>50</v>
      </c>
      <c r="E46" s="339">
        <v>881</v>
      </c>
      <c r="F46" s="339">
        <v>42413</v>
      </c>
      <c r="G46" s="339">
        <f t="shared" si="10"/>
        <v>43294</v>
      </c>
      <c r="H46" s="347">
        <v>875</v>
      </c>
      <c r="I46" s="340" t="s">
        <v>375</v>
      </c>
      <c r="J46" s="347">
        <v>35</v>
      </c>
      <c r="K46" s="353">
        <v>7</v>
      </c>
      <c r="L46" s="343"/>
      <c r="M46" s="389" t="s">
        <v>53</v>
      </c>
      <c r="N46" s="347" t="s">
        <v>375</v>
      </c>
      <c r="O46" s="347">
        <v>28</v>
      </c>
      <c r="P46" s="345">
        <f>SUM(N46:O46)</f>
        <v>28</v>
      </c>
      <c r="Q46" s="354">
        <v>0</v>
      </c>
      <c r="R46" s="354" t="s">
        <v>375</v>
      </c>
      <c r="S46" s="347" t="s">
        <v>375</v>
      </c>
      <c r="T46" s="348">
        <v>821</v>
      </c>
      <c r="U46" s="380">
        <v>213548</v>
      </c>
      <c r="X46" s="350"/>
    </row>
    <row r="47" spans="2:24" ht="15.75" customHeight="1">
      <c r="B47" s="334" t="s">
        <v>83</v>
      </c>
      <c r="C47" s="393" t="s">
        <v>56</v>
      </c>
      <c r="D47" s="351">
        <v>3466</v>
      </c>
      <c r="E47" s="352">
        <v>1500</v>
      </c>
      <c r="F47" s="354">
        <v>0</v>
      </c>
      <c r="G47" s="339">
        <f t="shared" si="10"/>
        <v>1500</v>
      </c>
      <c r="H47" s="354">
        <v>0</v>
      </c>
      <c r="I47" s="358" t="s">
        <v>384</v>
      </c>
      <c r="J47" s="354" t="s">
        <v>384</v>
      </c>
      <c r="K47" s="359">
        <v>0</v>
      </c>
      <c r="L47" s="343"/>
      <c r="M47" s="394" t="s">
        <v>56</v>
      </c>
      <c r="N47" s="354" t="s">
        <v>384</v>
      </c>
      <c r="O47" s="354">
        <v>0</v>
      </c>
      <c r="P47" s="345">
        <f>SUM(N47:O47)</f>
        <v>0</v>
      </c>
      <c r="Q47" s="354">
        <v>0</v>
      </c>
      <c r="R47" s="354" t="s">
        <v>384</v>
      </c>
      <c r="S47" s="354" t="s">
        <v>384</v>
      </c>
      <c r="T47" s="381">
        <v>0</v>
      </c>
      <c r="U47" s="355">
        <v>737639</v>
      </c>
      <c r="X47" s="350"/>
    </row>
    <row r="48" spans="2:24" ht="15.75" customHeight="1">
      <c r="B48" s="334" t="s">
        <v>385</v>
      </c>
      <c r="C48" s="393" t="s">
        <v>57</v>
      </c>
      <c r="D48" s="354">
        <v>0</v>
      </c>
      <c r="E48" s="352">
        <v>60</v>
      </c>
      <c r="F48" s="354">
        <v>0</v>
      </c>
      <c r="G48" s="339">
        <f t="shared" si="10"/>
        <v>60</v>
      </c>
      <c r="H48" s="354">
        <v>0</v>
      </c>
      <c r="I48" s="358" t="s">
        <v>384</v>
      </c>
      <c r="J48" s="354" t="s">
        <v>384</v>
      </c>
      <c r="K48" s="359" t="s">
        <v>384</v>
      </c>
      <c r="L48" s="343"/>
      <c r="M48" s="394" t="s">
        <v>57</v>
      </c>
      <c r="N48" s="354" t="s">
        <v>384</v>
      </c>
      <c r="O48" s="354">
        <v>37831</v>
      </c>
      <c r="P48" s="345">
        <f>SUM(N48:O48)</f>
        <v>37831</v>
      </c>
      <c r="Q48" s="354" t="s">
        <v>384</v>
      </c>
      <c r="R48" s="354">
        <v>2000</v>
      </c>
      <c r="S48" s="354" t="s">
        <v>384</v>
      </c>
      <c r="T48" s="381">
        <v>0</v>
      </c>
      <c r="U48" s="355">
        <v>683274</v>
      </c>
      <c r="X48" s="350"/>
    </row>
    <row r="49" spans="2:24" ht="15.75" customHeight="1">
      <c r="B49" s="334" t="s">
        <v>84</v>
      </c>
      <c r="C49" s="393" t="s">
        <v>54</v>
      </c>
      <c r="D49" s="377">
        <v>322</v>
      </c>
      <c r="E49" s="379">
        <v>0</v>
      </c>
      <c r="F49" s="357">
        <v>184853</v>
      </c>
      <c r="G49" s="339">
        <f t="shared" si="10"/>
        <v>184853</v>
      </c>
      <c r="H49" s="354">
        <v>0</v>
      </c>
      <c r="I49" s="358" t="s">
        <v>386</v>
      </c>
      <c r="J49" s="354" t="s">
        <v>386</v>
      </c>
      <c r="K49" s="359" t="s">
        <v>386</v>
      </c>
      <c r="L49" s="343"/>
      <c r="M49" s="394" t="s">
        <v>54</v>
      </c>
      <c r="N49" s="379" t="s">
        <v>386</v>
      </c>
      <c r="O49" s="379" t="s">
        <v>386</v>
      </c>
      <c r="P49" s="345">
        <f>SUM(N49:O49)</f>
        <v>0</v>
      </c>
      <c r="Q49" s="354">
        <v>0</v>
      </c>
      <c r="R49" s="354" t="s">
        <v>386</v>
      </c>
      <c r="S49" s="354" t="s">
        <v>386</v>
      </c>
      <c r="T49" s="354">
        <v>0</v>
      </c>
      <c r="U49" s="355">
        <v>22838</v>
      </c>
      <c r="X49" s="350"/>
    </row>
    <row r="50" spans="2:24" ht="15.75" customHeight="1">
      <c r="B50" s="364"/>
      <c r="C50" s="390" t="s">
        <v>10</v>
      </c>
      <c r="D50" s="368">
        <f>SUM(D46:D49)</f>
        <v>3838</v>
      </c>
      <c r="E50" s="368">
        <f>SUM(E46:E49)</f>
        <v>2441</v>
      </c>
      <c r="F50" s="368">
        <f>SUM(F46:F49)</f>
        <v>227266</v>
      </c>
      <c r="G50" s="366">
        <f t="shared" si="10"/>
        <v>229707</v>
      </c>
      <c r="H50" s="368">
        <f>SUM(H46:H49)</f>
        <v>875</v>
      </c>
      <c r="I50" s="368">
        <f>SUM(I46:I49)</f>
        <v>0</v>
      </c>
      <c r="J50" s="368">
        <f>SUM(J46:J49)</f>
        <v>35</v>
      </c>
      <c r="K50" s="387">
        <f>SUM(K46:K49)</f>
        <v>7</v>
      </c>
      <c r="L50" s="343"/>
      <c r="M50" s="391" t="s">
        <v>10</v>
      </c>
      <c r="N50" s="368">
        <f aca="true" t="shared" si="12" ref="N50:U50">SUM(N46:N49)</f>
        <v>0</v>
      </c>
      <c r="O50" s="368">
        <f t="shared" si="12"/>
        <v>37859</v>
      </c>
      <c r="P50" s="368">
        <f t="shared" si="12"/>
        <v>37859</v>
      </c>
      <c r="Q50" s="368">
        <f t="shared" si="12"/>
        <v>0</v>
      </c>
      <c r="R50" s="368">
        <f t="shared" si="12"/>
        <v>2000</v>
      </c>
      <c r="S50" s="368">
        <f t="shared" si="12"/>
        <v>0</v>
      </c>
      <c r="T50" s="368">
        <f t="shared" si="12"/>
        <v>821</v>
      </c>
      <c r="U50" s="369">
        <f t="shared" si="12"/>
        <v>1657299</v>
      </c>
      <c r="W50" s="392"/>
      <c r="X50" s="350"/>
    </row>
    <row r="51" spans="2:24" ht="15.75" customHeight="1">
      <c r="B51" s="420" t="s">
        <v>88</v>
      </c>
      <c r="C51" s="421"/>
      <c r="D51" s="396">
        <f>D14+D17+D21+D23+D26+D29+D33+D40+D45+D50</f>
        <v>82943</v>
      </c>
      <c r="E51" s="396">
        <f>SUM(E14,E21,E17,E26,E23,E29,E33,E40,E45,E50)</f>
        <v>168500</v>
      </c>
      <c r="F51" s="396">
        <f>SUM(F14,F21,F17,F26,F23,F29,F33,F40,F45,F50)</f>
        <v>4605289</v>
      </c>
      <c r="G51" s="397">
        <f t="shared" si="10"/>
        <v>4773789</v>
      </c>
      <c r="H51" s="396">
        <f>SUM(H14,H21,H17,H26,H23,H29,H33,H40,H45,H50)</f>
        <v>281551</v>
      </c>
      <c r="I51" s="396">
        <f>SUM(I50,I45,I40,I29,I23,I33,I26,I17,I21,I14)</f>
        <v>284415</v>
      </c>
      <c r="J51" s="396">
        <f>SUM(J50,J45,J40,J29,J23,J33,J26,J17,J21,J14)</f>
        <v>16415</v>
      </c>
      <c r="K51" s="398">
        <f>SUM(K50,K45,K40,K29,K23,K33,K26,K17,K21,K14)</f>
        <v>14039</v>
      </c>
      <c r="L51" s="343"/>
      <c r="M51" s="399" t="s">
        <v>240</v>
      </c>
      <c r="N51" s="396">
        <f aca="true" t="shared" si="13" ref="N51:T51">SUM(N14,N21,N17,N26,N33,N23,N29,N40,N45,N50)</f>
        <v>40391</v>
      </c>
      <c r="O51" s="396">
        <f t="shared" si="13"/>
        <v>365201</v>
      </c>
      <c r="P51" s="396">
        <f t="shared" si="13"/>
        <v>405592</v>
      </c>
      <c r="Q51" s="396">
        <f t="shared" si="13"/>
        <v>1545</v>
      </c>
      <c r="R51" s="396">
        <f t="shared" si="13"/>
        <v>2445</v>
      </c>
      <c r="S51" s="396">
        <f t="shared" si="13"/>
        <v>0</v>
      </c>
      <c r="T51" s="396">
        <f t="shared" si="13"/>
        <v>821</v>
      </c>
      <c r="U51" s="398">
        <f>U14+U17+U21+U23+U26+U29+U33+U40+U45+U50</f>
        <v>3399397</v>
      </c>
      <c r="X51" s="350"/>
    </row>
    <row r="52" ht="34.5" customHeight="1">
      <c r="F52" s="400"/>
    </row>
    <row r="53" spans="2:21" ht="15.75" customHeight="1">
      <c r="B53" s="414" t="s">
        <v>387</v>
      </c>
      <c r="C53" s="415"/>
      <c r="D53" s="415"/>
      <c r="E53" s="415"/>
      <c r="F53" s="415"/>
      <c r="G53" s="415"/>
      <c r="H53" s="415"/>
      <c r="I53" s="415"/>
      <c r="J53" s="415"/>
      <c r="K53" s="415"/>
      <c r="M53" s="414" t="s">
        <v>388</v>
      </c>
      <c r="N53" s="415"/>
      <c r="O53" s="415"/>
      <c r="P53" s="415"/>
      <c r="Q53" s="415"/>
      <c r="R53" s="415"/>
      <c r="S53" s="415"/>
      <c r="T53" s="416"/>
      <c r="U53" s="416"/>
    </row>
    <row r="55" spans="4:21" ht="13.5"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</row>
  </sheetData>
  <sheetProtection/>
  <mergeCells count="26">
    <mergeCell ref="B27:B29"/>
    <mergeCell ref="B30:B33"/>
    <mergeCell ref="B34:B40"/>
    <mergeCell ref="R3:R4"/>
    <mergeCell ref="D4:D5"/>
    <mergeCell ref="N3:P4"/>
    <mergeCell ref="Q3:Q4"/>
    <mergeCell ref="B3:B5"/>
    <mergeCell ref="C3:C5"/>
    <mergeCell ref="H3:H4"/>
    <mergeCell ref="J3:J4"/>
    <mergeCell ref="K3:K4"/>
    <mergeCell ref="M3:M5"/>
    <mergeCell ref="B15:B17"/>
    <mergeCell ref="B18:B21"/>
    <mergeCell ref="B24:B26"/>
    <mergeCell ref="S3:S4"/>
    <mergeCell ref="T3:T4"/>
    <mergeCell ref="U3:U4"/>
    <mergeCell ref="E4:G4"/>
    <mergeCell ref="B53:K53"/>
    <mergeCell ref="M53:U53"/>
    <mergeCell ref="B41:B45"/>
    <mergeCell ref="B51:C51"/>
    <mergeCell ref="D3:G3"/>
    <mergeCell ref="I3:I4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1"/>
  <sheetViews>
    <sheetView showZeros="0" view="pageBreakPreview" zoomScale="55" zoomScaleSheetLayoutView="55" zoomScalePageLayoutView="0" workbookViewId="0" topLeftCell="A1">
      <selection activeCell="M31" sqref="M31"/>
    </sheetView>
  </sheetViews>
  <sheetFormatPr defaultColWidth="9.00390625" defaultRowHeight="13.5"/>
  <cols>
    <col min="1" max="1" width="2.375" style="102" customWidth="1"/>
    <col min="2" max="2" width="8.75390625" style="102" customWidth="1"/>
    <col min="3" max="3" width="10.25390625" style="102" customWidth="1"/>
    <col min="4" max="11" width="9.50390625" style="102" customWidth="1"/>
    <col min="12" max="12" width="7.625" style="102" customWidth="1"/>
    <col min="13" max="13" width="10.25390625" style="102" customWidth="1"/>
    <col min="14" max="21" width="9.50390625" style="102" customWidth="1"/>
    <col min="22" max="22" width="2.375" style="137" customWidth="1"/>
    <col min="23" max="23" width="9.00390625" style="102" customWidth="1"/>
    <col min="24" max="24" width="10.25390625" style="102" customWidth="1"/>
    <col min="25" max="32" width="9.50390625" style="102" customWidth="1"/>
    <col min="33" max="33" width="7.625" style="102" customWidth="1"/>
    <col min="34" max="34" width="10.25390625" style="102" customWidth="1"/>
    <col min="35" max="42" width="9.50390625" style="102" customWidth="1"/>
    <col min="43" max="16384" width="9.00390625" style="102" customWidth="1"/>
  </cols>
  <sheetData>
    <row r="1" spans="2:42" ht="13.5"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0"/>
      <c r="AJ1" s="100"/>
      <c r="AK1" s="100"/>
      <c r="AL1" s="100"/>
      <c r="AM1" s="100"/>
      <c r="AN1" s="100"/>
      <c r="AO1" s="100"/>
      <c r="AP1" s="100"/>
    </row>
    <row r="2" spans="2:42" ht="13.5">
      <c r="B2" s="103" t="s">
        <v>211</v>
      </c>
      <c r="C2" s="104"/>
      <c r="D2" s="104"/>
      <c r="E2" s="104"/>
      <c r="F2" s="104"/>
      <c r="G2" s="104"/>
      <c r="H2" s="104"/>
      <c r="I2" s="104" t="s">
        <v>296</v>
      </c>
      <c r="J2" s="104"/>
      <c r="K2" s="104"/>
      <c r="L2" s="104"/>
      <c r="M2" s="104"/>
      <c r="N2" s="104"/>
      <c r="O2" s="104"/>
      <c r="P2" s="104"/>
      <c r="Q2" s="104"/>
      <c r="R2" s="104"/>
      <c r="S2" s="104" t="s">
        <v>296</v>
      </c>
      <c r="T2" s="104"/>
      <c r="U2" s="104"/>
      <c r="V2" s="105"/>
      <c r="W2" s="104"/>
      <c r="X2" s="104"/>
      <c r="Y2" s="104"/>
      <c r="Z2" s="104"/>
      <c r="AA2" s="104"/>
      <c r="AB2" s="104"/>
      <c r="AC2" s="104"/>
      <c r="AD2" s="104" t="s">
        <v>296</v>
      </c>
      <c r="AE2" s="104"/>
      <c r="AF2" s="100"/>
      <c r="AG2" s="104"/>
      <c r="AH2" s="104"/>
      <c r="AI2" s="100"/>
      <c r="AJ2" s="100"/>
      <c r="AK2" s="100"/>
      <c r="AL2" s="100"/>
      <c r="AM2" s="100"/>
      <c r="AN2" s="104" t="s">
        <v>296</v>
      </c>
      <c r="AO2" s="100"/>
      <c r="AP2" s="100"/>
    </row>
    <row r="3" spans="2:42" ht="13.5">
      <c r="B3" s="104"/>
      <c r="C3" s="104"/>
      <c r="D3" s="106"/>
      <c r="E3" s="106"/>
      <c r="F3" s="106"/>
      <c r="G3" s="106"/>
      <c r="H3" s="106"/>
      <c r="I3" s="106"/>
      <c r="J3" s="106"/>
      <c r="K3" s="105"/>
      <c r="L3" s="105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6"/>
      <c r="AD3" s="106"/>
      <c r="AE3" s="106"/>
      <c r="AF3" s="100"/>
      <c r="AG3" s="105"/>
      <c r="AH3" s="105"/>
      <c r="AI3" s="100"/>
      <c r="AJ3" s="100"/>
      <c r="AK3" s="100"/>
      <c r="AL3" s="100"/>
      <c r="AM3" s="100"/>
      <c r="AN3" s="100"/>
      <c r="AO3" s="100"/>
      <c r="AP3" s="100"/>
    </row>
    <row r="4" spans="2:42" ht="17.25" customHeight="1">
      <c r="B4" s="453" t="s">
        <v>216</v>
      </c>
      <c r="C4" s="451" t="s">
        <v>93</v>
      </c>
      <c r="D4" s="522" t="s">
        <v>174</v>
      </c>
      <c r="E4" s="457"/>
      <c r="F4" s="457"/>
      <c r="G4" s="458"/>
      <c r="H4" s="459" t="s">
        <v>175</v>
      </c>
      <c r="I4" s="449" t="s">
        <v>177</v>
      </c>
      <c r="J4" s="449" t="s">
        <v>176</v>
      </c>
      <c r="K4" s="465" t="s">
        <v>178</v>
      </c>
      <c r="L4" s="108"/>
      <c r="M4" s="472" t="s">
        <v>93</v>
      </c>
      <c r="N4" s="475" t="s">
        <v>190</v>
      </c>
      <c r="O4" s="476"/>
      <c r="P4" s="477"/>
      <c r="Q4" s="451" t="s">
        <v>179</v>
      </c>
      <c r="R4" s="451" t="s">
        <v>180</v>
      </c>
      <c r="S4" s="451" t="s">
        <v>97</v>
      </c>
      <c r="T4" s="451" t="s">
        <v>99</v>
      </c>
      <c r="U4" s="465" t="s">
        <v>100</v>
      </c>
      <c r="V4" s="109"/>
      <c r="W4" s="453" t="s">
        <v>216</v>
      </c>
      <c r="X4" s="110"/>
      <c r="Y4" s="522" t="s">
        <v>147</v>
      </c>
      <c r="Z4" s="457"/>
      <c r="AA4" s="457"/>
      <c r="AB4" s="458"/>
      <c r="AC4" s="459" t="s">
        <v>148</v>
      </c>
      <c r="AD4" s="449" t="s">
        <v>142</v>
      </c>
      <c r="AE4" s="449" t="s">
        <v>141</v>
      </c>
      <c r="AF4" s="465" t="s">
        <v>143</v>
      </c>
      <c r="AG4" s="111"/>
      <c r="AH4" s="112"/>
      <c r="AI4" s="475" t="s">
        <v>181</v>
      </c>
      <c r="AJ4" s="476"/>
      <c r="AK4" s="477"/>
      <c r="AL4" s="451" t="s">
        <v>149</v>
      </c>
      <c r="AM4" s="451" t="s">
        <v>146</v>
      </c>
      <c r="AN4" s="451" t="s">
        <v>97</v>
      </c>
      <c r="AO4" s="451" t="s">
        <v>99</v>
      </c>
      <c r="AP4" s="465" t="s">
        <v>100</v>
      </c>
    </row>
    <row r="5" spans="2:42" ht="17.25" customHeight="1">
      <c r="B5" s="518"/>
      <c r="C5" s="452"/>
      <c r="D5" s="520" t="s">
        <v>90</v>
      </c>
      <c r="E5" s="469" t="s">
        <v>94</v>
      </c>
      <c r="F5" s="470"/>
      <c r="G5" s="471"/>
      <c r="H5" s="460"/>
      <c r="I5" s="461"/>
      <c r="J5" s="528"/>
      <c r="K5" s="466"/>
      <c r="L5" s="115"/>
      <c r="M5" s="473"/>
      <c r="N5" s="478"/>
      <c r="O5" s="479"/>
      <c r="P5" s="480"/>
      <c r="Q5" s="452"/>
      <c r="R5" s="452"/>
      <c r="S5" s="452"/>
      <c r="T5" s="452"/>
      <c r="U5" s="466"/>
      <c r="V5" s="109"/>
      <c r="W5" s="518"/>
      <c r="X5" s="114" t="s">
        <v>93</v>
      </c>
      <c r="Y5" s="520" t="s">
        <v>90</v>
      </c>
      <c r="Z5" s="469" t="s">
        <v>94</v>
      </c>
      <c r="AA5" s="470"/>
      <c r="AB5" s="471"/>
      <c r="AC5" s="460"/>
      <c r="AD5" s="461"/>
      <c r="AE5" s="461"/>
      <c r="AF5" s="466"/>
      <c r="AG5" s="111"/>
      <c r="AH5" s="113" t="s">
        <v>93</v>
      </c>
      <c r="AI5" s="478"/>
      <c r="AJ5" s="479"/>
      <c r="AK5" s="480"/>
      <c r="AL5" s="452"/>
      <c r="AM5" s="452"/>
      <c r="AN5" s="452"/>
      <c r="AO5" s="452"/>
      <c r="AP5" s="466"/>
    </row>
    <row r="6" spans="2:42" ht="17.25" customHeight="1">
      <c r="B6" s="519"/>
      <c r="C6" s="456"/>
      <c r="D6" s="521"/>
      <c r="E6" s="118" t="s">
        <v>91</v>
      </c>
      <c r="F6" s="118" t="s">
        <v>92</v>
      </c>
      <c r="G6" s="118" t="s">
        <v>10</v>
      </c>
      <c r="H6" s="119" t="s">
        <v>120</v>
      </c>
      <c r="I6" s="120" t="s">
        <v>120</v>
      </c>
      <c r="J6" s="120" t="s">
        <v>120</v>
      </c>
      <c r="K6" s="121" t="s">
        <v>125</v>
      </c>
      <c r="L6" s="122"/>
      <c r="M6" s="474"/>
      <c r="N6" s="118" t="s">
        <v>95</v>
      </c>
      <c r="O6" s="118" t="s">
        <v>96</v>
      </c>
      <c r="P6" s="118" t="s">
        <v>10</v>
      </c>
      <c r="Q6" s="123" t="s">
        <v>122</v>
      </c>
      <c r="R6" s="123" t="s">
        <v>122</v>
      </c>
      <c r="S6" s="117" t="s">
        <v>150</v>
      </c>
      <c r="T6" s="123" t="s">
        <v>122</v>
      </c>
      <c r="U6" s="124" t="s">
        <v>122</v>
      </c>
      <c r="V6" s="125"/>
      <c r="W6" s="519"/>
      <c r="X6" s="126"/>
      <c r="Y6" s="521"/>
      <c r="Z6" s="118" t="s">
        <v>91</v>
      </c>
      <c r="AA6" s="118" t="s">
        <v>92</v>
      </c>
      <c r="AB6" s="118" t="s">
        <v>10</v>
      </c>
      <c r="AC6" s="119" t="s">
        <v>122</v>
      </c>
      <c r="AD6" s="120" t="s">
        <v>122</v>
      </c>
      <c r="AE6" s="120" t="s">
        <v>122</v>
      </c>
      <c r="AF6" s="121" t="s">
        <v>125</v>
      </c>
      <c r="AG6" s="122"/>
      <c r="AH6" s="127"/>
      <c r="AI6" s="118" t="s">
        <v>95</v>
      </c>
      <c r="AJ6" s="118" t="s">
        <v>96</v>
      </c>
      <c r="AK6" s="118" t="s">
        <v>10</v>
      </c>
      <c r="AL6" s="123" t="s">
        <v>122</v>
      </c>
      <c r="AM6" s="123" t="s">
        <v>122</v>
      </c>
      <c r="AN6" s="117" t="s">
        <v>151</v>
      </c>
      <c r="AO6" s="123" t="s">
        <v>122</v>
      </c>
      <c r="AP6" s="124" t="s">
        <v>122</v>
      </c>
    </row>
    <row r="7" spans="2:42" ht="18" customHeight="1">
      <c r="B7" s="113"/>
      <c r="C7" s="128" t="s">
        <v>85</v>
      </c>
      <c r="D7" s="129">
        <v>4677</v>
      </c>
      <c r="E7" s="129">
        <v>0</v>
      </c>
      <c r="F7" s="129">
        <v>92228</v>
      </c>
      <c r="G7" s="129">
        <f aca="true" t="shared" si="0" ref="G7:G14">SUM(E7:F7)</f>
        <v>92228</v>
      </c>
      <c r="H7" s="129">
        <v>0</v>
      </c>
      <c r="I7" s="130">
        <v>0</v>
      </c>
      <c r="J7" s="130">
        <v>0</v>
      </c>
      <c r="K7" s="131">
        <v>0</v>
      </c>
      <c r="L7" s="132"/>
      <c r="M7" s="133" t="s">
        <v>85</v>
      </c>
      <c r="N7" s="176">
        <v>0</v>
      </c>
      <c r="O7" s="170">
        <v>0</v>
      </c>
      <c r="P7" s="170">
        <f>SUM(N7:O7)</f>
        <v>0</v>
      </c>
      <c r="Q7" s="170">
        <v>0</v>
      </c>
      <c r="R7" s="170">
        <v>0</v>
      </c>
      <c r="S7" s="176">
        <v>0</v>
      </c>
      <c r="T7" s="170"/>
      <c r="U7" s="135">
        <f>4335+8625</f>
        <v>12960</v>
      </c>
      <c r="V7" s="132"/>
      <c r="W7" s="113" t="s">
        <v>161</v>
      </c>
      <c r="X7" s="67" t="s">
        <v>31</v>
      </c>
      <c r="Y7" s="129">
        <v>4198</v>
      </c>
      <c r="Z7" s="129">
        <v>36012</v>
      </c>
      <c r="AA7" s="129">
        <v>360530</v>
      </c>
      <c r="AB7" s="129">
        <f>SUM(Z7:AA7)</f>
        <v>396542</v>
      </c>
      <c r="AC7" s="129">
        <v>0</v>
      </c>
      <c r="AD7" s="130">
        <v>0</v>
      </c>
      <c r="AE7" s="130">
        <v>0</v>
      </c>
      <c r="AF7" s="136">
        <v>0</v>
      </c>
      <c r="AG7" s="132"/>
      <c r="AH7" s="90" t="s">
        <v>31</v>
      </c>
      <c r="AI7" s="181">
        <v>0</v>
      </c>
      <c r="AJ7" s="138">
        <v>0</v>
      </c>
      <c r="AK7" s="138">
        <f>SUM(AI7:AJ7)</f>
        <v>0</v>
      </c>
      <c r="AL7" s="129">
        <v>0</v>
      </c>
      <c r="AM7" s="139">
        <v>0</v>
      </c>
      <c r="AN7" s="138">
        <v>0</v>
      </c>
      <c r="AO7" s="138">
        <v>0</v>
      </c>
      <c r="AP7" s="135">
        <v>900</v>
      </c>
    </row>
    <row r="8" spans="2:42" ht="18" customHeight="1">
      <c r="B8" s="113"/>
      <c r="C8" s="128" t="s">
        <v>192</v>
      </c>
      <c r="D8" s="129"/>
      <c r="E8" s="129">
        <v>68101</v>
      </c>
      <c r="F8" s="129">
        <v>54987</v>
      </c>
      <c r="G8" s="140">
        <f t="shared" si="0"/>
        <v>123088</v>
      </c>
      <c r="H8" s="129"/>
      <c r="I8" s="130">
        <v>0</v>
      </c>
      <c r="J8" s="130">
        <v>7024</v>
      </c>
      <c r="K8" s="135">
        <v>0</v>
      </c>
      <c r="L8" s="132"/>
      <c r="M8" s="133" t="s">
        <v>192</v>
      </c>
      <c r="N8" s="176">
        <v>0</v>
      </c>
      <c r="O8" s="170">
        <v>0</v>
      </c>
      <c r="P8" s="170"/>
      <c r="Q8" s="170">
        <v>0</v>
      </c>
      <c r="R8" s="170">
        <v>0</v>
      </c>
      <c r="S8" s="176">
        <v>0</v>
      </c>
      <c r="T8" s="170"/>
      <c r="U8" s="135">
        <v>10800</v>
      </c>
      <c r="V8" s="132"/>
      <c r="W8" s="113" t="s">
        <v>162</v>
      </c>
      <c r="X8" s="8" t="s">
        <v>32</v>
      </c>
      <c r="Y8" s="140">
        <v>1571</v>
      </c>
      <c r="Z8" s="140">
        <v>0</v>
      </c>
      <c r="AA8" s="140">
        <v>43273</v>
      </c>
      <c r="AB8" s="140">
        <f>SUM(Z8:AA8)</f>
        <v>43273</v>
      </c>
      <c r="AC8" s="140">
        <v>34</v>
      </c>
      <c r="AD8" s="141">
        <v>0</v>
      </c>
      <c r="AE8" s="141">
        <v>0</v>
      </c>
      <c r="AF8" s="142">
        <v>0</v>
      </c>
      <c r="AG8" s="132"/>
      <c r="AH8" s="91" t="s">
        <v>32</v>
      </c>
      <c r="AI8" s="143">
        <v>0</v>
      </c>
      <c r="AJ8" s="144">
        <v>0</v>
      </c>
      <c r="AK8" s="144">
        <f>SUM(AI8:AJ8)</f>
        <v>0</v>
      </c>
      <c r="AL8" s="140">
        <v>0</v>
      </c>
      <c r="AM8" s="143">
        <v>0</v>
      </c>
      <c r="AN8" s="144">
        <v>0</v>
      </c>
      <c r="AO8" s="144">
        <v>0</v>
      </c>
      <c r="AP8" s="145">
        <v>35000</v>
      </c>
    </row>
    <row r="9" spans="2:42" ht="18" customHeight="1">
      <c r="B9" s="113" t="s">
        <v>61</v>
      </c>
      <c r="C9" s="146" t="s">
        <v>1</v>
      </c>
      <c r="D9" s="140">
        <v>396</v>
      </c>
      <c r="E9" s="140">
        <v>276</v>
      </c>
      <c r="F9" s="140">
        <v>102738</v>
      </c>
      <c r="G9" s="140">
        <f t="shared" si="0"/>
        <v>103014</v>
      </c>
      <c r="H9" s="140">
        <v>14897</v>
      </c>
      <c r="I9" s="141">
        <v>0</v>
      </c>
      <c r="J9" s="141">
        <v>9005</v>
      </c>
      <c r="K9" s="145">
        <v>0</v>
      </c>
      <c r="L9" s="132"/>
      <c r="M9" s="147" t="s">
        <v>1</v>
      </c>
      <c r="N9" s="177">
        <v>0</v>
      </c>
      <c r="O9" s="171">
        <v>0</v>
      </c>
      <c r="P9" s="171">
        <f aca="true" t="shared" si="1" ref="P9:P14">SUM(N9:O9)</f>
        <v>0</v>
      </c>
      <c r="Q9" s="171">
        <v>0</v>
      </c>
      <c r="R9" s="171">
        <v>0</v>
      </c>
      <c r="S9" s="177">
        <v>0</v>
      </c>
      <c r="T9" s="171">
        <v>0</v>
      </c>
      <c r="U9" s="145">
        <v>38467</v>
      </c>
      <c r="V9" s="132"/>
      <c r="W9" s="113" t="s">
        <v>163</v>
      </c>
      <c r="X9" s="8" t="s">
        <v>33</v>
      </c>
      <c r="Y9" s="140">
        <v>4530</v>
      </c>
      <c r="Z9" s="140">
        <v>71</v>
      </c>
      <c r="AA9" s="140">
        <v>30020</v>
      </c>
      <c r="AB9" s="140">
        <f>SUM(Z9:AA9)</f>
        <v>30091</v>
      </c>
      <c r="AC9" s="140">
        <v>0</v>
      </c>
      <c r="AD9" s="141">
        <v>143000</v>
      </c>
      <c r="AE9" s="141">
        <v>0</v>
      </c>
      <c r="AF9" s="142">
        <v>0</v>
      </c>
      <c r="AG9" s="132"/>
      <c r="AH9" s="91" t="s">
        <v>33</v>
      </c>
      <c r="AI9" s="143">
        <v>20</v>
      </c>
      <c r="AJ9" s="144">
        <v>935</v>
      </c>
      <c r="AK9" s="144">
        <f>SUM(AI9:AJ9)</f>
        <v>955</v>
      </c>
      <c r="AL9" s="140">
        <v>0</v>
      </c>
      <c r="AM9" s="143">
        <v>0</v>
      </c>
      <c r="AN9" s="144">
        <v>0</v>
      </c>
      <c r="AO9" s="144">
        <v>0</v>
      </c>
      <c r="AP9" s="145">
        <v>5863</v>
      </c>
    </row>
    <row r="10" spans="2:42" ht="18" customHeight="1">
      <c r="B10" s="113"/>
      <c r="C10" s="146" t="s">
        <v>2</v>
      </c>
      <c r="D10" s="140">
        <v>367</v>
      </c>
      <c r="E10" s="140">
        <v>5179</v>
      </c>
      <c r="F10" s="140">
        <v>0</v>
      </c>
      <c r="G10" s="140">
        <f t="shared" si="0"/>
        <v>5179</v>
      </c>
      <c r="H10" s="140">
        <v>0</v>
      </c>
      <c r="I10" s="141">
        <v>0</v>
      </c>
      <c r="J10" s="141">
        <v>0</v>
      </c>
      <c r="K10" s="145">
        <v>0</v>
      </c>
      <c r="L10" s="132"/>
      <c r="M10" s="147" t="s">
        <v>2</v>
      </c>
      <c r="N10" s="177">
        <v>0</v>
      </c>
      <c r="O10" s="171">
        <v>0</v>
      </c>
      <c r="P10" s="171">
        <f t="shared" si="1"/>
        <v>0</v>
      </c>
      <c r="Q10" s="171">
        <v>0</v>
      </c>
      <c r="R10" s="171">
        <v>0</v>
      </c>
      <c r="S10" s="177">
        <v>0</v>
      </c>
      <c r="T10" s="171">
        <v>0</v>
      </c>
      <c r="U10" s="145">
        <v>89160</v>
      </c>
      <c r="V10" s="132"/>
      <c r="W10" s="116"/>
      <c r="X10" s="68" t="s">
        <v>10</v>
      </c>
      <c r="Y10" s="149">
        <f aca="true" t="shared" si="2" ref="Y10:AF10">SUM(Y7:Y9)</f>
        <v>10299</v>
      </c>
      <c r="Z10" s="149">
        <f t="shared" si="2"/>
        <v>36083</v>
      </c>
      <c r="AA10" s="149">
        <f t="shared" si="2"/>
        <v>433823</v>
      </c>
      <c r="AB10" s="149">
        <f t="shared" si="2"/>
        <v>469906</v>
      </c>
      <c r="AC10" s="149">
        <f t="shared" si="2"/>
        <v>34</v>
      </c>
      <c r="AD10" s="149">
        <f t="shared" si="2"/>
        <v>143000</v>
      </c>
      <c r="AE10" s="149">
        <f t="shared" si="2"/>
        <v>0</v>
      </c>
      <c r="AF10" s="150">
        <f t="shared" si="2"/>
        <v>0</v>
      </c>
      <c r="AG10" s="132"/>
      <c r="AH10" s="92" t="s">
        <v>10</v>
      </c>
      <c r="AI10" s="151">
        <f aca="true" t="shared" si="3" ref="AI10:AP10">SUM(AI7:AI9)</f>
        <v>20</v>
      </c>
      <c r="AJ10" s="151">
        <f t="shared" si="3"/>
        <v>935</v>
      </c>
      <c r="AK10" s="151">
        <f t="shared" si="3"/>
        <v>955</v>
      </c>
      <c r="AL10" s="151">
        <f t="shared" si="3"/>
        <v>0</v>
      </c>
      <c r="AM10" s="151">
        <f t="shared" si="3"/>
        <v>0</v>
      </c>
      <c r="AN10" s="151">
        <f t="shared" si="3"/>
        <v>0</v>
      </c>
      <c r="AO10" s="151">
        <f t="shared" si="3"/>
        <v>0</v>
      </c>
      <c r="AP10" s="152">
        <f t="shared" si="3"/>
        <v>41763</v>
      </c>
    </row>
    <row r="11" spans="2:42" ht="18" customHeight="1">
      <c r="B11" s="113"/>
      <c r="C11" s="153" t="s">
        <v>0</v>
      </c>
      <c r="D11" s="140">
        <v>7388</v>
      </c>
      <c r="E11" s="140">
        <v>9698</v>
      </c>
      <c r="F11" s="140">
        <v>78544</v>
      </c>
      <c r="G11" s="140">
        <f t="shared" si="0"/>
        <v>88242</v>
      </c>
      <c r="H11" s="140">
        <v>0</v>
      </c>
      <c r="I11" s="141">
        <v>0</v>
      </c>
      <c r="J11" s="141">
        <v>0</v>
      </c>
      <c r="K11" s="145">
        <v>0</v>
      </c>
      <c r="L11" s="132"/>
      <c r="M11" s="154" t="s">
        <v>0</v>
      </c>
      <c r="N11" s="177">
        <v>0</v>
      </c>
      <c r="O11" s="171">
        <v>0</v>
      </c>
      <c r="P11" s="171">
        <f t="shared" si="1"/>
        <v>0</v>
      </c>
      <c r="Q11" s="171">
        <v>0</v>
      </c>
      <c r="R11" s="171">
        <v>0</v>
      </c>
      <c r="S11" s="177">
        <v>0</v>
      </c>
      <c r="T11" s="171">
        <v>0</v>
      </c>
      <c r="U11" s="145">
        <v>3900</v>
      </c>
      <c r="V11" s="132"/>
      <c r="W11" s="113" t="s">
        <v>75</v>
      </c>
      <c r="X11" s="67" t="s">
        <v>35</v>
      </c>
      <c r="Y11" s="129">
        <v>7268</v>
      </c>
      <c r="Z11" s="140">
        <v>1092</v>
      </c>
      <c r="AA11" s="140">
        <v>56832</v>
      </c>
      <c r="AB11" s="129">
        <f>SUM(Z11:AA11)</f>
        <v>57924</v>
      </c>
      <c r="AC11" s="170">
        <v>0</v>
      </c>
      <c r="AD11" s="173">
        <v>0</v>
      </c>
      <c r="AE11" s="173">
        <v>0</v>
      </c>
      <c r="AF11" s="174">
        <v>0</v>
      </c>
      <c r="AG11" s="132"/>
      <c r="AH11" s="90" t="s">
        <v>35</v>
      </c>
      <c r="AI11" s="99">
        <v>9706</v>
      </c>
      <c r="AJ11" s="138">
        <v>6471</v>
      </c>
      <c r="AK11" s="138">
        <f>SUM(AI11:AJ11)</f>
        <v>16177</v>
      </c>
      <c r="AL11" s="129">
        <v>0</v>
      </c>
      <c r="AM11" s="129">
        <v>0</v>
      </c>
      <c r="AN11" s="139">
        <v>0</v>
      </c>
      <c r="AO11" s="138">
        <v>0</v>
      </c>
      <c r="AP11" s="135">
        <v>17475</v>
      </c>
    </row>
    <row r="12" spans="2:42" ht="18" customHeight="1">
      <c r="B12" s="113" t="s">
        <v>206</v>
      </c>
      <c r="C12" s="146" t="s">
        <v>8</v>
      </c>
      <c r="D12" s="140">
        <v>1220</v>
      </c>
      <c r="E12" s="140">
        <v>3285</v>
      </c>
      <c r="F12" s="140">
        <v>0</v>
      </c>
      <c r="G12" s="140">
        <f t="shared" si="0"/>
        <v>3285</v>
      </c>
      <c r="H12" s="140">
        <v>0</v>
      </c>
      <c r="I12" s="141">
        <v>0</v>
      </c>
      <c r="J12" s="141">
        <v>0</v>
      </c>
      <c r="K12" s="145">
        <v>0</v>
      </c>
      <c r="L12" s="132"/>
      <c r="M12" s="147" t="s">
        <v>8</v>
      </c>
      <c r="N12" s="177">
        <v>0</v>
      </c>
      <c r="O12" s="171">
        <v>0</v>
      </c>
      <c r="P12" s="171">
        <f t="shared" si="1"/>
        <v>0</v>
      </c>
      <c r="Q12" s="171">
        <v>0</v>
      </c>
      <c r="R12" s="171">
        <v>0</v>
      </c>
      <c r="S12" s="177">
        <v>0</v>
      </c>
      <c r="T12" s="171">
        <v>0</v>
      </c>
      <c r="U12" s="145">
        <v>0</v>
      </c>
      <c r="V12" s="132"/>
      <c r="W12" s="116" t="s">
        <v>76</v>
      </c>
      <c r="X12" s="68" t="s">
        <v>10</v>
      </c>
      <c r="Y12" s="149">
        <f aca="true" t="shared" si="4" ref="Y12:AF12">SUM(Y11:Y11)</f>
        <v>7268</v>
      </c>
      <c r="Z12" s="149">
        <f t="shared" si="4"/>
        <v>1092</v>
      </c>
      <c r="AA12" s="149">
        <f t="shared" si="4"/>
        <v>56832</v>
      </c>
      <c r="AB12" s="149">
        <f t="shared" si="4"/>
        <v>57924</v>
      </c>
      <c r="AC12" s="172">
        <f t="shared" si="4"/>
        <v>0</v>
      </c>
      <c r="AD12" s="172">
        <f t="shared" si="4"/>
        <v>0</v>
      </c>
      <c r="AE12" s="172">
        <f t="shared" si="4"/>
        <v>0</v>
      </c>
      <c r="AF12" s="175">
        <f t="shared" si="4"/>
        <v>0</v>
      </c>
      <c r="AG12" s="132"/>
      <c r="AH12" s="92" t="s">
        <v>10</v>
      </c>
      <c r="AI12" s="149">
        <f aca="true" t="shared" si="5" ref="AI12:AP12">SUM(AI11:AI11)</f>
        <v>9706</v>
      </c>
      <c r="AJ12" s="149">
        <f t="shared" si="5"/>
        <v>6471</v>
      </c>
      <c r="AK12" s="149">
        <f t="shared" si="5"/>
        <v>16177</v>
      </c>
      <c r="AL12" s="149">
        <f t="shared" si="5"/>
        <v>0</v>
      </c>
      <c r="AM12" s="149">
        <f t="shared" si="5"/>
        <v>0</v>
      </c>
      <c r="AN12" s="149">
        <f t="shared" si="5"/>
        <v>0</v>
      </c>
      <c r="AO12" s="149">
        <f t="shared" si="5"/>
        <v>0</v>
      </c>
      <c r="AP12" s="150">
        <f t="shared" si="5"/>
        <v>17475</v>
      </c>
    </row>
    <row r="13" spans="2:42" ht="18" customHeight="1">
      <c r="B13" s="113" t="s">
        <v>62</v>
      </c>
      <c r="C13" s="146" t="s">
        <v>3</v>
      </c>
      <c r="D13" s="140">
        <v>1330</v>
      </c>
      <c r="E13" s="140">
        <v>51093</v>
      </c>
      <c r="F13" s="140">
        <v>41793</v>
      </c>
      <c r="G13" s="140">
        <f t="shared" si="0"/>
        <v>92886</v>
      </c>
      <c r="H13" s="140">
        <v>0</v>
      </c>
      <c r="I13" s="141">
        <v>0</v>
      </c>
      <c r="J13" s="141">
        <v>5373</v>
      </c>
      <c r="K13" s="145">
        <v>0</v>
      </c>
      <c r="L13" s="132"/>
      <c r="M13" s="147" t="s">
        <v>3</v>
      </c>
      <c r="N13" s="177">
        <v>0</v>
      </c>
      <c r="O13" s="171">
        <v>0</v>
      </c>
      <c r="P13" s="171">
        <f t="shared" si="1"/>
        <v>0</v>
      </c>
      <c r="Q13" s="171">
        <v>0</v>
      </c>
      <c r="R13" s="171">
        <v>0</v>
      </c>
      <c r="S13" s="177">
        <v>0</v>
      </c>
      <c r="T13" s="171">
        <v>0</v>
      </c>
      <c r="U13" s="145">
        <v>350</v>
      </c>
      <c r="V13" s="132"/>
      <c r="W13" s="113" t="s">
        <v>77</v>
      </c>
      <c r="X13" s="67" t="s">
        <v>37</v>
      </c>
      <c r="Y13" s="129">
        <f>2*4210</f>
        <v>8420</v>
      </c>
      <c r="Z13" s="129">
        <f>8145+1712</f>
        <v>9857</v>
      </c>
      <c r="AA13" s="129">
        <f>2*25326</f>
        <v>50652</v>
      </c>
      <c r="AB13" s="129">
        <f>SUM(Z13:AA13)</f>
        <v>60509</v>
      </c>
      <c r="AC13" s="129">
        <v>1005</v>
      </c>
      <c r="AD13" s="130">
        <v>0</v>
      </c>
      <c r="AE13" s="130">
        <v>0</v>
      </c>
      <c r="AF13" s="135"/>
      <c r="AG13" s="132"/>
      <c r="AH13" s="90" t="s">
        <v>37</v>
      </c>
      <c r="AI13" s="139">
        <v>0</v>
      </c>
      <c r="AJ13" s="138">
        <v>0</v>
      </c>
      <c r="AK13" s="138">
        <f>SUM(AI13:AJ13)</f>
        <v>0</v>
      </c>
      <c r="AL13" s="129">
        <v>108</v>
      </c>
      <c r="AM13" s="129">
        <v>19</v>
      </c>
      <c r="AN13" s="139">
        <v>0</v>
      </c>
      <c r="AO13" s="138">
        <v>0</v>
      </c>
      <c r="AP13" s="135">
        <v>3450</v>
      </c>
    </row>
    <row r="14" spans="2:42" ht="18" customHeight="1">
      <c r="B14" s="113"/>
      <c r="C14" s="146" t="s">
        <v>4</v>
      </c>
      <c r="D14" s="140">
        <v>809</v>
      </c>
      <c r="E14" s="140">
        <v>113001</v>
      </c>
      <c r="F14" s="140">
        <v>64667</v>
      </c>
      <c r="G14" s="140">
        <f t="shared" si="0"/>
        <v>177668</v>
      </c>
      <c r="H14" s="140">
        <v>133669</v>
      </c>
      <c r="I14" s="141">
        <v>4412</v>
      </c>
      <c r="J14" s="141">
        <v>2179</v>
      </c>
      <c r="K14" s="145">
        <v>0</v>
      </c>
      <c r="L14" s="132"/>
      <c r="M14" s="147" t="s">
        <v>4</v>
      </c>
      <c r="N14" s="177">
        <v>0</v>
      </c>
      <c r="O14" s="171">
        <v>0</v>
      </c>
      <c r="P14" s="171">
        <f t="shared" si="1"/>
        <v>0</v>
      </c>
      <c r="Q14" s="171">
        <v>0</v>
      </c>
      <c r="R14" s="171">
        <v>0</v>
      </c>
      <c r="S14" s="177">
        <v>0</v>
      </c>
      <c r="T14" s="171">
        <v>0</v>
      </c>
      <c r="U14" s="145">
        <v>0</v>
      </c>
      <c r="V14" s="132"/>
      <c r="W14" s="113" t="s">
        <v>206</v>
      </c>
      <c r="X14" s="8" t="s">
        <v>38</v>
      </c>
      <c r="Y14" s="140">
        <v>7950</v>
      </c>
      <c r="Z14" s="140">
        <v>5534</v>
      </c>
      <c r="AA14" s="140">
        <v>0</v>
      </c>
      <c r="AB14" s="140">
        <f>SUM(Z14:AA14)</f>
        <v>5534</v>
      </c>
      <c r="AC14" s="140">
        <v>250</v>
      </c>
      <c r="AD14" s="141">
        <v>0</v>
      </c>
      <c r="AE14" s="141">
        <v>0</v>
      </c>
      <c r="AF14" s="145">
        <v>350</v>
      </c>
      <c r="AG14" s="132"/>
      <c r="AH14" s="91" t="s">
        <v>38</v>
      </c>
      <c r="AI14" s="143">
        <v>0</v>
      </c>
      <c r="AJ14" s="144">
        <v>2706</v>
      </c>
      <c r="AK14" s="144">
        <f>SUM(AI14:AJ14)</f>
        <v>2706</v>
      </c>
      <c r="AL14" s="140">
        <v>0</v>
      </c>
      <c r="AM14" s="140">
        <v>0</v>
      </c>
      <c r="AN14" s="143">
        <v>0</v>
      </c>
      <c r="AO14" s="144">
        <v>0</v>
      </c>
      <c r="AP14" s="145">
        <v>5250</v>
      </c>
    </row>
    <row r="15" spans="2:42" ht="18" customHeight="1">
      <c r="B15" s="116"/>
      <c r="C15" s="155" t="s">
        <v>10</v>
      </c>
      <c r="D15" s="149">
        <f aca="true" t="shared" si="6" ref="D15:K15">SUM(D7:D14)</f>
        <v>16187</v>
      </c>
      <c r="E15" s="149">
        <f t="shared" si="6"/>
        <v>250633</v>
      </c>
      <c r="F15" s="149">
        <f t="shared" si="6"/>
        <v>434957</v>
      </c>
      <c r="G15" s="149">
        <f t="shared" si="6"/>
        <v>685590</v>
      </c>
      <c r="H15" s="149">
        <f t="shared" si="6"/>
        <v>148566</v>
      </c>
      <c r="I15" s="156">
        <f t="shared" si="6"/>
        <v>4412</v>
      </c>
      <c r="J15" s="156">
        <f t="shared" si="6"/>
        <v>23581</v>
      </c>
      <c r="K15" s="150">
        <f t="shared" si="6"/>
        <v>0</v>
      </c>
      <c r="L15" s="132"/>
      <c r="M15" s="157" t="s">
        <v>10</v>
      </c>
      <c r="N15" s="172">
        <v>0</v>
      </c>
      <c r="O15" s="172">
        <v>0</v>
      </c>
      <c r="P15" s="172">
        <f aca="true" t="shared" si="7" ref="P15:U15">SUM(P7:P14)</f>
        <v>0</v>
      </c>
      <c r="Q15" s="172">
        <f t="shared" si="7"/>
        <v>0</v>
      </c>
      <c r="R15" s="172">
        <f t="shared" si="7"/>
        <v>0</v>
      </c>
      <c r="S15" s="172">
        <f t="shared" si="7"/>
        <v>0</v>
      </c>
      <c r="T15" s="172">
        <f t="shared" si="7"/>
        <v>0</v>
      </c>
      <c r="U15" s="150">
        <f t="shared" si="7"/>
        <v>155637</v>
      </c>
      <c r="V15" s="132"/>
      <c r="W15" s="116" t="s">
        <v>78</v>
      </c>
      <c r="X15" s="68" t="s">
        <v>10</v>
      </c>
      <c r="Y15" s="149">
        <f aca="true" t="shared" si="8" ref="Y15:AF15">SUM(Y13:Y14)</f>
        <v>16370</v>
      </c>
      <c r="Z15" s="149">
        <f t="shared" si="8"/>
        <v>15391</v>
      </c>
      <c r="AA15" s="149">
        <f t="shared" si="8"/>
        <v>50652</v>
      </c>
      <c r="AB15" s="149">
        <f t="shared" si="8"/>
        <v>66043</v>
      </c>
      <c r="AC15" s="149">
        <f t="shared" si="8"/>
        <v>1255</v>
      </c>
      <c r="AD15" s="149">
        <f t="shared" si="8"/>
        <v>0</v>
      </c>
      <c r="AE15" s="149">
        <f t="shared" si="8"/>
        <v>0</v>
      </c>
      <c r="AF15" s="150">
        <f t="shared" si="8"/>
        <v>350</v>
      </c>
      <c r="AG15" s="132"/>
      <c r="AH15" s="92" t="s">
        <v>10</v>
      </c>
      <c r="AI15" s="149">
        <f aca="true" t="shared" si="9" ref="AI15:AP15">SUM(AI13:AI14)</f>
        <v>0</v>
      </c>
      <c r="AJ15" s="149">
        <f t="shared" si="9"/>
        <v>2706</v>
      </c>
      <c r="AK15" s="149">
        <f t="shared" si="9"/>
        <v>2706</v>
      </c>
      <c r="AL15" s="149">
        <f t="shared" si="9"/>
        <v>108</v>
      </c>
      <c r="AM15" s="149">
        <f t="shared" si="9"/>
        <v>19</v>
      </c>
      <c r="AN15" s="149">
        <f t="shared" si="9"/>
        <v>0</v>
      </c>
      <c r="AO15" s="149">
        <f t="shared" si="9"/>
        <v>0</v>
      </c>
      <c r="AP15" s="150">
        <f t="shared" si="9"/>
        <v>8700</v>
      </c>
    </row>
    <row r="16" spans="2:42" ht="18" customHeight="1">
      <c r="B16" s="113" t="s">
        <v>63</v>
      </c>
      <c r="C16" s="182" t="s">
        <v>11</v>
      </c>
      <c r="D16" s="183">
        <v>10958</v>
      </c>
      <c r="E16" s="183">
        <v>15199</v>
      </c>
      <c r="F16" s="183">
        <v>95732</v>
      </c>
      <c r="G16" s="183">
        <v>110931</v>
      </c>
      <c r="H16" s="183">
        <v>0</v>
      </c>
      <c r="I16" s="184">
        <v>0</v>
      </c>
      <c r="J16" s="184">
        <v>0</v>
      </c>
      <c r="K16" s="185">
        <v>0</v>
      </c>
      <c r="L16" s="132"/>
      <c r="M16" s="186" t="s">
        <v>11</v>
      </c>
      <c r="N16" s="187">
        <f>SUM(N7:N15)</f>
        <v>0</v>
      </c>
      <c r="O16" s="183">
        <v>0</v>
      </c>
      <c r="P16" s="183">
        <v>0</v>
      </c>
      <c r="Q16" s="183">
        <v>0</v>
      </c>
      <c r="R16" s="183">
        <v>0</v>
      </c>
      <c r="S16" s="187">
        <v>0</v>
      </c>
      <c r="T16" s="183">
        <v>0</v>
      </c>
      <c r="U16" s="185">
        <v>6531</v>
      </c>
      <c r="V16" s="132"/>
      <c r="W16" s="113"/>
      <c r="X16" s="67" t="s">
        <v>39</v>
      </c>
      <c r="Y16" s="129">
        <v>16523</v>
      </c>
      <c r="Z16" s="129">
        <v>7146</v>
      </c>
      <c r="AA16" s="129">
        <v>18040</v>
      </c>
      <c r="AB16" s="129">
        <f>SUM(Z16:AA16)</f>
        <v>25186</v>
      </c>
      <c r="AC16" s="129">
        <f>255+880</f>
        <v>1135</v>
      </c>
      <c r="AD16" s="130">
        <v>0</v>
      </c>
      <c r="AE16" s="130">
        <v>560</v>
      </c>
      <c r="AF16" s="135">
        <v>690</v>
      </c>
      <c r="AG16" s="132"/>
      <c r="AH16" s="90" t="s">
        <v>39</v>
      </c>
      <c r="AI16" s="139">
        <v>540</v>
      </c>
      <c r="AJ16" s="138">
        <v>2273</v>
      </c>
      <c r="AK16" s="138">
        <f>SUM(AI16:AJ16)</f>
        <v>2813</v>
      </c>
      <c r="AL16" s="129">
        <v>90</v>
      </c>
      <c r="AM16" s="129">
        <v>60</v>
      </c>
      <c r="AN16" s="139">
        <v>0</v>
      </c>
      <c r="AO16" s="138">
        <v>0</v>
      </c>
      <c r="AP16" s="135">
        <v>63630</v>
      </c>
    </row>
    <row r="17" spans="2:42" ht="18" customHeight="1">
      <c r="B17" s="116" t="s">
        <v>214</v>
      </c>
      <c r="C17" s="155" t="s">
        <v>10</v>
      </c>
      <c r="D17" s="149">
        <f>SUM(D16)</f>
        <v>10958</v>
      </c>
      <c r="E17" s="149">
        <f aca="true" t="shared" si="10" ref="E17:K17">SUM(E16)</f>
        <v>15199</v>
      </c>
      <c r="F17" s="149">
        <f t="shared" si="10"/>
        <v>95732</v>
      </c>
      <c r="G17" s="149">
        <f t="shared" si="10"/>
        <v>110931</v>
      </c>
      <c r="H17" s="149">
        <f t="shared" si="10"/>
        <v>0</v>
      </c>
      <c r="I17" s="149">
        <f t="shared" si="10"/>
        <v>0</v>
      </c>
      <c r="J17" s="149">
        <f t="shared" si="10"/>
        <v>0</v>
      </c>
      <c r="K17" s="150">
        <f t="shared" si="10"/>
        <v>0</v>
      </c>
      <c r="L17" s="132"/>
      <c r="M17" s="157" t="s">
        <v>10</v>
      </c>
      <c r="N17" s="172">
        <f>SUM(N16)</f>
        <v>0</v>
      </c>
      <c r="O17" s="172">
        <f aca="true" t="shared" si="11" ref="O17:U17">SUM(O16)</f>
        <v>0</v>
      </c>
      <c r="P17" s="172">
        <f t="shared" si="11"/>
        <v>0</v>
      </c>
      <c r="Q17" s="172">
        <f t="shared" si="11"/>
        <v>0</v>
      </c>
      <c r="R17" s="172">
        <f t="shared" si="11"/>
        <v>0</v>
      </c>
      <c r="S17" s="172">
        <f t="shared" si="11"/>
        <v>0</v>
      </c>
      <c r="T17" s="172">
        <f t="shared" si="11"/>
        <v>0</v>
      </c>
      <c r="U17" s="150">
        <f t="shared" si="11"/>
        <v>6531</v>
      </c>
      <c r="V17" s="132"/>
      <c r="W17" s="113" t="s">
        <v>79</v>
      </c>
      <c r="X17" s="8" t="s">
        <v>40</v>
      </c>
      <c r="Y17" s="140">
        <v>21781</v>
      </c>
      <c r="Z17" s="140">
        <v>11352</v>
      </c>
      <c r="AA17" s="140">
        <v>0</v>
      </c>
      <c r="AB17" s="140">
        <f>SUM(Z17:AA17)</f>
        <v>11352</v>
      </c>
      <c r="AC17" s="140">
        <v>910</v>
      </c>
      <c r="AD17" s="141">
        <v>0</v>
      </c>
      <c r="AE17" s="141">
        <v>100</v>
      </c>
      <c r="AF17" s="145">
        <v>2516</v>
      </c>
      <c r="AG17" s="132"/>
      <c r="AH17" s="91" t="s">
        <v>40</v>
      </c>
      <c r="AI17" s="143">
        <v>17</v>
      </c>
      <c r="AJ17" s="144">
        <v>505</v>
      </c>
      <c r="AK17" s="144">
        <f>SUM(AI17:AJ17)</f>
        <v>522</v>
      </c>
      <c r="AL17" s="140"/>
      <c r="AM17" s="140"/>
      <c r="AN17" s="143">
        <v>0</v>
      </c>
      <c r="AO17" s="144">
        <v>0</v>
      </c>
      <c r="AP17" s="145">
        <v>525</v>
      </c>
    </row>
    <row r="18" spans="2:42" ht="18" customHeight="1">
      <c r="B18" s="113" t="s">
        <v>65</v>
      </c>
      <c r="C18" s="128" t="s">
        <v>14</v>
      </c>
      <c r="D18" s="129">
        <v>1963</v>
      </c>
      <c r="E18" s="129">
        <v>1903</v>
      </c>
      <c r="F18" s="129">
        <v>131139</v>
      </c>
      <c r="G18" s="129">
        <f>SUM(E18:F18)</f>
        <v>133042</v>
      </c>
      <c r="H18" s="129">
        <v>2544</v>
      </c>
      <c r="I18" s="130">
        <v>0</v>
      </c>
      <c r="J18" s="130">
        <v>0</v>
      </c>
      <c r="K18" s="135">
        <v>0</v>
      </c>
      <c r="L18" s="132"/>
      <c r="M18" s="133" t="s">
        <v>14</v>
      </c>
      <c r="N18" s="134">
        <v>0</v>
      </c>
      <c r="O18" s="129">
        <v>0</v>
      </c>
      <c r="P18" s="129">
        <f>SUM(N18:O18)</f>
        <v>0</v>
      </c>
      <c r="Q18" s="129">
        <v>2096</v>
      </c>
      <c r="R18" s="129">
        <v>0</v>
      </c>
      <c r="S18" s="134">
        <v>0</v>
      </c>
      <c r="T18" s="129">
        <v>0</v>
      </c>
      <c r="U18" s="135">
        <v>10158</v>
      </c>
      <c r="V18" s="132"/>
      <c r="W18" s="113" t="s">
        <v>183</v>
      </c>
      <c r="X18" s="8" t="s">
        <v>43</v>
      </c>
      <c r="Y18" s="140">
        <v>1277</v>
      </c>
      <c r="Z18" s="140">
        <v>766</v>
      </c>
      <c r="AA18" s="140">
        <v>0</v>
      </c>
      <c r="AB18" s="140">
        <f>SUM(Z18:AA18)</f>
        <v>766</v>
      </c>
      <c r="AC18" s="140">
        <v>15</v>
      </c>
      <c r="AD18" s="141">
        <v>0</v>
      </c>
      <c r="AE18" s="141">
        <v>0</v>
      </c>
      <c r="AF18" s="145">
        <v>8</v>
      </c>
      <c r="AG18" s="132"/>
      <c r="AH18" s="91" t="s">
        <v>43</v>
      </c>
      <c r="AI18" s="143">
        <v>8</v>
      </c>
      <c r="AJ18" s="144">
        <v>17294</v>
      </c>
      <c r="AK18" s="144">
        <f>SUM(AI18:AJ18)</f>
        <v>17302</v>
      </c>
      <c r="AL18" s="140">
        <v>30</v>
      </c>
      <c r="AM18" s="140">
        <v>0</v>
      </c>
      <c r="AN18" s="143">
        <v>0</v>
      </c>
      <c r="AO18" s="144">
        <v>0</v>
      </c>
      <c r="AP18" s="145">
        <v>0</v>
      </c>
    </row>
    <row r="19" spans="2:42" ht="18" customHeight="1">
      <c r="B19" s="113"/>
      <c r="C19" s="128" t="s">
        <v>194</v>
      </c>
      <c r="D19" s="129">
        <v>0</v>
      </c>
      <c r="E19" s="129">
        <v>0</v>
      </c>
      <c r="F19" s="129">
        <v>93656</v>
      </c>
      <c r="G19" s="129">
        <f>SUM(E19:F19)</f>
        <v>93656</v>
      </c>
      <c r="H19" s="129">
        <v>470</v>
      </c>
      <c r="I19" s="130">
        <v>0</v>
      </c>
      <c r="J19" s="130">
        <v>0</v>
      </c>
      <c r="K19" s="135">
        <v>0</v>
      </c>
      <c r="L19" s="132"/>
      <c r="M19" s="147" t="s">
        <v>194</v>
      </c>
      <c r="N19" s="134">
        <v>0</v>
      </c>
      <c r="O19" s="129">
        <v>0</v>
      </c>
      <c r="P19" s="129"/>
      <c r="Q19" s="129">
        <v>517</v>
      </c>
      <c r="R19" s="129">
        <v>0</v>
      </c>
      <c r="S19" s="134">
        <v>0</v>
      </c>
      <c r="T19" s="129">
        <v>0</v>
      </c>
      <c r="U19" s="135">
        <v>0</v>
      </c>
      <c r="V19" s="132"/>
      <c r="W19" s="113"/>
      <c r="X19" s="8" t="s">
        <v>44</v>
      </c>
      <c r="Y19" s="140">
        <f aca="true" t="shared" si="12" ref="Y19:AF19">SUM(Y16:Y18)</f>
        <v>39581</v>
      </c>
      <c r="Z19" s="140">
        <f t="shared" si="12"/>
        <v>19264</v>
      </c>
      <c r="AA19" s="140">
        <f t="shared" si="12"/>
        <v>18040</v>
      </c>
      <c r="AB19" s="140">
        <f t="shared" si="12"/>
        <v>37304</v>
      </c>
      <c r="AC19" s="140">
        <f t="shared" si="12"/>
        <v>2060</v>
      </c>
      <c r="AD19" s="140">
        <f t="shared" si="12"/>
        <v>0</v>
      </c>
      <c r="AE19" s="140">
        <f t="shared" si="12"/>
        <v>660</v>
      </c>
      <c r="AF19" s="145">
        <f t="shared" si="12"/>
        <v>3214</v>
      </c>
      <c r="AG19" s="132"/>
      <c r="AH19" s="91" t="s">
        <v>44</v>
      </c>
      <c r="AI19" s="140">
        <f aca="true" t="shared" si="13" ref="AI19:AP19">SUM(AI16:AI18)</f>
        <v>565</v>
      </c>
      <c r="AJ19" s="140">
        <f t="shared" si="13"/>
        <v>20072</v>
      </c>
      <c r="AK19" s="140">
        <f t="shared" si="13"/>
        <v>20637</v>
      </c>
      <c r="AL19" s="140">
        <f t="shared" si="13"/>
        <v>120</v>
      </c>
      <c r="AM19" s="140">
        <f t="shared" si="13"/>
        <v>60</v>
      </c>
      <c r="AN19" s="140">
        <f t="shared" si="13"/>
        <v>0</v>
      </c>
      <c r="AO19" s="140">
        <f t="shared" si="13"/>
        <v>0</v>
      </c>
      <c r="AP19" s="145">
        <f t="shared" si="13"/>
        <v>64155</v>
      </c>
    </row>
    <row r="20" spans="2:42" ht="18" customHeight="1">
      <c r="B20" s="116" t="s">
        <v>66</v>
      </c>
      <c r="C20" s="155" t="s">
        <v>10</v>
      </c>
      <c r="D20" s="149">
        <f aca="true" t="shared" si="14" ref="D20:K20">SUM(D18:D19)</f>
        <v>1963</v>
      </c>
      <c r="E20" s="149">
        <f t="shared" si="14"/>
        <v>1903</v>
      </c>
      <c r="F20" s="149">
        <f t="shared" si="14"/>
        <v>224795</v>
      </c>
      <c r="G20" s="149">
        <f t="shared" si="14"/>
        <v>226698</v>
      </c>
      <c r="H20" s="149">
        <f t="shared" si="14"/>
        <v>3014</v>
      </c>
      <c r="I20" s="149">
        <f t="shared" si="14"/>
        <v>0</v>
      </c>
      <c r="J20" s="149">
        <f t="shared" si="14"/>
        <v>0</v>
      </c>
      <c r="K20" s="150">
        <f t="shared" si="14"/>
        <v>0</v>
      </c>
      <c r="L20" s="132"/>
      <c r="M20" s="157" t="s">
        <v>10</v>
      </c>
      <c r="N20" s="149">
        <f aca="true" t="shared" si="15" ref="N20:U20">SUM(N18:N19)</f>
        <v>0</v>
      </c>
      <c r="O20" s="149">
        <f t="shared" si="15"/>
        <v>0</v>
      </c>
      <c r="P20" s="149">
        <f t="shared" si="15"/>
        <v>0</v>
      </c>
      <c r="Q20" s="149">
        <f t="shared" si="15"/>
        <v>2613</v>
      </c>
      <c r="R20" s="149">
        <f t="shared" si="15"/>
        <v>0</v>
      </c>
      <c r="S20" s="149">
        <f t="shared" si="15"/>
        <v>0</v>
      </c>
      <c r="T20" s="149">
        <f t="shared" si="15"/>
        <v>0</v>
      </c>
      <c r="U20" s="150">
        <f t="shared" si="15"/>
        <v>10158</v>
      </c>
      <c r="V20" s="132"/>
      <c r="W20" s="113"/>
      <c r="X20" s="8" t="s">
        <v>45</v>
      </c>
      <c r="Y20" s="141">
        <v>6173</v>
      </c>
      <c r="Z20" s="158">
        <v>38996</v>
      </c>
      <c r="AA20" s="148">
        <v>768897</v>
      </c>
      <c r="AB20" s="140">
        <f>SUM(Z20:AA20)</f>
        <v>807893</v>
      </c>
      <c r="AC20" s="140">
        <v>111</v>
      </c>
      <c r="AD20" s="159">
        <v>200</v>
      </c>
      <c r="AE20" s="141">
        <v>90</v>
      </c>
      <c r="AF20" s="145">
        <v>372</v>
      </c>
      <c r="AG20" s="132"/>
      <c r="AH20" s="91" t="s">
        <v>45</v>
      </c>
      <c r="AI20" s="143">
        <v>9344</v>
      </c>
      <c r="AJ20" s="144">
        <v>549814</v>
      </c>
      <c r="AK20" s="144">
        <f>SUM(AI20:AJ20)</f>
        <v>559158</v>
      </c>
      <c r="AL20" s="140">
        <v>13827</v>
      </c>
      <c r="AM20" s="140">
        <v>200</v>
      </c>
      <c r="AN20" s="140">
        <v>300</v>
      </c>
      <c r="AO20" s="178">
        <v>0</v>
      </c>
      <c r="AP20" s="145">
        <v>107220</v>
      </c>
    </row>
    <row r="21" spans="2:42" ht="18" customHeight="1">
      <c r="B21" s="453" t="s">
        <v>215</v>
      </c>
      <c r="C21" s="188" t="s">
        <v>213</v>
      </c>
      <c r="D21" s="189">
        <v>5352</v>
      </c>
      <c r="E21" s="189">
        <v>21245</v>
      </c>
      <c r="F21" s="189">
        <v>275672</v>
      </c>
      <c r="G21" s="189">
        <v>296917</v>
      </c>
      <c r="H21" s="189">
        <v>600</v>
      </c>
      <c r="I21" s="190">
        <v>100000</v>
      </c>
      <c r="J21" s="190">
        <v>6000</v>
      </c>
      <c r="K21" s="193">
        <v>0</v>
      </c>
      <c r="L21" s="132"/>
      <c r="M21" s="191" t="s">
        <v>213</v>
      </c>
      <c r="N21" s="192">
        <v>0</v>
      </c>
      <c r="O21" s="192">
        <v>96</v>
      </c>
      <c r="P21" s="192">
        <v>96</v>
      </c>
      <c r="Q21" s="192">
        <v>0</v>
      </c>
      <c r="R21" s="192">
        <v>0</v>
      </c>
      <c r="S21" s="192">
        <v>0</v>
      </c>
      <c r="T21" s="192">
        <v>0</v>
      </c>
      <c r="U21" s="193">
        <v>8226</v>
      </c>
      <c r="V21" s="132"/>
      <c r="W21" s="113"/>
      <c r="X21" s="8" t="s">
        <v>46</v>
      </c>
      <c r="Y21" s="140">
        <v>1114</v>
      </c>
      <c r="Z21" s="129">
        <v>2773</v>
      </c>
      <c r="AA21" s="140">
        <v>2354</v>
      </c>
      <c r="AB21" s="140">
        <f>SUM(Z21:AA21)</f>
        <v>5127</v>
      </c>
      <c r="AC21" s="140">
        <v>0</v>
      </c>
      <c r="AD21" s="141">
        <v>0</v>
      </c>
      <c r="AE21" s="141">
        <v>1</v>
      </c>
      <c r="AF21" s="145">
        <v>80</v>
      </c>
      <c r="AG21" s="132"/>
      <c r="AH21" s="91" t="s">
        <v>46</v>
      </c>
      <c r="AI21" s="143">
        <v>0</v>
      </c>
      <c r="AJ21" s="144"/>
      <c r="AK21" s="144">
        <f>SUM(AI21:AJ21)</f>
        <v>0</v>
      </c>
      <c r="AL21" s="140">
        <v>0</v>
      </c>
      <c r="AM21" s="140">
        <v>0</v>
      </c>
      <c r="AN21" s="140">
        <v>0</v>
      </c>
      <c r="AO21" s="178">
        <v>0</v>
      </c>
      <c r="AP21" s="145">
        <v>12951</v>
      </c>
    </row>
    <row r="22" spans="2:42" ht="18" customHeight="1">
      <c r="B22" s="516"/>
      <c r="C22" s="146" t="s">
        <v>186</v>
      </c>
      <c r="D22" s="140">
        <v>56</v>
      </c>
      <c r="E22" s="140">
        <v>7240</v>
      </c>
      <c r="F22" s="140">
        <v>54098</v>
      </c>
      <c r="G22" s="140">
        <f>SUM(E22:F22)</f>
        <v>61338</v>
      </c>
      <c r="H22" s="140">
        <v>0</v>
      </c>
      <c r="I22" s="141">
        <v>0</v>
      </c>
      <c r="J22" s="141">
        <v>0</v>
      </c>
      <c r="K22" s="145">
        <v>0</v>
      </c>
      <c r="L22" s="132"/>
      <c r="M22" s="147" t="s">
        <v>20</v>
      </c>
      <c r="N22" s="148"/>
      <c r="O22" s="140">
        <v>0</v>
      </c>
      <c r="P22" s="140">
        <f>SUM(N22:O22)</f>
        <v>0</v>
      </c>
      <c r="Q22" s="140">
        <v>0</v>
      </c>
      <c r="R22" s="140">
        <v>0</v>
      </c>
      <c r="S22" s="148">
        <v>0</v>
      </c>
      <c r="T22" s="140">
        <v>0</v>
      </c>
      <c r="U22" s="145">
        <v>0</v>
      </c>
      <c r="V22" s="132"/>
      <c r="W22" s="113" t="s">
        <v>80</v>
      </c>
      <c r="X22" s="8" t="s">
        <v>44</v>
      </c>
      <c r="Y22" s="140">
        <f aca="true" t="shared" si="16" ref="Y22:AF22">SUM(Y20:Y21)</f>
        <v>7287</v>
      </c>
      <c r="Z22" s="140">
        <f t="shared" si="16"/>
        <v>41769</v>
      </c>
      <c r="AA22" s="140">
        <f t="shared" si="16"/>
        <v>771251</v>
      </c>
      <c r="AB22" s="140">
        <f t="shared" si="16"/>
        <v>813020</v>
      </c>
      <c r="AC22" s="140">
        <f t="shared" si="16"/>
        <v>111</v>
      </c>
      <c r="AD22" s="140">
        <f t="shared" si="16"/>
        <v>200</v>
      </c>
      <c r="AE22" s="140">
        <f t="shared" si="16"/>
        <v>91</v>
      </c>
      <c r="AF22" s="145">
        <f t="shared" si="16"/>
        <v>452</v>
      </c>
      <c r="AG22" s="132"/>
      <c r="AH22" s="91" t="s">
        <v>44</v>
      </c>
      <c r="AI22" s="144">
        <f aca="true" t="shared" si="17" ref="AI22:AP22">SUM(AI20:AI21)</f>
        <v>9344</v>
      </c>
      <c r="AJ22" s="144">
        <f t="shared" si="17"/>
        <v>549814</v>
      </c>
      <c r="AK22" s="144">
        <f t="shared" si="17"/>
        <v>559158</v>
      </c>
      <c r="AL22" s="144">
        <f t="shared" si="17"/>
        <v>13827</v>
      </c>
      <c r="AM22" s="144">
        <f t="shared" si="17"/>
        <v>200</v>
      </c>
      <c r="AN22" s="144">
        <f t="shared" si="17"/>
        <v>300</v>
      </c>
      <c r="AO22" s="179">
        <f t="shared" si="17"/>
        <v>0</v>
      </c>
      <c r="AP22" s="142">
        <f t="shared" si="17"/>
        <v>120171</v>
      </c>
    </row>
    <row r="23" spans="2:42" ht="18" customHeight="1">
      <c r="B23" s="517"/>
      <c r="C23" s="155" t="s">
        <v>10</v>
      </c>
      <c r="D23" s="149">
        <f>SUM(D21:D22)</f>
        <v>5408</v>
      </c>
      <c r="E23" s="149">
        <f aca="true" t="shared" si="18" ref="E23:K23">SUM(E21:E22)</f>
        <v>28485</v>
      </c>
      <c r="F23" s="149">
        <f t="shared" si="18"/>
        <v>329770</v>
      </c>
      <c r="G23" s="149">
        <f t="shared" si="18"/>
        <v>358255</v>
      </c>
      <c r="H23" s="149">
        <f t="shared" si="18"/>
        <v>600</v>
      </c>
      <c r="I23" s="149">
        <f t="shared" si="18"/>
        <v>100000</v>
      </c>
      <c r="J23" s="149">
        <f t="shared" si="18"/>
        <v>6000</v>
      </c>
      <c r="K23" s="150">
        <f t="shared" si="18"/>
        <v>0</v>
      </c>
      <c r="L23" s="132"/>
      <c r="M23" s="157" t="s">
        <v>10</v>
      </c>
      <c r="N23" s="149">
        <f>SUM(N21:N22)</f>
        <v>0</v>
      </c>
      <c r="O23" s="149">
        <f aca="true" t="shared" si="19" ref="O23:U23">SUM(O21:O22)</f>
        <v>96</v>
      </c>
      <c r="P23" s="149">
        <f t="shared" si="19"/>
        <v>96</v>
      </c>
      <c r="Q23" s="149">
        <f t="shared" si="19"/>
        <v>0</v>
      </c>
      <c r="R23" s="149">
        <f t="shared" si="19"/>
        <v>0</v>
      </c>
      <c r="S23" s="149">
        <f t="shared" si="19"/>
        <v>0</v>
      </c>
      <c r="T23" s="149">
        <f t="shared" si="19"/>
        <v>0</v>
      </c>
      <c r="U23" s="150">
        <f t="shared" si="19"/>
        <v>8226</v>
      </c>
      <c r="V23" s="132"/>
      <c r="W23" s="116"/>
      <c r="X23" s="68" t="s">
        <v>10</v>
      </c>
      <c r="Y23" s="149">
        <f aca="true" t="shared" si="20" ref="Y23:AF23">SUM(Y19,Y22)</f>
        <v>46868</v>
      </c>
      <c r="Z23" s="149">
        <f t="shared" si="20"/>
        <v>61033</v>
      </c>
      <c r="AA23" s="149">
        <f t="shared" si="20"/>
        <v>789291</v>
      </c>
      <c r="AB23" s="149">
        <f t="shared" si="20"/>
        <v>850324</v>
      </c>
      <c r="AC23" s="149">
        <f t="shared" si="20"/>
        <v>2171</v>
      </c>
      <c r="AD23" s="149">
        <f t="shared" si="20"/>
        <v>200</v>
      </c>
      <c r="AE23" s="149">
        <f t="shared" si="20"/>
        <v>751</v>
      </c>
      <c r="AF23" s="150">
        <f t="shared" si="20"/>
        <v>3666</v>
      </c>
      <c r="AG23" s="132"/>
      <c r="AH23" s="92" t="s">
        <v>10</v>
      </c>
      <c r="AI23" s="149">
        <f aca="true" t="shared" si="21" ref="AI23:AP23">SUM(AI19,AI22)</f>
        <v>9909</v>
      </c>
      <c r="AJ23" s="149">
        <f t="shared" si="21"/>
        <v>569886</v>
      </c>
      <c r="AK23" s="149">
        <f t="shared" si="21"/>
        <v>579795</v>
      </c>
      <c r="AL23" s="149">
        <f t="shared" si="21"/>
        <v>13947</v>
      </c>
      <c r="AM23" s="149">
        <f t="shared" si="21"/>
        <v>260</v>
      </c>
      <c r="AN23" s="149">
        <f t="shared" si="21"/>
        <v>300</v>
      </c>
      <c r="AO23" s="172">
        <f t="shared" si="21"/>
        <v>0</v>
      </c>
      <c r="AP23" s="150">
        <f t="shared" si="21"/>
        <v>184326</v>
      </c>
    </row>
    <row r="24" spans="2:42" ht="18" customHeight="1">
      <c r="B24" s="113"/>
      <c r="C24" s="128" t="s">
        <v>22</v>
      </c>
      <c r="D24" s="129">
        <v>19417</v>
      </c>
      <c r="E24" s="129">
        <v>1677</v>
      </c>
      <c r="F24" s="129">
        <v>480290</v>
      </c>
      <c r="G24" s="129">
        <f>SUM(E24:F24)</f>
        <v>481967</v>
      </c>
      <c r="H24" s="129">
        <v>150</v>
      </c>
      <c r="I24" s="130">
        <v>0</v>
      </c>
      <c r="J24" s="130">
        <v>3066</v>
      </c>
      <c r="K24" s="135">
        <v>0</v>
      </c>
      <c r="L24" s="132"/>
      <c r="M24" s="133" t="s">
        <v>22</v>
      </c>
      <c r="N24" s="134">
        <v>0</v>
      </c>
      <c r="O24" s="129">
        <v>0</v>
      </c>
      <c r="P24" s="129">
        <f>SUM(N24:O24)</f>
        <v>0</v>
      </c>
      <c r="Q24" s="129">
        <v>0</v>
      </c>
      <c r="R24" s="129">
        <v>0</v>
      </c>
      <c r="S24" s="134">
        <v>0</v>
      </c>
      <c r="T24" s="129">
        <v>0</v>
      </c>
      <c r="U24" s="135">
        <f>1317+12081</f>
        <v>13398</v>
      </c>
      <c r="V24" s="132"/>
      <c r="W24" s="113"/>
      <c r="X24" s="67" t="s">
        <v>47</v>
      </c>
      <c r="Y24" s="129">
        <v>10819</v>
      </c>
      <c r="Z24" s="129">
        <v>23219</v>
      </c>
      <c r="AA24" s="129">
        <v>246487</v>
      </c>
      <c r="AB24" s="129">
        <f>SUM(Z24:AA24)</f>
        <v>269706</v>
      </c>
      <c r="AC24" s="129">
        <v>32</v>
      </c>
      <c r="AD24" s="130">
        <v>0</v>
      </c>
      <c r="AE24" s="130"/>
      <c r="AF24" s="135">
        <v>0</v>
      </c>
      <c r="AG24" s="132"/>
      <c r="AH24" s="90" t="s">
        <v>47</v>
      </c>
      <c r="AI24" s="139">
        <v>0</v>
      </c>
      <c r="AJ24" s="138">
        <v>194</v>
      </c>
      <c r="AK24" s="138">
        <f>SUM(AI24:AJ24)</f>
        <v>194</v>
      </c>
      <c r="AL24" s="129">
        <v>0</v>
      </c>
      <c r="AM24" s="129">
        <v>0</v>
      </c>
      <c r="AN24" s="138">
        <v>0</v>
      </c>
      <c r="AO24" s="139">
        <v>0</v>
      </c>
      <c r="AP24" s="135">
        <v>1024398</v>
      </c>
    </row>
    <row r="25" spans="2:42" ht="18" customHeight="1">
      <c r="B25" s="113" t="s">
        <v>69</v>
      </c>
      <c r="C25" s="146" t="s">
        <v>23</v>
      </c>
      <c r="D25" s="140">
        <v>566</v>
      </c>
      <c r="E25" s="140"/>
      <c r="F25" s="140">
        <v>0</v>
      </c>
      <c r="G25" s="140">
        <f>SUM(E25:F25)</f>
        <v>0</v>
      </c>
      <c r="H25" s="140">
        <v>0</v>
      </c>
      <c r="I25" s="141">
        <v>0</v>
      </c>
      <c r="J25" s="141">
        <v>0</v>
      </c>
      <c r="K25" s="145">
        <v>0</v>
      </c>
      <c r="L25" s="132"/>
      <c r="M25" s="147" t="s">
        <v>23</v>
      </c>
      <c r="N25" s="148">
        <v>0</v>
      </c>
      <c r="O25" s="140">
        <v>0</v>
      </c>
      <c r="P25" s="140">
        <f>SUM(N25:O25)</f>
        <v>0</v>
      </c>
      <c r="Q25" s="180">
        <v>0</v>
      </c>
      <c r="R25" s="140">
        <v>0</v>
      </c>
      <c r="S25" s="148">
        <v>0</v>
      </c>
      <c r="T25" s="140">
        <v>0</v>
      </c>
      <c r="U25" s="145">
        <f>1440+1284</f>
        <v>2724</v>
      </c>
      <c r="V25" s="132"/>
      <c r="W25" s="113" t="s">
        <v>81</v>
      </c>
      <c r="X25" s="67" t="s">
        <v>212</v>
      </c>
      <c r="Y25" s="129">
        <v>45209</v>
      </c>
      <c r="Z25" s="129">
        <v>27674</v>
      </c>
      <c r="AA25" s="129">
        <v>35306</v>
      </c>
      <c r="AB25" s="129">
        <f>SUM(Z25:AA25)</f>
        <v>62980</v>
      </c>
      <c r="AC25" s="129">
        <v>10</v>
      </c>
      <c r="AD25" s="130"/>
      <c r="AE25" s="130"/>
      <c r="AF25" s="135"/>
      <c r="AG25" s="132"/>
      <c r="AH25" s="91" t="s">
        <v>212</v>
      </c>
      <c r="AI25" s="139"/>
      <c r="AJ25" s="138"/>
      <c r="AK25" s="138"/>
      <c r="AL25" s="129"/>
      <c r="AM25" s="129"/>
      <c r="AN25" s="138"/>
      <c r="AO25" s="139"/>
      <c r="AP25" s="135">
        <v>927184</v>
      </c>
    </row>
    <row r="26" spans="2:42" ht="18" customHeight="1">
      <c r="B26" s="113" t="s">
        <v>70</v>
      </c>
      <c r="C26" s="161" t="s">
        <v>195</v>
      </c>
      <c r="D26" s="140">
        <v>382</v>
      </c>
      <c r="E26" s="140">
        <v>4078</v>
      </c>
      <c r="F26" s="140">
        <v>0</v>
      </c>
      <c r="G26" s="140">
        <f>SUM(E26:F26)</f>
        <v>4078</v>
      </c>
      <c r="H26" s="140">
        <v>0</v>
      </c>
      <c r="I26" s="141">
        <v>0</v>
      </c>
      <c r="J26" s="141">
        <v>0</v>
      </c>
      <c r="K26" s="145">
        <v>0</v>
      </c>
      <c r="L26" s="132"/>
      <c r="M26" s="162" t="s">
        <v>195</v>
      </c>
      <c r="N26" s="148">
        <v>0</v>
      </c>
      <c r="O26" s="140">
        <v>0</v>
      </c>
      <c r="P26" s="140">
        <f>SUM(N26:O26)</f>
        <v>0</v>
      </c>
      <c r="Q26" s="140">
        <v>0</v>
      </c>
      <c r="R26" s="140">
        <v>0</v>
      </c>
      <c r="S26" s="148">
        <v>0</v>
      </c>
      <c r="T26" s="140">
        <v>0</v>
      </c>
      <c r="U26" s="145">
        <v>0</v>
      </c>
      <c r="V26" s="132"/>
      <c r="W26" s="113"/>
      <c r="X26" s="8" t="s">
        <v>52</v>
      </c>
      <c r="Y26" s="140">
        <v>6346</v>
      </c>
      <c r="Z26" s="140">
        <v>0</v>
      </c>
      <c r="AA26" s="140">
        <v>0</v>
      </c>
      <c r="AB26" s="140">
        <f>SUM(Z26:AA26)</f>
        <v>0</v>
      </c>
      <c r="AC26" s="140">
        <v>0</v>
      </c>
      <c r="AD26" s="141">
        <v>0</v>
      </c>
      <c r="AE26" s="141">
        <v>0</v>
      </c>
      <c r="AF26" s="145">
        <v>0</v>
      </c>
      <c r="AG26" s="132"/>
      <c r="AH26" s="91" t="s">
        <v>52</v>
      </c>
      <c r="AI26" s="143">
        <v>0</v>
      </c>
      <c r="AJ26" s="144">
        <v>0</v>
      </c>
      <c r="AK26" s="144">
        <f>SUM(AI26:AJ26)</f>
        <v>0</v>
      </c>
      <c r="AL26" s="140">
        <v>0</v>
      </c>
      <c r="AM26" s="140">
        <v>0</v>
      </c>
      <c r="AN26" s="144">
        <v>0</v>
      </c>
      <c r="AO26" s="143">
        <v>0</v>
      </c>
      <c r="AP26" s="145">
        <v>23112</v>
      </c>
    </row>
    <row r="27" spans="2:42" ht="18" customHeight="1">
      <c r="B27" s="116"/>
      <c r="C27" s="155" t="s">
        <v>10</v>
      </c>
      <c r="D27" s="149">
        <f aca="true" t="shared" si="22" ref="D27:K27">SUM(D24:D26)</f>
        <v>20365</v>
      </c>
      <c r="E27" s="149">
        <f t="shared" si="22"/>
        <v>5755</v>
      </c>
      <c r="F27" s="149">
        <f t="shared" si="22"/>
        <v>480290</v>
      </c>
      <c r="G27" s="149">
        <f t="shared" si="22"/>
        <v>486045</v>
      </c>
      <c r="H27" s="149">
        <f t="shared" si="22"/>
        <v>150</v>
      </c>
      <c r="I27" s="149">
        <f t="shared" si="22"/>
        <v>0</v>
      </c>
      <c r="J27" s="149">
        <f t="shared" si="22"/>
        <v>3066</v>
      </c>
      <c r="K27" s="150">
        <f t="shared" si="22"/>
        <v>0</v>
      </c>
      <c r="L27" s="132"/>
      <c r="M27" s="157" t="s">
        <v>10</v>
      </c>
      <c r="N27" s="149">
        <f aca="true" t="shared" si="23" ref="N27:U27">SUM(N24:N26)</f>
        <v>0</v>
      </c>
      <c r="O27" s="149">
        <f t="shared" si="23"/>
        <v>0</v>
      </c>
      <c r="P27" s="149">
        <f t="shared" si="23"/>
        <v>0</v>
      </c>
      <c r="Q27" s="149">
        <f t="shared" si="23"/>
        <v>0</v>
      </c>
      <c r="R27" s="149">
        <f t="shared" si="23"/>
        <v>0</v>
      </c>
      <c r="S27" s="149">
        <f t="shared" si="23"/>
        <v>0</v>
      </c>
      <c r="T27" s="149">
        <f t="shared" si="23"/>
        <v>0</v>
      </c>
      <c r="U27" s="150">
        <f t="shared" si="23"/>
        <v>16122</v>
      </c>
      <c r="V27" s="132"/>
      <c r="W27" s="113" t="s">
        <v>82</v>
      </c>
      <c r="X27" s="8" t="s">
        <v>49</v>
      </c>
      <c r="Y27" s="140">
        <v>11478</v>
      </c>
      <c r="Z27" s="140">
        <v>3927</v>
      </c>
      <c r="AA27" s="140">
        <v>9975</v>
      </c>
      <c r="AB27" s="140">
        <f>SUM(Z27:AA27)</f>
        <v>13902</v>
      </c>
      <c r="AC27" s="140">
        <v>16</v>
      </c>
      <c r="AD27" s="141">
        <v>0</v>
      </c>
      <c r="AE27" s="141">
        <v>59</v>
      </c>
      <c r="AF27" s="145">
        <v>0</v>
      </c>
      <c r="AG27" s="132"/>
      <c r="AH27" s="91" t="s">
        <v>49</v>
      </c>
      <c r="AI27" s="143">
        <v>0</v>
      </c>
      <c r="AJ27" s="144">
        <v>0</v>
      </c>
      <c r="AK27" s="144">
        <f>SUM(AI27:AJ27)</f>
        <v>0</v>
      </c>
      <c r="AL27" s="140">
        <v>0</v>
      </c>
      <c r="AM27" s="140">
        <v>0</v>
      </c>
      <c r="AN27" s="144">
        <v>0</v>
      </c>
      <c r="AO27" s="143">
        <v>0</v>
      </c>
      <c r="AP27" s="145">
        <v>18858</v>
      </c>
    </row>
    <row r="28" spans="2:42" ht="18" customHeight="1">
      <c r="B28" s="113"/>
      <c r="C28" s="163" t="s">
        <v>196</v>
      </c>
      <c r="D28" s="129">
        <v>28712</v>
      </c>
      <c r="E28" s="129">
        <v>5645</v>
      </c>
      <c r="F28" s="129">
        <v>172236</v>
      </c>
      <c r="G28" s="129">
        <f aca="true" t="shared" si="24" ref="G28:G33">SUM(E28:F28)</f>
        <v>177881</v>
      </c>
      <c r="H28" s="129">
        <v>0</v>
      </c>
      <c r="I28" s="130">
        <v>0</v>
      </c>
      <c r="J28" s="130"/>
      <c r="K28" s="135">
        <v>0</v>
      </c>
      <c r="L28" s="132"/>
      <c r="M28" s="164" t="s">
        <v>196</v>
      </c>
      <c r="N28" s="134">
        <v>0</v>
      </c>
      <c r="O28" s="129">
        <v>0</v>
      </c>
      <c r="P28" s="129">
        <f aca="true" t="shared" si="25" ref="P28:P33">SUM(N28:O28)</f>
        <v>0</v>
      </c>
      <c r="Q28" s="129">
        <v>0</v>
      </c>
      <c r="R28" s="129">
        <v>0</v>
      </c>
      <c r="S28" s="134">
        <v>0</v>
      </c>
      <c r="T28" s="129">
        <v>0</v>
      </c>
      <c r="U28" s="135">
        <f>36279</f>
        <v>36279</v>
      </c>
      <c r="V28" s="132"/>
      <c r="W28" s="116"/>
      <c r="X28" s="68" t="s">
        <v>10</v>
      </c>
      <c r="Y28" s="149">
        <f aca="true" t="shared" si="26" ref="Y28:AF28">SUM(Y24:Y27)</f>
        <v>73852</v>
      </c>
      <c r="Z28" s="149">
        <f t="shared" si="26"/>
        <v>54820</v>
      </c>
      <c r="AA28" s="149">
        <f t="shared" si="26"/>
        <v>291768</v>
      </c>
      <c r="AB28" s="149">
        <f t="shared" si="26"/>
        <v>346588</v>
      </c>
      <c r="AC28" s="149">
        <f t="shared" si="26"/>
        <v>58</v>
      </c>
      <c r="AD28" s="149">
        <f t="shared" si="26"/>
        <v>0</v>
      </c>
      <c r="AE28" s="149">
        <f t="shared" si="26"/>
        <v>59</v>
      </c>
      <c r="AF28" s="150">
        <f t="shared" si="26"/>
        <v>0</v>
      </c>
      <c r="AG28" s="132"/>
      <c r="AH28" s="92" t="s">
        <v>10</v>
      </c>
      <c r="AI28" s="151">
        <f aca="true" t="shared" si="27" ref="AI28:AP28">SUM(AI24:AI27)</f>
        <v>0</v>
      </c>
      <c r="AJ28" s="151">
        <f t="shared" si="27"/>
        <v>194</v>
      </c>
      <c r="AK28" s="151">
        <f t="shared" si="27"/>
        <v>194</v>
      </c>
      <c r="AL28" s="151">
        <f t="shared" si="27"/>
        <v>0</v>
      </c>
      <c r="AM28" s="151">
        <f t="shared" si="27"/>
        <v>0</v>
      </c>
      <c r="AN28" s="151">
        <f t="shared" si="27"/>
        <v>0</v>
      </c>
      <c r="AO28" s="151">
        <f t="shared" si="27"/>
        <v>0</v>
      </c>
      <c r="AP28" s="152">
        <f t="shared" si="27"/>
        <v>1993552</v>
      </c>
    </row>
    <row r="29" spans="2:42" ht="18" customHeight="1">
      <c r="B29" s="113" t="s">
        <v>71</v>
      </c>
      <c r="C29" s="146" t="s">
        <v>26</v>
      </c>
      <c r="D29" s="140">
        <v>4237</v>
      </c>
      <c r="E29" s="140">
        <v>2866</v>
      </c>
      <c r="F29" s="140">
        <v>29504</v>
      </c>
      <c r="G29" s="140">
        <f t="shared" si="24"/>
        <v>32370</v>
      </c>
      <c r="H29" s="140">
        <v>0</v>
      </c>
      <c r="I29" s="141">
        <v>0</v>
      </c>
      <c r="J29" s="141">
        <v>0</v>
      </c>
      <c r="K29" s="145">
        <v>0</v>
      </c>
      <c r="L29" s="132"/>
      <c r="M29" s="147" t="s">
        <v>26</v>
      </c>
      <c r="N29" s="148">
        <v>0</v>
      </c>
      <c r="O29" s="140">
        <v>0</v>
      </c>
      <c r="P29" s="140">
        <f t="shared" si="25"/>
        <v>0</v>
      </c>
      <c r="Q29" s="140">
        <v>0</v>
      </c>
      <c r="R29" s="140">
        <v>0</v>
      </c>
      <c r="S29" s="148">
        <v>0</v>
      </c>
      <c r="T29" s="140">
        <v>0</v>
      </c>
      <c r="U29" s="145">
        <v>58069</v>
      </c>
      <c r="V29" s="132"/>
      <c r="W29" s="113"/>
      <c r="X29" s="67" t="s">
        <v>53</v>
      </c>
      <c r="Y29" s="129">
        <v>35</v>
      </c>
      <c r="Z29" s="129">
        <v>3060</v>
      </c>
      <c r="AA29" s="129">
        <v>20856</v>
      </c>
      <c r="AB29" s="129">
        <f>SUM(Z29:AA29)</f>
        <v>23916</v>
      </c>
      <c r="AC29" s="129">
        <v>0</v>
      </c>
      <c r="AD29" s="130">
        <v>0</v>
      </c>
      <c r="AE29" s="130">
        <v>0</v>
      </c>
      <c r="AF29" s="135">
        <v>0</v>
      </c>
      <c r="AG29" s="132"/>
      <c r="AH29" s="90" t="s">
        <v>53</v>
      </c>
      <c r="AI29" s="139">
        <v>0</v>
      </c>
      <c r="AJ29" s="138">
        <v>3420</v>
      </c>
      <c r="AK29" s="138">
        <f>SUM(AI29:AJ29)</f>
        <v>3420</v>
      </c>
      <c r="AL29" s="129">
        <v>5893</v>
      </c>
      <c r="AM29" s="129">
        <v>1980</v>
      </c>
      <c r="AN29" s="138">
        <v>0</v>
      </c>
      <c r="AO29" s="139">
        <v>840</v>
      </c>
      <c r="AP29" s="135">
        <v>290265</v>
      </c>
    </row>
    <row r="30" spans="2:42" ht="18" customHeight="1">
      <c r="B30" s="113"/>
      <c r="C30" s="161" t="s">
        <v>197</v>
      </c>
      <c r="D30" s="140">
        <v>149</v>
      </c>
      <c r="E30" s="140">
        <v>25366</v>
      </c>
      <c r="F30" s="140">
        <v>0</v>
      </c>
      <c r="G30" s="140">
        <f t="shared" si="24"/>
        <v>25366</v>
      </c>
      <c r="H30" s="140">
        <v>0</v>
      </c>
      <c r="I30" s="141">
        <v>0</v>
      </c>
      <c r="J30" s="141">
        <v>0</v>
      </c>
      <c r="K30" s="145">
        <v>0</v>
      </c>
      <c r="L30" s="132"/>
      <c r="M30" s="162" t="s">
        <v>197</v>
      </c>
      <c r="N30" s="148">
        <v>0</v>
      </c>
      <c r="O30" s="140">
        <v>0</v>
      </c>
      <c r="P30" s="140">
        <f t="shared" si="25"/>
        <v>0</v>
      </c>
      <c r="Q30" s="140">
        <v>0</v>
      </c>
      <c r="R30" s="140">
        <v>0</v>
      </c>
      <c r="S30" s="148">
        <v>0</v>
      </c>
      <c r="T30" s="140">
        <v>0</v>
      </c>
      <c r="U30" s="145">
        <v>0</v>
      </c>
      <c r="V30" s="132"/>
      <c r="W30" s="113" t="s">
        <v>83</v>
      </c>
      <c r="X30" s="8" t="s">
        <v>56</v>
      </c>
      <c r="Y30" s="140">
        <v>4979</v>
      </c>
      <c r="Z30" s="140">
        <v>4950</v>
      </c>
      <c r="AA30" s="140"/>
      <c r="AB30" s="140">
        <f>SUM(Z30:AA30)</f>
        <v>4950</v>
      </c>
      <c r="AC30" s="140">
        <v>10</v>
      </c>
      <c r="AD30" s="141">
        <v>0</v>
      </c>
      <c r="AE30" s="141">
        <v>0</v>
      </c>
      <c r="AF30" s="145">
        <v>30</v>
      </c>
      <c r="AG30" s="132"/>
      <c r="AH30" s="91" t="s">
        <v>56</v>
      </c>
      <c r="AI30" s="143">
        <v>0</v>
      </c>
      <c r="AJ30" s="144">
        <v>60</v>
      </c>
      <c r="AK30" s="144">
        <f>SUM(AI30:AJ30)</f>
        <v>60</v>
      </c>
      <c r="AL30" s="140">
        <v>300</v>
      </c>
      <c r="AM30" s="140">
        <v>0</v>
      </c>
      <c r="AN30" s="144">
        <v>0</v>
      </c>
      <c r="AO30" s="143">
        <v>0</v>
      </c>
      <c r="AP30" s="145">
        <v>832404</v>
      </c>
    </row>
    <row r="31" spans="2:42" ht="18" customHeight="1">
      <c r="B31" s="113" t="s">
        <v>154</v>
      </c>
      <c r="C31" s="161" t="s">
        <v>198</v>
      </c>
      <c r="D31" s="140">
        <v>782</v>
      </c>
      <c r="E31" s="140">
        <v>0</v>
      </c>
      <c r="F31" s="140">
        <v>1554</v>
      </c>
      <c r="G31" s="140">
        <f t="shared" si="24"/>
        <v>1554</v>
      </c>
      <c r="H31" s="140">
        <v>0</v>
      </c>
      <c r="I31" s="141">
        <v>0</v>
      </c>
      <c r="J31" s="141">
        <v>0</v>
      </c>
      <c r="K31" s="145">
        <v>0</v>
      </c>
      <c r="L31" s="132"/>
      <c r="M31" s="162" t="s">
        <v>198</v>
      </c>
      <c r="N31" s="148">
        <v>0</v>
      </c>
      <c r="O31" s="140">
        <v>0</v>
      </c>
      <c r="P31" s="140">
        <f t="shared" si="25"/>
        <v>0</v>
      </c>
      <c r="Q31" s="140">
        <v>0</v>
      </c>
      <c r="R31" s="140">
        <v>0</v>
      </c>
      <c r="S31" s="148">
        <v>0</v>
      </c>
      <c r="T31" s="140">
        <v>0</v>
      </c>
      <c r="U31" s="145">
        <v>0</v>
      </c>
      <c r="V31" s="132"/>
      <c r="W31" s="113" t="s">
        <v>155</v>
      </c>
      <c r="X31" s="8" t="s">
        <v>57</v>
      </c>
      <c r="Y31" s="140"/>
      <c r="Z31" s="140">
        <v>0</v>
      </c>
      <c r="AA31" s="140">
        <v>0</v>
      </c>
      <c r="AB31" s="140">
        <f>SUM(Z31:AA31)</f>
        <v>0</v>
      </c>
      <c r="AC31" s="140">
        <v>0</v>
      </c>
      <c r="AD31" s="141">
        <v>0</v>
      </c>
      <c r="AE31" s="141">
        <v>0</v>
      </c>
      <c r="AF31" s="145">
        <v>0</v>
      </c>
      <c r="AG31" s="132"/>
      <c r="AH31" s="91" t="s">
        <v>57</v>
      </c>
      <c r="AI31" s="143">
        <v>77</v>
      </c>
      <c r="AJ31" s="144">
        <v>31638</v>
      </c>
      <c r="AK31" s="144">
        <f>SUM(AI31:AJ31)</f>
        <v>31715</v>
      </c>
      <c r="AL31" s="140">
        <v>0</v>
      </c>
      <c r="AM31" s="140">
        <v>0</v>
      </c>
      <c r="AN31" s="144">
        <v>0</v>
      </c>
      <c r="AO31" s="143">
        <v>0</v>
      </c>
      <c r="AP31" s="145">
        <v>806601</v>
      </c>
    </row>
    <row r="32" spans="2:42" ht="18" customHeight="1">
      <c r="B32" s="113"/>
      <c r="C32" s="161" t="s">
        <v>199</v>
      </c>
      <c r="D32" s="140">
        <v>1150</v>
      </c>
      <c r="E32" s="140">
        <v>1400</v>
      </c>
      <c r="F32" s="140">
        <v>0</v>
      </c>
      <c r="G32" s="140">
        <f t="shared" si="24"/>
        <v>1400</v>
      </c>
      <c r="H32" s="140">
        <v>0</v>
      </c>
      <c r="I32" s="141">
        <v>0</v>
      </c>
      <c r="J32" s="141">
        <v>0</v>
      </c>
      <c r="K32" s="145">
        <v>0</v>
      </c>
      <c r="L32" s="132"/>
      <c r="M32" s="162" t="s">
        <v>199</v>
      </c>
      <c r="N32" s="148">
        <v>0</v>
      </c>
      <c r="O32" s="140">
        <v>0</v>
      </c>
      <c r="P32" s="140">
        <f t="shared" si="25"/>
        <v>0</v>
      </c>
      <c r="Q32" s="140">
        <v>0</v>
      </c>
      <c r="R32" s="140">
        <v>0</v>
      </c>
      <c r="S32" s="148">
        <v>0</v>
      </c>
      <c r="T32" s="140">
        <v>0</v>
      </c>
      <c r="U32" s="145">
        <v>4980</v>
      </c>
      <c r="V32" s="132"/>
      <c r="W32" s="113" t="s">
        <v>84</v>
      </c>
      <c r="X32" s="8" t="s">
        <v>54</v>
      </c>
      <c r="Y32" s="140">
        <v>1104</v>
      </c>
      <c r="Z32" s="140">
        <v>750</v>
      </c>
      <c r="AA32" s="140">
        <v>137799</v>
      </c>
      <c r="AB32" s="140">
        <f>SUM(Z32:AA32)</f>
        <v>138549</v>
      </c>
      <c r="AC32" s="140">
        <v>0</v>
      </c>
      <c r="AD32" s="141">
        <v>0</v>
      </c>
      <c r="AE32" s="141">
        <v>0</v>
      </c>
      <c r="AF32" s="145">
        <v>0</v>
      </c>
      <c r="AG32" s="132"/>
      <c r="AH32" s="91" t="s">
        <v>54</v>
      </c>
      <c r="AI32" s="143">
        <v>0</v>
      </c>
      <c r="AJ32" s="144">
        <v>0</v>
      </c>
      <c r="AK32" s="144">
        <f>SUM(AI32:AJ32)</f>
        <v>0</v>
      </c>
      <c r="AL32" s="140">
        <v>1300</v>
      </c>
      <c r="AM32" s="140">
        <v>100</v>
      </c>
      <c r="AN32" s="144">
        <v>0</v>
      </c>
      <c r="AO32" s="140">
        <v>0</v>
      </c>
      <c r="AP32" s="145">
        <v>39450</v>
      </c>
    </row>
    <row r="33" spans="2:42" ht="18" customHeight="1">
      <c r="B33" s="113" t="s">
        <v>72</v>
      </c>
      <c r="C33" s="161" t="s">
        <v>200</v>
      </c>
      <c r="D33" s="140">
        <v>105</v>
      </c>
      <c r="E33" s="140">
        <v>138</v>
      </c>
      <c r="F33" s="140">
        <v>1091</v>
      </c>
      <c r="G33" s="140">
        <f t="shared" si="24"/>
        <v>1229</v>
      </c>
      <c r="H33" s="140">
        <v>0</v>
      </c>
      <c r="I33" s="141">
        <v>0</v>
      </c>
      <c r="J33" s="141">
        <v>0</v>
      </c>
      <c r="K33" s="145">
        <v>0</v>
      </c>
      <c r="L33" s="132"/>
      <c r="M33" s="162" t="s">
        <v>200</v>
      </c>
      <c r="N33" s="148">
        <v>0</v>
      </c>
      <c r="O33" s="140">
        <v>0</v>
      </c>
      <c r="P33" s="140">
        <f t="shared" si="25"/>
        <v>0</v>
      </c>
      <c r="Q33" s="140">
        <v>1000</v>
      </c>
      <c r="R33" s="140">
        <v>250</v>
      </c>
      <c r="S33" s="148">
        <v>0</v>
      </c>
      <c r="T33" s="140">
        <v>0</v>
      </c>
      <c r="U33" s="145">
        <v>0</v>
      </c>
      <c r="V33" s="132"/>
      <c r="W33" s="116"/>
      <c r="X33" s="68" t="s">
        <v>10</v>
      </c>
      <c r="Y33" s="149">
        <f aca="true" t="shared" si="28" ref="Y33:AF33">SUM(Y29:Y32)</f>
        <v>6118</v>
      </c>
      <c r="Z33" s="149">
        <f t="shared" si="28"/>
        <v>8760</v>
      </c>
      <c r="AA33" s="149">
        <f t="shared" si="28"/>
        <v>158655</v>
      </c>
      <c r="AB33" s="149">
        <f t="shared" si="28"/>
        <v>167415</v>
      </c>
      <c r="AC33" s="149">
        <f t="shared" si="28"/>
        <v>10</v>
      </c>
      <c r="AD33" s="149">
        <f t="shared" si="28"/>
        <v>0</v>
      </c>
      <c r="AE33" s="149">
        <f t="shared" si="28"/>
        <v>0</v>
      </c>
      <c r="AF33" s="150">
        <f t="shared" si="28"/>
        <v>30</v>
      </c>
      <c r="AG33" s="132"/>
      <c r="AH33" s="92" t="s">
        <v>10</v>
      </c>
      <c r="AI33" s="149">
        <f aca="true" t="shared" si="29" ref="AI33:AP33">SUM(AI29:AI32)</f>
        <v>77</v>
      </c>
      <c r="AJ33" s="149">
        <f t="shared" si="29"/>
        <v>35118</v>
      </c>
      <c r="AK33" s="149">
        <f t="shared" si="29"/>
        <v>35195</v>
      </c>
      <c r="AL33" s="149">
        <f t="shared" si="29"/>
        <v>7493</v>
      </c>
      <c r="AM33" s="149">
        <f t="shared" si="29"/>
        <v>2080</v>
      </c>
      <c r="AN33" s="149">
        <f t="shared" si="29"/>
        <v>0</v>
      </c>
      <c r="AO33" s="149">
        <f t="shared" si="29"/>
        <v>840</v>
      </c>
      <c r="AP33" s="150">
        <f t="shared" si="29"/>
        <v>1968720</v>
      </c>
    </row>
    <row r="34" spans="2:42" ht="18" customHeight="1">
      <c r="B34" s="116"/>
      <c r="C34" s="155" t="s">
        <v>10</v>
      </c>
      <c r="D34" s="149">
        <f aca="true" t="shared" si="30" ref="D34:K34">SUM(D28:D33)</f>
        <v>35135</v>
      </c>
      <c r="E34" s="149">
        <f t="shared" si="30"/>
        <v>35415</v>
      </c>
      <c r="F34" s="149">
        <f t="shared" si="30"/>
        <v>204385</v>
      </c>
      <c r="G34" s="149">
        <f t="shared" si="30"/>
        <v>239800</v>
      </c>
      <c r="H34" s="149">
        <f t="shared" si="30"/>
        <v>0</v>
      </c>
      <c r="I34" s="149">
        <f t="shared" si="30"/>
        <v>0</v>
      </c>
      <c r="J34" s="149">
        <f t="shared" si="30"/>
        <v>0</v>
      </c>
      <c r="K34" s="150">
        <f t="shared" si="30"/>
        <v>0</v>
      </c>
      <c r="L34" s="132"/>
      <c r="M34" s="157" t="s">
        <v>10</v>
      </c>
      <c r="N34" s="149">
        <f aca="true" t="shared" si="31" ref="N34:U34">SUM(N28:N33)</f>
        <v>0</v>
      </c>
      <c r="O34" s="149">
        <f t="shared" si="31"/>
        <v>0</v>
      </c>
      <c r="P34" s="149">
        <f t="shared" si="31"/>
        <v>0</v>
      </c>
      <c r="Q34" s="149">
        <f t="shared" si="31"/>
        <v>1000</v>
      </c>
      <c r="R34" s="149">
        <f t="shared" si="31"/>
        <v>250</v>
      </c>
      <c r="S34" s="149">
        <f t="shared" si="31"/>
        <v>0</v>
      </c>
      <c r="T34" s="149">
        <f t="shared" si="31"/>
        <v>0</v>
      </c>
      <c r="U34" s="150">
        <f t="shared" si="31"/>
        <v>99328</v>
      </c>
      <c r="V34" s="132"/>
      <c r="W34" s="484" t="s">
        <v>88</v>
      </c>
      <c r="X34" s="485"/>
      <c r="Y34" s="165">
        <f aca="true" t="shared" si="32" ref="Y34:AF34">SUM(D15,D17,D20,D23,D27,D34,Y10,Y12,Y15,Y23,Y28,Y33)</f>
        <v>250791</v>
      </c>
      <c r="Z34" s="165">
        <f t="shared" si="32"/>
        <v>514569</v>
      </c>
      <c r="AA34" s="165">
        <f t="shared" si="32"/>
        <v>3550950</v>
      </c>
      <c r="AB34" s="165">
        <f t="shared" si="32"/>
        <v>4065519</v>
      </c>
      <c r="AC34" s="165">
        <f t="shared" si="32"/>
        <v>155858</v>
      </c>
      <c r="AD34" s="165">
        <f t="shared" si="32"/>
        <v>247612</v>
      </c>
      <c r="AE34" s="165">
        <f t="shared" si="32"/>
        <v>33457</v>
      </c>
      <c r="AF34" s="166">
        <f t="shared" si="32"/>
        <v>4046</v>
      </c>
      <c r="AG34" s="132"/>
      <c r="AH34" s="93" t="s">
        <v>187</v>
      </c>
      <c r="AI34" s="165">
        <f aca="true" t="shared" si="33" ref="AI34:AP34">SUM(N15,N17,N20,N23,N27,N34,AI10,AI12,AI15,AI23,AI28,AI33)</f>
        <v>19712</v>
      </c>
      <c r="AJ34" s="165">
        <f t="shared" si="33"/>
        <v>615406</v>
      </c>
      <c r="AK34" s="165">
        <f t="shared" si="33"/>
        <v>635118</v>
      </c>
      <c r="AL34" s="165">
        <f t="shared" si="33"/>
        <v>25161</v>
      </c>
      <c r="AM34" s="165">
        <f t="shared" si="33"/>
        <v>2609</v>
      </c>
      <c r="AN34" s="165">
        <f t="shared" si="33"/>
        <v>300</v>
      </c>
      <c r="AO34" s="165">
        <f t="shared" si="33"/>
        <v>840</v>
      </c>
      <c r="AP34" s="166">
        <f t="shared" si="33"/>
        <v>4510538</v>
      </c>
    </row>
    <row r="35" spans="2:22" ht="18" customHeight="1">
      <c r="B35" s="109"/>
      <c r="C35" s="168"/>
      <c r="D35" s="132"/>
      <c r="E35" s="132"/>
      <c r="F35" s="132"/>
      <c r="G35" s="132"/>
      <c r="H35" s="132"/>
      <c r="I35" s="132"/>
      <c r="J35" s="132"/>
      <c r="K35" s="132"/>
      <c r="L35" s="132"/>
      <c r="M35" s="168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2:22" ht="18" customHeight="1">
      <c r="B36" s="169" t="s">
        <v>205</v>
      </c>
      <c r="C36" s="168"/>
      <c r="D36" s="132"/>
      <c r="E36" s="132"/>
      <c r="F36" s="132"/>
      <c r="G36" s="132"/>
      <c r="H36" s="132"/>
      <c r="I36" s="132"/>
      <c r="J36" s="132"/>
      <c r="K36" s="132"/>
      <c r="L36" s="132"/>
      <c r="M36" s="168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2:22" ht="18" customHeight="1">
      <c r="B37" s="109"/>
      <c r="C37" s="168"/>
      <c r="D37" s="132"/>
      <c r="E37" s="132"/>
      <c r="F37" s="132"/>
      <c r="G37" s="132"/>
      <c r="H37" s="132"/>
      <c r="I37" s="132"/>
      <c r="J37" s="132"/>
      <c r="K37" s="132"/>
      <c r="L37" s="132"/>
      <c r="M37" s="168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2:22" ht="18" customHeight="1">
      <c r="B38" s="109"/>
      <c r="C38" s="168"/>
      <c r="D38" s="132"/>
      <c r="E38" s="132"/>
      <c r="F38" s="132"/>
      <c r="G38" s="132"/>
      <c r="H38" s="132"/>
      <c r="I38" s="132"/>
      <c r="J38" s="132"/>
      <c r="K38" s="132"/>
      <c r="L38" s="132"/>
      <c r="M38" s="168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2:23" ht="18" customHeight="1">
      <c r="B39" s="109"/>
      <c r="C39" s="168"/>
      <c r="D39" s="132"/>
      <c r="E39" s="132"/>
      <c r="F39" s="132"/>
      <c r="G39" s="132"/>
      <c r="H39" s="132"/>
      <c r="I39" s="132"/>
      <c r="J39" s="132"/>
      <c r="K39" s="132"/>
      <c r="L39" s="132"/>
      <c r="M39" s="168"/>
      <c r="N39" s="132"/>
      <c r="O39" s="132"/>
      <c r="P39" s="132"/>
      <c r="Q39" s="132"/>
      <c r="R39" s="132"/>
      <c r="S39" s="132"/>
      <c r="T39" s="132"/>
      <c r="U39" s="132"/>
      <c r="V39" s="132"/>
      <c r="W39" s="137"/>
    </row>
    <row r="40" spans="2:23" ht="18" customHeight="1">
      <c r="B40" s="109"/>
      <c r="C40" s="168"/>
      <c r="D40" s="132"/>
      <c r="E40" s="132"/>
      <c r="F40" s="132"/>
      <c r="G40" s="132"/>
      <c r="H40" s="132"/>
      <c r="I40" s="132"/>
      <c r="J40" s="132"/>
      <c r="K40" s="132"/>
      <c r="L40" s="132"/>
      <c r="M40" s="168"/>
      <c r="N40" s="132"/>
      <c r="O40" s="132"/>
      <c r="P40" s="132"/>
      <c r="Q40" s="132"/>
      <c r="R40" s="132"/>
      <c r="S40" s="132"/>
      <c r="T40" s="132"/>
      <c r="U40" s="132"/>
      <c r="V40" s="132"/>
      <c r="W40" s="137"/>
    </row>
    <row r="41" spans="2:23" ht="18" customHeight="1">
      <c r="B41" s="109"/>
      <c r="C41" s="168"/>
      <c r="D41" s="132"/>
      <c r="E41" s="132"/>
      <c r="F41" s="132"/>
      <c r="G41" s="132"/>
      <c r="H41" s="132"/>
      <c r="I41" s="132"/>
      <c r="J41" s="132"/>
      <c r="K41" s="132"/>
      <c r="L41" s="132"/>
      <c r="M41" s="168"/>
      <c r="N41" s="132"/>
      <c r="O41" s="132"/>
      <c r="P41" s="132"/>
      <c r="Q41" s="132"/>
      <c r="R41" s="132"/>
      <c r="S41" s="132"/>
      <c r="T41" s="132"/>
      <c r="U41" s="132"/>
      <c r="V41" s="132"/>
      <c r="W41" s="137"/>
    </row>
    <row r="42" spans="22:23" ht="18" customHeight="1">
      <c r="V42" s="132"/>
      <c r="W42" s="137"/>
    </row>
    <row r="43" spans="22:23" ht="18" customHeight="1">
      <c r="V43" s="132"/>
      <c r="W43" s="137"/>
    </row>
    <row r="44" spans="22:23" ht="18" customHeight="1">
      <c r="V44" s="132"/>
      <c r="W44" s="137"/>
    </row>
    <row r="45" spans="22:23" ht="18" customHeight="1">
      <c r="V45" s="132"/>
      <c r="W45" s="137"/>
    </row>
    <row r="46" spans="22:23" ht="18" customHeight="1">
      <c r="V46" s="132"/>
      <c r="W46" s="137"/>
    </row>
    <row r="47" spans="22:23" ht="18" customHeight="1">
      <c r="V47" s="132"/>
      <c r="W47" s="137"/>
    </row>
    <row r="48" spans="2:42" ht="18" customHeight="1">
      <c r="B48" s="523" t="s">
        <v>207</v>
      </c>
      <c r="C48" s="523"/>
      <c r="D48" s="523"/>
      <c r="E48" s="523"/>
      <c r="F48" s="523"/>
      <c r="G48" s="523"/>
      <c r="H48" s="523"/>
      <c r="I48" s="523"/>
      <c r="J48" s="523"/>
      <c r="K48" s="523"/>
      <c r="M48" s="524" t="s">
        <v>208</v>
      </c>
      <c r="N48" s="525"/>
      <c r="O48" s="525"/>
      <c r="P48" s="525"/>
      <c r="Q48" s="525"/>
      <c r="R48" s="525"/>
      <c r="S48" s="525"/>
      <c r="T48" s="525"/>
      <c r="U48" s="525"/>
      <c r="V48" s="132"/>
      <c r="W48" s="523" t="s">
        <v>209</v>
      </c>
      <c r="X48" s="523"/>
      <c r="Y48" s="523"/>
      <c r="Z48" s="523"/>
      <c r="AA48" s="523"/>
      <c r="AB48" s="523"/>
      <c r="AC48" s="523"/>
      <c r="AD48" s="523"/>
      <c r="AE48" s="523"/>
      <c r="AF48" s="523"/>
      <c r="AH48" s="526" t="s">
        <v>210</v>
      </c>
      <c r="AI48" s="527"/>
      <c r="AJ48" s="527"/>
      <c r="AK48" s="527"/>
      <c r="AL48" s="527"/>
      <c r="AM48" s="527"/>
      <c r="AN48" s="527"/>
      <c r="AO48" s="527"/>
      <c r="AP48" s="527"/>
    </row>
    <row r="49" ht="18" customHeight="1">
      <c r="V49" s="132"/>
    </row>
    <row r="50" ht="18" customHeight="1">
      <c r="V50" s="132"/>
    </row>
    <row r="51" ht="13.5">
      <c r="V51" s="167"/>
    </row>
  </sheetData>
  <sheetProtection/>
  <mergeCells count="36">
    <mergeCell ref="AO4:AO5"/>
    <mergeCell ref="AP4:AP5"/>
    <mergeCell ref="B48:K48"/>
    <mergeCell ref="W48:AF48"/>
    <mergeCell ref="M48:U48"/>
    <mergeCell ref="AH48:AP48"/>
    <mergeCell ref="W34:X34"/>
    <mergeCell ref="Z5:AB5"/>
    <mergeCell ref="AM4:AM5"/>
    <mergeCell ref="AN4:AN5"/>
    <mergeCell ref="U4:U5"/>
    <mergeCell ref="Y4:AB4"/>
    <mergeCell ref="AC4:AC5"/>
    <mergeCell ref="Y5:Y6"/>
    <mergeCell ref="W4:W6"/>
    <mergeCell ref="AL4:AL5"/>
    <mergeCell ref="AE4:AE5"/>
    <mergeCell ref="AF4:AF5"/>
    <mergeCell ref="AD4:AD5"/>
    <mergeCell ref="AI4:AK5"/>
    <mergeCell ref="T4:T5"/>
    <mergeCell ref="N4:P5"/>
    <mergeCell ref="Q4:Q5"/>
    <mergeCell ref="D4:G4"/>
    <mergeCell ref="M4:M6"/>
    <mergeCell ref="K4:K5"/>
    <mergeCell ref="I4:I5"/>
    <mergeCell ref="D5:D6"/>
    <mergeCell ref="E5:G5"/>
    <mergeCell ref="H4:H5"/>
    <mergeCell ref="B21:B23"/>
    <mergeCell ref="C4:C6"/>
    <mergeCell ref="R4:R5"/>
    <mergeCell ref="S4:S5"/>
    <mergeCell ref="J4:J5"/>
    <mergeCell ref="B4:B6"/>
  </mergeCells>
  <printOptions/>
  <pageMargins left="0.5118110236220472" right="0.2362204724409449" top="0.4724409448818898" bottom="0.4330708661417323" header="0.31496062992125984" footer="0.1968503937007874"/>
  <pageSetup fitToWidth="0" fitToHeight="1" horizontalDpi="600" verticalDpi="600" orientation="portrait" paperSize="9" scale="95" r:id="rId1"/>
  <colBreaks count="3" manualBreakCount="3">
    <brk id="11" max="53" man="1"/>
    <brk id="21" max="53" man="1"/>
    <brk id="3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1"/>
  <sheetViews>
    <sheetView showZeros="0" view="pageBreakPreview" zoomScale="70" zoomScaleSheetLayoutView="70" zoomScalePageLayoutView="0" workbookViewId="0" topLeftCell="A1">
      <pane xSplit="4" ySplit="6" topLeftCell="E7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3.5"/>
  <cols>
    <col min="1" max="1" width="2.375" style="102" customWidth="1"/>
    <col min="2" max="2" width="8.75390625" style="102" customWidth="1"/>
    <col min="3" max="3" width="10.25390625" style="102" customWidth="1"/>
    <col min="4" max="11" width="9.50390625" style="102" customWidth="1"/>
    <col min="12" max="12" width="7.625" style="102" customWidth="1"/>
    <col min="13" max="13" width="10.25390625" style="102" customWidth="1"/>
    <col min="14" max="21" width="9.50390625" style="102" customWidth="1"/>
    <col min="22" max="22" width="2.375" style="137" customWidth="1"/>
    <col min="23" max="23" width="9.00390625" style="102" customWidth="1"/>
    <col min="24" max="24" width="10.25390625" style="102" customWidth="1"/>
    <col min="25" max="32" width="9.50390625" style="102" customWidth="1"/>
    <col min="33" max="33" width="7.625" style="102" customWidth="1"/>
    <col min="34" max="34" width="10.25390625" style="102" customWidth="1"/>
    <col min="35" max="42" width="9.50390625" style="102" customWidth="1"/>
    <col min="43" max="16384" width="9.00390625" style="102" customWidth="1"/>
  </cols>
  <sheetData>
    <row r="1" spans="2:42" ht="13.5"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0"/>
      <c r="AJ1" s="100"/>
      <c r="AK1" s="100"/>
      <c r="AL1" s="100"/>
      <c r="AM1" s="100"/>
      <c r="AN1" s="100"/>
      <c r="AO1" s="100"/>
      <c r="AP1" s="100"/>
    </row>
    <row r="2" spans="2:42" ht="13.5">
      <c r="B2" s="103" t="s">
        <v>191</v>
      </c>
      <c r="C2" s="104"/>
      <c r="D2" s="104"/>
      <c r="E2" s="104"/>
      <c r="F2" s="104"/>
      <c r="G2" s="104"/>
      <c r="H2" s="104"/>
      <c r="I2" s="104" t="s">
        <v>297</v>
      </c>
      <c r="J2" s="104"/>
      <c r="K2" s="104"/>
      <c r="L2" s="104"/>
      <c r="M2" s="104"/>
      <c r="N2" s="104"/>
      <c r="O2" s="104"/>
      <c r="P2" s="104"/>
      <c r="Q2" s="104"/>
      <c r="R2" s="104"/>
      <c r="S2" s="104" t="s">
        <v>297</v>
      </c>
      <c r="T2" s="104"/>
      <c r="U2" s="104"/>
      <c r="V2" s="105"/>
      <c r="W2" s="104"/>
      <c r="X2" s="104"/>
      <c r="Y2" s="104"/>
      <c r="Z2" s="104"/>
      <c r="AA2" s="104"/>
      <c r="AB2" s="104"/>
      <c r="AC2" s="104"/>
      <c r="AD2" s="104" t="s">
        <v>297</v>
      </c>
      <c r="AE2" s="104"/>
      <c r="AF2" s="100"/>
      <c r="AG2" s="104"/>
      <c r="AH2" s="104"/>
      <c r="AI2" s="100"/>
      <c r="AJ2" s="100"/>
      <c r="AK2" s="100"/>
      <c r="AL2" s="100"/>
      <c r="AM2" s="100"/>
      <c r="AN2" s="104" t="s">
        <v>297</v>
      </c>
      <c r="AO2" s="100"/>
      <c r="AP2" s="100"/>
    </row>
    <row r="3" spans="2:42" ht="13.5">
      <c r="B3" s="104"/>
      <c r="C3" s="104"/>
      <c r="D3" s="106"/>
      <c r="E3" s="106"/>
      <c r="F3" s="106"/>
      <c r="G3" s="106"/>
      <c r="H3" s="106"/>
      <c r="I3" s="106"/>
      <c r="J3" s="106"/>
      <c r="K3" s="105"/>
      <c r="L3" s="105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6"/>
      <c r="AD3" s="106"/>
      <c r="AE3" s="106"/>
      <c r="AF3" s="100"/>
      <c r="AG3" s="105"/>
      <c r="AH3" s="105"/>
      <c r="AI3" s="100"/>
      <c r="AJ3" s="100"/>
      <c r="AK3" s="100"/>
      <c r="AL3" s="100"/>
      <c r="AM3" s="100"/>
      <c r="AN3" s="100"/>
      <c r="AO3" s="100"/>
      <c r="AP3" s="100"/>
    </row>
    <row r="4" spans="2:42" ht="17.25" customHeight="1">
      <c r="B4" s="107" t="s">
        <v>58</v>
      </c>
      <c r="C4" s="451" t="s">
        <v>93</v>
      </c>
      <c r="D4" s="522" t="s">
        <v>174</v>
      </c>
      <c r="E4" s="457"/>
      <c r="F4" s="457"/>
      <c r="G4" s="458"/>
      <c r="H4" s="459" t="s">
        <v>175</v>
      </c>
      <c r="I4" s="449" t="s">
        <v>177</v>
      </c>
      <c r="J4" s="449" t="s">
        <v>176</v>
      </c>
      <c r="K4" s="465" t="s">
        <v>178</v>
      </c>
      <c r="L4" s="108"/>
      <c r="M4" s="472" t="s">
        <v>93</v>
      </c>
      <c r="N4" s="475" t="s">
        <v>190</v>
      </c>
      <c r="O4" s="476"/>
      <c r="P4" s="477"/>
      <c r="Q4" s="451" t="s">
        <v>179</v>
      </c>
      <c r="R4" s="451" t="s">
        <v>180</v>
      </c>
      <c r="S4" s="451" t="s">
        <v>97</v>
      </c>
      <c r="T4" s="451" t="s">
        <v>99</v>
      </c>
      <c r="U4" s="465" t="s">
        <v>100</v>
      </c>
      <c r="V4" s="109"/>
      <c r="W4" s="107" t="s">
        <v>58</v>
      </c>
      <c r="X4" s="110"/>
      <c r="Y4" s="522" t="s">
        <v>147</v>
      </c>
      <c r="Z4" s="457"/>
      <c r="AA4" s="457"/>
      <c r="AB4" s="458"/>
      <c r="AC4" s="459" t="s">
        <v>148</v>
      </c>
      <c r="AD4" s="449" t="s">
        <v>142</v>
      </c>
      <c r="AE4" s="449" t="s">
        <v>141</v>
      </c>
      <c r="AF4" s="465" t="s">
        <v>143</v>
      </c>
      <c r="AG4" s="111"/>
      <c r="AH4" s="112"/>
      <c r="AI4" s="475" t="s">
        <v>181</v>
      </c>
      <c r="AJ4" s="476"/>
      <c r="AK4" s="477"/>
      <c r="AL4" s="451" t="s">
        <v>149</v>
      </c>
      <c r="AM4" s="451" t="s">
        <v>146</v>
      </c>
      <c r="AN4" s="451" t="s">
        <v>97</v>
      </c>
      <c r="AO4" s="451" t="s">
        <v>99</v>
      </c>
      <c r="AP4" s="465" t="s">
        <v>100</v>
      </c>
    </row>
    <row r="5" spans="2:42" ht="17.25" customHeight="1">
      <c r="B5" s="113" t="s">
        <v>59</v>
      </c>
      <c r="C5" s="452"/>
      <c r="D5" s="520" t="s">
        <v>90</v>
      </c>
      <c r="E5" s="469" t="s">
        <v>94</v>
      </c>
      <c r="F5" s="470"/>
      <c r="G5" s="471"/>
      <c r="H5" s="460"/>
      <c r="I5" s="461"/>
      <c r="J5" s="528"/>
      <c r="K5" s="466"/>
      <c r="L5" s="115"/>
      <c r="M5" s="473"/>
      <c r="N5" s="478"/>
      <c r="O5" s="479"/>
      <c r="P5" s="480"/>
      <c r="Q5" s="452"/>
      <c r="R5" s="452"/>
      <c r="S5" s="452"/>
      <c r="T5" s="452"/>
      <c r="U5" s="466"/>
      <c r="V5" s="109"/>
      <c r="W5" s="113" t="s">
        <v>59</v>
      </c>
      <c r="X5" s="114" t="s">
        <v>93</v>
      </c>
      <c r="Y5" s="520" t="s">
        <v>90</v>
      </c>
      <c r="Z5" s="469" t="s">
        <v>94</v>
      </c>
      <c r="AA5" s="470"/>
      <c r="AB5" s="471"/>
      <c r="AC5" s="460"/>
      <c r="AD5" s="461"/>
      <c r="AE5" s="461"/>
      <c r="AF5" s="466"/>
      <c r="AG5" s="111"/>
      <c r="AH5" s="113" t="s">
        <v>93</v>
      </c>
      <c r="AI5" s="478"/>
      <c r="AJ5" s="479"/>
      <c r="AK5" s="480"/>
      <c r="AL5" s="452"/>
      <c r="AM5" s="452"/>
      <c r="AN5" s="452"/>
      <c r="AO5" s="452"/>
      <c r="AP5" s="466"/>
    </row>
    <row r="6" spans="2:42" ht="17.25" customHeight="1">
      <c r="B6" s="116" t="s">
        <v>60</v>
      </c>
      <c r="C6" s="456"/>
      <c r="D6" s="521"/>
      <c r="E6" s="118" t="s">
        <v>91</v>
      </c>
      <c r="F6" s="118" t="s">
        <v>92</v>
      </c>
      <c r="G6" s="118" t="s">
        <v>10</v>
      </c>
      <c r="H6" s="119" t="s">
        <v>120</v>
      </c>
      <c r="I6" s="120" t="s">
        <v>120</v>
      </c>
      <c r="J6" s="120" t="s">
        <v>120</v>
      </c>
      <c r="K6" s="121" t="s">
        <v>125</v>
      </c>
      <c r="L6" s="122"/>
      <c r="M6" s="474"/>
      <c r="N6" s="118" t="s">
        <v>95</v>
      </c>
      <c r="O6" s="118" t="s">
        <v>96</v>
      </c>
      <c r="P6" s="118" t="s">
        <v>10</v>
      </c>
      <c r="Q6" s="123" t="s">
        <v>122</v>
      </c>
      <c r="R6" s="123" t="s">
        <v>122</v>
      </c>
      <c r="S6" s="117" t="s">
        <v>150</v>
      </c>
      <c r="T6" s="123" t="s">
        <v>122</v>
      </c>
      <c r="U6" s="124" t="s">
        <v>122</v>
      </c>
      <c r="V6" s="125"/>
      <c r="W6" s="116" t="s">
        <v>60</v>
      </c>
      <c r="X6" s="126"/>
      <c r="Y6" s="521"/>
      <c r="Z6" s="118" t="s">
        <v>91</v>
      </c>
      <c r="AA6" s="118" t="s">
        <v>92</v>
      </c>
      <c r="AB6" s="118" t="s">
        <v>10</v>
      </c>
      <c r="AC6" s="119" t="s">
        <v>122</v>
      </c>
      <c r="AD6" s="120" t="s">
        <v>122</v>
      </c>
      <c r="AE6" s="120" t="s">
        <v>122</v>
      </c>
      <c r="AF6" s="121" t="s">
        <v>125</v>
      </c>
      <c r="AG6" s="122"/>
      <c r="AH6" s="127"/>
      <c r="AI6" s="118" t="s">
        <v>95</v>
      </c>
      <c r="AJ6" s="118" t="s">
        <v>96</v>
      </c>
      <c r="AK6" s="118" t="s">
        <v>10</v>
      </c>
      <c r="AL6" s="123" t="s">
        <v>122</v>
      </c>
      <c r="AM6" s="123" t="s">
        <v>122</v>
      </c>
      <c r="AN6" s="117" t="s">
        <v>151</v>
      </c>
      <c r="AO6" s="123" t="s">
        <v>122</v>
      </c>
      <c r="AP6" s="124" t="s">
        <v>122</v>
      </c>
    </row>
    <row r="7" spans="2:42" ht="18" customHeight="1">
      <c r="B7" s="113"/>
      <c r="C7" s="128" t="s">
        <v>85</v>
      </c>
      <c r="D7" s="129">
        <v>2584</v>
      </c>
      <c r="E7" s="129">
        <v>0</v>
      </c>
      <c r="F7" s="129">
        <v>5310</v>
      </c>
      <c r="G7" s="129">
        <f>SUM(E7:F7)</f>
        <v>5310</v>
      </c>
      <c r="H7" s="129">
        <v>0</v>
      </c>
      <c r="I7" s="130">
        <v>0</v>
      </c>
      <c r="J7" s="130">
        <v>0</v>
      </c>
      <c r="K7" s="131">
        <v>0</v>
      </c>
      <c r="L7" s="132"/>
      <c r="M7" s="133" t="s">
        <v>85</v>
      </c>
      <c r="N7" s="134">
        <v>0</v>
      </c>
      <c r="O7" s="129">
        <v>0</v>
      </c>
      <c r="P7" s="129">
        <f>SUM(N7:O7)</f>
        <v>0</v>
      </c>
      <c r="Q7" s="129">
        <v>0</v>
      </c>
      <c r="R7" s="129">
        <v>0</v>
      </c>
      <c r="S7" s="134">
        <v>0</v>
      </c>
      <c r="T7" s="129"/>
      <c r="U7" s="135">
        <v>11010</v>
      </c>
      <c r="V7" s="132"/>
      <c r="W7" s="113" t="s">
        <v>161</v>
      </c>
      <c r="X7" s="67" t="s">
        <v>31</v>
      </c>
      <c r="Y7" s="129">
        <v>6674</v>
      </c>
      <c r="Z7" s="129">
        <v>5110</v>
      </c>
      <c r="AA7" s="129">
        <v>450885</v>
      </c>
      <c r="AB7" s="129">
        <f>SUM(Z7:AA7)</f>
        <v>455995</v>
      </c>
      <c r="AC7" s="129">
        <v>0</v>
      </c>
      <c r="AD7" s="130">
        <v>0</v>
      </c>
      <c r="AE7" s="130">
        <v>0</v>
      </c>
      <c r="AF7" s="136">
        <v>0</v>
      </c>
      <c r="AG7" s="132"/>
      <c r="AH7" s="90" t="s">
        <v>31</v>
      </c>
      <c r="AI7" s="137">
        <v>0</v>
      </c>
      <c r="AJ7" s="138">
        <v>0</v>
      </c>
      <c r="AK7" s="138">
        <f>SUM(AI7:AJ7)</f>
        <v>0</v>
      </c>
      <c r="AL7" s="129">
        <v>0</v>
      </c>
      <c r="AM7" s="139">
        <v>0</v>
      </c>
      <c r="AN7" s="138">
        <v>0</v>
      </c>
      <c r="AO7" s="138">
        <v>0</v>
      </c>
      <c r="AP7" s="135">
        <v>0</v>
      </c>
    </row>
    <row r="8" spans="2:42" ht="18" customHeight="1">
      <c r="B8" s="113"/>
      <c r="C8" s="128" t="s">
        <v>192</v>
      </c>
      <c r="D8" s="129">
        <v>548</v>
      </c>
      <c r="E8" s="129">
        <v>38657</v>
      </c>
      <c r="F8" s="129">
        <v>59137</v>
      </c>
      <c r="G8" s="140">
        <f aca="true" t="shared" si="0" ref="G8:G15">SUM(E8:F8)</f>
        <v>97794</v>
      </c>
      <c r="H8" s="129">
        <v>2657</v>
      </c>
      <c r="I8" s="130">
        <v>0</v>
      </c>
      <c r="J8" s="130">
        <v>500</v>
      </c>
      <c r="K8" s="135">
        <v>0</v>
      </c>
      <c r="L8" s="132"/>
      <c r="M8" s="133" t="s">
        <v>192</v>
      </c>
      <c r="N8" s="134">
        <v>0</v>
      </c>
      <c r="O8" s="129">
        <v>0</v>
      </c>
      <c r="P8" s="129"/>
      <c r="Q8" s="129">
        <v>0</v>
      </c>
      <c r="R8" s="129">
        <v>0</v>
      </c>
      <c r="S8" s="134">
        <v>0</v>
      </c>
      <c r="T8" s="129"/>
      <c r="U8" s="135">
        <v>21150</v>
      </c>
      <c r="V8" s="132"/>
      <c r="W8" s="113" t="s">
        <v>162</v>
      </c>
      <c r="X8" s="8" t="s">
        <v>32</v>
      </c>
      <c r="Y8" s="140">
        <v>2818</v>
      </c>
      <c r="Z8" s="140">
        <v>0</v>
      </c>
      <c r="AA8" s="140">
        <v>37655</v>
      </c>
      <c r="AB8" s="140">
        <f>SUM(Z8:AA8)</f>
        <v>37655</v>
      </c>
      <c r="AC8" s="140">
        <v>30</v>
      </c>
      <c r="AD8" s="141">
        <v>0</v>
      </c>
      <c r="AE8" s="141">
        <v>0</v>
      </c>
      <c r="AF8" s="142">
        <v>0</v>
      </c>
      <c r="AG8" s="132"/>
      <c r="AH8" s="91" t="s">
        <v>32</v>
      </c>
      <c r="AI8" s="143">
        <v>0</v>
      </c>
      <c r="AJ8" s="144">
        <v>0</v>
      </c>
      <c r="AK8" s="144">
        <f>SUM(AI8:AJ8)</f>
        <v>0</v>
      </c>
      <c r="AL8" s="140">
        <v>0</v>
      </c>
      <c r="AM8" s="143">
        <v>0</v>
      </c>
      <c r="AN8" s="144">
        <v>0</v>
      </c>
      <c r="AO8" s="144">
        <v>0</v>
      </c>
      <c r="AP8" s="145">
        <v>35000</v>
      </c>
    </row>
    <row r="9" spans="2:42" ht="18" customHeight="1">
      <c r="B9" s="113" t="s">
        <v>61</v>
      </c>
      <c r="C9" s="146" t="s">
        <v>1</v>
      </c>
      <c r="D9" s="140">
        <v>563</v>
      </c>
      <c r="E9" s="140">
        <v>534</v>
      </c>
      <c r="F9" s="140">
        <v>114430</v>
      </c>
      <c r="G9" s="140">
        <f t="shared" si="0"/>
        <v>114964</v>
      </c>
      <c r="H9" s="140">
        <v>20995</v>
      </c>
      <c r="I9" s="141">
        <v>0</v>
      </c>
      <c r="J9" s="141">
        <v>7406</v>
      </c>
      <c r="K9" s="145">
        <v>0</v>
      </c>
      <c r="L9" s="132"/>
      <c r="M9" s="147" t="s">
        <v>1</v>
      </c>
      <c r="N9" s="148">
        <v>0</v>
      </c>
      <c r="O9" s="140">
        <v>0</v>
      </c>
      <c r="P9" s="140">
        <f aca="true" t="shared" si="1" ref="P9:P15">SUM(N9:O9)</f>
        <v>0</v>
      </c>
      <c r="Q9" s="140">
        <v>0</v>
      </c>
      <c r="R9" s="140">
        <v>0</v>
      </c>
      <c r="S9" s="148">
        <v>0</v>
      </c>
      <c r="T9" s="140">
        <v>0</v>
      </c>
      <c r="U9" s="145">
        <v>53946</v>
      </c>
      <c r="V9" s="132"/>
      <c r="W9" s="113" t="s">
        <v>163</v>
      </c>
      <c r="X9" s="8" t="s">
        <v>33</v>
      </c>
      <c r="Y9" s="140">
        <v>6100</v>
      </c>
      <c r="Z9" s="140">
        <v>110</v>
      </c>
      <c r="AA9" s="140">
        <v>33642</v>
      </c>
      <c r="AB9" s="140">
        <f>SUM(Z9:AA9)</f>
        <v>33752</v>
      </c>
      <c r="AC9" s="140">
        <v>0</v>
      </c>
      <c r="AD9" s="141">
        <v>164640</v>
      </c>
      <c r="AE9" s="141">
        <v>0</v>
      </c>
      <c r="AF9" s="142">
        <v>0</v>
      </c>
      <c r="AG9" s="132"/>
      <c r="AH9" s="91" t="s">
        <v>33</v>
      </c>
      <c r="AI9" s="143">
        <v>111</v>
      </c>
      <c r="AJ9" s="144">
        <v>1355</v>
      </c>
      <c r="AK9" s="144">
        <f>SUM(AI9:AJ9)</f>
        <v>1466</v>
      </c>
      <c r="AL9" s="140">
        <v>0</v>
      </c>
      <c r="AM9" s="143">
        <v>0</v>
      </c>
      <c r="AN9" s="144">
        <v>0</v>
      </c>
      <c r="AO9" s="144">
        <v>0</v>
      </c>
      <c r="AP9" s="145">
        <v>5863</v>
      </c>
    </row>
    <row r="10" spans="2:42" ht="18" customHeight="1">
      <c r="B10" s="113"/>
      <c r="C10" s="146" t="s">
        <v>2</v>
      </c>
      <c r="D10" s="140">
        <v>645</v>
      </c>
      <c r="E10" s="140">
        <v>5160</v>
      </c>
      <c r="F10" s="140">
        <v>0</v>
      </c>
      <c r="G10" s="140">
        <f t="shared" si="0"/>
        <v>5160</v>
      </c>
      <c r="H10" s="140">
        <v>0</v>
      </c>
      <c r="I10" s="141">
        <v>0</v>
      </c>
      <c r="J10" s="141">
        <v>0</v>
      </c>
      <c r="K10" s="145">
        <v>0</v>
      </c>
      <c r="L10" s="132"/>
      <c r="M10" s="147" t="s">
        <v>2</v>
      </c>
      <c r="N10" s="148">
        <v>0</v>
      </c>
      <c r="O10" s="140">
        <v>0</v>
      </c>
      <c r="P10" s="140">
        <f t="shared" si="1"/>
        <v>0</v>
      </c>
      <c r="Q10" s="140">
        <v>0</v>
      </c>
      <c r="R10" s="140">
        <v>0</v>
      </c>
      <c r="S10" s="148">
        <v>0</v>
      </c>
      <c r="T10" s="140">
        <v>0</v>
      </c>
      <c r="U10" s="145">
        <v>120252</v>
      </c>
      <c r="V10" s="132"/>
      <c r="W10" s="116"/>
      <c r="X10" s="68" t="s">
        <v>10</v>
      </c>
      <c r="Y10" s="149">
        <f aca="true" t="shared" si="2" ref="Y10:AF10">SUM(Y7:Y9)</f>
        <v>15592</v>
      </c>
      <c r="Z10" s="149">
        <f t="shared" si="2"/>
        <v>5220</v>
      </c>
      <c r="AA10" s="149">
        <f t="shared" si="2"/>
        <v>522182</v>
      </c>
      <c r="AB10" s="149">
        <f t="shared" si="2"/>
        <v>527402</v>
      </c>
      <c r="AC10" s="149">
        <f t="shared" si="2"/>
        <v>30</v>
      </c>
      <c r="AD10" s="149">
        <f t="shared" si="2"/>
        <v>164640</v>
      </c>
      <c r="AE10" s="149">
        <f t="shared" si="2"/>
        <v>0</v>
      </c>
      <c r="AF10" s="150">
        <f t="shared" si="2"/>
        <v>0</v>
      </c>
      <c r="AG10" s="132"/>
      <c r="AH10" s="92" t="s">
        <v>10</v>
      </c>
      <c r="AI10" s="151">
        <f aca="true" t="shared" si="3" ref="AI10:AP10">SUM(AI7:AI9)</f>
        <v>111</v>
      </c>
      <c r="AJ10" s="151">
        <f t="shared" si="3"/>
        <v>1355</v>
      </c>
      <c r="AK10" s="151">
        <f t="shared" si="3"/>
        <v>1466</v>
      </c>
      <c r="AL10" s="151">
        <f t="shared" si="3"/>
        <v>0</v>
      </c>
      <c r="AM10" s="151">
        <f t="shared" si="3"/>
        <v>0</v>
      </c>
      <c r="AN10" s="151">
        <f t="shared" si="3"/>
        <v>0</v>
      </c>
      <c r="AO10" s="151">
        <f t="shared" si="3"/>
        <v>0</v>
      </c>
      <c r="AP10" s="152">
        <f t="shared" si="3"/>
        <v>40863</v>
      </c>
    </row>
    <row r="11" spans="2:42" ht="18" customHeight="1">
      <c r="B11" s="113"/>
      <c r="C11" s="153" t="s">
        <v>0</v>
      </c>
      <c r="D11" s="140">
        <v>8621</v>
      </c>
      <c r="E11" s="140">
        <v>10981</v>
      </c>
      <c r="F11" s="140">
        <v>60193</v>
      </c>
      <c r="G11" s="140">
        <f t="shared" si="0"/>
        <v>71174</v>
      </c>
      <c r="H11" s="140">
        <v>0</v>
      </c>
      <c r="I11" s="141">
        <v>0</v>
      </c>
      <c r="J11" s="141">
        <v>0</v>
      </c>
      <c r="K11" s="145">
        <v>0</v>
      </c>
      <c r="L11" s="132"/>
      <c r="M11" s="154" t="s">
        <v>0</v>
      </c>
      <c r="N11" s="148">
        <v>0</v>
      </c>
      <c r="O11" s="140">
        <v>0</v>
      </c>
      <c r="P11" s="140">
        <f t="shared" si="1"/>
        <v>0</v>
      </c>
      <c r="Q11" s="140">
        <v>0</v>
      </c>
      <c r="R11" s="140">
        <v>0</v>
      </c>
      <c r="S11" s="148">
        <v>0</v>
      </c>
      <c r="T11" s="140">
        <v>0</v>
      </c>
      <c r="U11" s="145">
        <v>900</v>
      </c>
      <c r="V11" s="132"/>
      <c r="W11" s="113" t="s">
        <v>75</v>
      </c>
      <c r="X11" s="67" t="s">
        <v>35</v>
      </c>
      <c r="Y11" s="129">
        <v>8039</v>
      </c>
      <c r="Z11" s="140">
        <v>1100</v>
      </c>
      <c r="AA11" s="140">
        <v>82728</v>
      </c>
      <c r="AB11" s="129">
        <f>SUM(Z11:AA11)</f>
        <v>83828</v>
      </c>
      <c r="AC11" s="129">
        <v>0</v>
      </c>
      <c r="AD11" s="130">
        <v>0</v>
      </c>
      <c r="AE11" s="130">
        <v>0</v>
      </c>
      <c r="AF11" s="135">
        <v>0</v>
      </c>
      <c r="AG11" s="132"/>
      <c r="AH11" s="90" t="s">
        <v>35</v>
      </c>
      <c r="AI11" s="99">
        <v>13100</v>
      </c>
      <c r="AJ11" s="138">
        <v>5850</v>
      </c>
      <c r="AK11" s="138">
        <f>SUM(AI11:AJ11)</f>
        <v>18950</v>
      </c>
      <c r="AL11" s="129">
        <v>0</v>
      </c>
      <c r="AM11" s="129">
        <v>0</v>
      </c>
      <c r="AN11" s="139">
        <v>0</v>
      </c>
      <c r="AO11" s="138">
        <v>0</v>
      </c>
      <c r="AP11" s="135">
        <v>14669</v>
      </c>
    </row>
    <row r="12" spans="2:42" ht="18" customHeight="1">
      <c r="B12" s="113" t="s">
        <v>193</v>
      </c>
      <c r="C12" s="146" t="s">
        <v>8</v>
      </c>
      <c r="D12" s="140">
        <v>1000</v>
      </c>
      <c r="E12" s="140">
        <v>2000</v>
      </c>
      <c r="F12" s="140">
        <v>0</v>
      </c>
      <c r="G12" s="140">
        <f t="shared" si="0"/>
        <v>2000</v>
      </c>
      <c r="H12" s="140">
        <v>0</v>
      </c>
      <c r="I12" s="141">
        <v>0</v>
      </c>
      <c r="J12" s="141">
        <v>0</v>
      </c>
      <c r="K12" s="145">
        <v>0</v>
      </c>
      <c r="L12" s="132"/>
      <c r="M12" s="147" t="s">
        <v>8</v>
      </c>
      <c r="N12" s="148">
        <v>0</v>
      </c>
      <c r="O12" s="140">
        <v>0</v>
      </c>
      <c r="P12" s="140">
        <f t="shared" si="1"/>
        <v>0</v>
      </c>
      <c r="Q12" s="140">
        <v>0</v>
      </c>
      <c r="R12" s="140">
        <v>0</v>
      </c>
      <c r="S12" s="148">
        <v>0</v>
      </c>
      <c r="T12" s="140">
        <v>0</v>
      </c>
      <c r="U12" s="145">
        <v>0</v>
      </c>
      <c r="V12" s="132"/>
      <c r="W12" s="116" t="s">
        <v>76</v>
      </c>
      <c r="X12" s="68" t="s">
        <v>10</v>
      </c>
      <c r="Y12" s="149">
        <f aca="true" t="shared" si="4" ref="Y12:AF12">SUM(Y11:Y11)</f>
        <v>8039</v>
      </c>
      <c r="Z12" s="149">
        <f t="shared" si="4"/>
        <v>1100</v>
      </c>
      <c r="AA12" s="149">
        <f t="shared" si="4"/>
        <v>82728</v>
      </c>
      <c r="AB12" s="149">
        <f t="shared" si="4"/>
        <v>83828</v>
      </c>
      <c r="AC12" s="149">
        <f t="shared" si="4"/>
        <v>0</v>
      </c>
      <c r="AD12" s="149">
        <f t="shared" si="4"/>
        <v>0</v>
      </c>
      <c r="AE12" s="149">
        <f t="shared" si="4"/>
        <v>0</v>
      </c>
      <c r="AF12" s="150">
        <f t="shared" si="4"/>
        <v>0</v>
      </c>
      <c r="AG12" s="132"/>
      <c r="AH12" s="92" t="s">
        <v>10</v>
      </c>
      <c r="AI12" s="149">
        <f aca="true" t="shared" si="5" ref="AI12:AP12">SUM(AI11:AI11)</f>
        <v>13100</v>
      </c>
      <c r="AJ12" s="149">
        <f t="shared" si="5"/>
        <v>5850</v>
      </c>
      <c r="AK12" s="149">
        <f t="shared" si="5"/>
        <v>18950</v>
      </c>
      <c r="AL12" s="149">
        <f t="shared" si="5"/>
        <v>0</v>
      </c>
      <c r="AM12" s="149">
        <f t="shared" si="5"/>
        <v>0</v>
      </c>
      <c r="AN12" s="149">
        <f t="shared" si="5"/>
        <v>0</v>
      </c>
      <c r="AO12" s="149">
        <f t="shared" si="5"/>
        <v>0</v>
      </c>
      <c r="AP12" s="150">
        <f t="shared" si="5"/>
        <v>14669</v>
      </c>
    </row>
    <row r="13" spans="2:42" ht="18" customHeight="1">
      <c r="B13" s="113"/>
      <c r="C13" s="146" t="s">
        <v>7</v>
      </c>
      <c r="D13" s="140">
        <v>1600</v>
      </c>
      <c r="E13" s="140">
        <v>0</v>
      </c>
      <c r="F13" s="140">
        <v>75790</v>
      </c>
      <c r="G13" s="140">
        <f t="shared" si="0"/>
        <v>75790</v>
      </c>
      <c r="H13" s="140">
        <v>0</v>
      </c>
      <c r="I13" s="141">
        <v>0</v>
      </c>
      <c r="J13" s="141">
        <v>0</v>
      </c>
      <c r="K13" s="145">
        <v>0</v>
      </c>
      <c r="L13" s="132"/>
      <c r="M13" s="147" t="s">
        <v>7</v>
      </c>
      <c r="N13" s="148">
        <v>0</v>
      </c>
      <c r="O13" s="140">
        <v>0</v>
      </c>
      <c r="P13" s="140">
        <f t="shared" si="1"/>
        <v>0</v>
      </c>
      <c r="Q13" s="140">
        <v>0</v>
      </c>
      <c r="R13" s="140">
        <v>0</v>
      </c>
      <c r="S13" s="148">
        <v>0</v>
      </c>
      <c r="T13" s="140">
        <v>0</v>
      </c>
      <c r="U13" s="145">
        <v>7770</v>
      </c>
      <c r="V13" s="132"/>
      <c r="W13" s="113" t="s">
        <v>77</v>
      </c>
      <c r="X13" s="67" t="s">
        <v>37</v>
      </c>
      <c r="Y13" s="129">
        <v>5500</v>
      </c>
      <c r="Z13" s="129">
        <v>1909</v>
      </c>
      <c r="AA13" s="129">
        <v>21608</v>
      </c>
      <c r="AB13" s="129">
        <f>SUM(Z13:AA13)</f>
        <v>23517</v>
      </c>
      <c r="AC13" s="129">
        <v>500</v>
      </c>
      <c r="AD13" s="130">
        <v>0</v>
      </c>
      <c r="AE13" s="130">
        <v>0</v>
      </c>
      <c r="AF13" s="135">
        <v>150</v>
      </c>
      <c r="AG13" s="132"/>
      <c r="AH13" s="90" t="s">
        <v>37</v>
      </c>
      <c r="AI13" s="139">
        <v>0</v>
      </c>
      <c r="AJ13" s="138">
        <v>0</v>
      </c>
      <c r="AK13" s="138">
        <f>SUM(AI13:AJ13)</f>
        <v>0</v>
      </c>
      <c r="AL13" s="129">
        <v>101</v>
      </c>
      <c r="AM13" s="129">
        <v>353</v>
      </c>
      <c r="AN13" s="139">
        <v>0</v>
      </c>
      <c r="AO13" s="138">
        <v>0</v>
      </c>
      <c r="AP13" s="135">
        <v>1900</v>
      </c>
    </row>
    <row r="14" spans="2:42" ht="18" customHeight="1">
      <c r="B14" s="113" t="s">
        <v>62</v>
      </c>
      <c r="C14" s="146" t="s">
        <v>3</v>
      </c>
      <c r="D14" s="140">
        <v>1553</v>
      </c>
      <c r="E14" s="140">
        <v>52721</v>
      </c>
      <c r="F14" s="140">
        <v>32950</v>
      </c>
      <c r="G14" s="140">
        <f t="shared" si="0"/>
        <v>85671</v>
      </c>
      <c r="H14" s="140">
        <v>0</v>
      </c>
      <c r="I14" s="141">
        <v>0</v>
      </c>
      <c r="J14" s="141">
        <v>5266</v>
      </c>
      <c r="K14" s="145">
        <v>0</v>
      </c>
      <c r="L14" s="132"/>
      <c r="M14" s="147" t="s">
        <v>3</v>
      </c>
      <c r="N14" s="148">
        <v>0</v>
      </c>
      <c r="O14" s="140">
        <v>0</v>
      </c>
      <c r="P14" s="140">
        <f t="shared" si="1"/>
        <v>0</v>
      </c>
      <c r="Q14" s="140">
        <v>0</v>
      </c>
      <c r="R14" s="140">
        <v>0</v>
      </c>
      <c r="S14" s="148">
        <v>0</v>
      </c>
      <c r="T14" s="140">
        <v>0</v>
      </c>
      <c r="U14" s="145">
        <v>0</v>
      </c>
      <c r="V14" s="132"/>
      <c r="W14" s="113" t="s">
        <v>193</v>
      </c>
      <c r="X14" s="8" t="s">
        <v>38</v>
      </c>
      <c r="Y14" s="140">
        <v>13000</v>
      </c>
      <c r="Z14" s="140">
        <v>14115</v>
      </c>
      <c r="AA14" s="140">
        <v>0</v>
      </c>
      <c r="AB14" s="140">
        <f>SUM(Z14:AA14)</f>
        <v>14115</v>
      </c>
      <c r="AC14" s="140">
        <v>100</v>
      </c>
      <c r="AD14" s="141">
        <v>0</v>
      </c>
      <c r="AE14" s="141">
        <v>0</v>
      </c>
      <c r="AF14" s="145">
        <v>100</v>
      </c>
      <c r="AG14" s="132"/>
      <c r="AH14" s="91" t="s">
        <v>38</v>
      </c>
      <c r="AI14" s="143">
        <v>0</v>
      </c>
      <c r="AJ14" s="144">
        <v>3579</v>
      </c>
      <c r="AK14" s="144">
        <f>SUM(AI14:AJ14)</f>
        <v>3579</v>
      </c>
      <c r="AL14" s="140">
        <v>0</v>
      </c>
      <c r="AM14" s="140">
        <v>0</v>
      </c>
      <c r="AN14" s="143">
        <v>0</v>
      </c>
      <c r="AO14" s="144">
        <v>0</v>
      </c>
      <c r="AP14" s="145">
        <v>11300</v>
      </c>
    </row>
    <row r="15" spans="2:42" ht="18" customHeight="1">
      <c r="B15" s="113"/>
      <c r="C15" s="146" t="s">
        <v>4</v>
      </c>
      <c r="D15" s="140">
        <v>671</v>
      </c>
      <c r="E15" s="140">
        <v>130092</v>
      </c>
      <c r="F15" s="140">
        <v>71746</v>
      </c>
      <c r="G15" s="140">
        <f t="shared" si="0"/>
        <v>201838</v>
      </c>
      <c r="H15" s="140">
        <v>128995</v>
      </c>
      <c r="I15" s="141">
        <v>8625</v>
      </c>
      <c r="J15" s="141">
        <v>2691</v>
      </c>
      <c r="K15" s="145">
        <v>0</v>
      </c>
      <c r="L15" s="132"/>
      <c r="M15" s="147" t="s">
        <v>4</v>
      </c>
      <c r="N15" s="148">
        <v>0</v>
      </c>
      <c r="O15" s="140">
        <v>0</v>
      </c>
      <c r="P15" s="140">
        <f t="shared" si="1"/>
        <v>0</v>
      </c>
      <c r="Q15" s="140">
        <v>0</v>
      </c>
      <c r="R15" s="140">
        <v>0</v>
      </c>
      <c r="S15" s="148">
        <v>0</v>
      </c>
      <c r="T15" s="140">
        <v>0</v>
      </c>
      <c r="U15" s="145">
        <v>0</v>
      </c>
      <c r="V15" s="132"/>
      <c r="W15" s="116" t="s">
        <v>78</v>
      </c>
      <c r="X15" s="68" t="s">
        <v>10</v>
      </c>
      <c r="Y15" s="149">
        <f aca="true" t="shared" si="6" ref="Y15:AF15">SUM(Y13:Y14)</f>
        <v>18500</v>
      </c>
      <c r="Z15" s="149">
        <f t="shared" si="6"/>
        <v>16024</v>
      </c>
      <c r="AA15" s="149">
        <f t="shared" si="6"/>
        <v>21608</v>
      </c>
      <c r="AB15" s="149">
        <f t="shared" si="6"/>
        <v>37632</v>
      </c>
      <c r="AC15" s="149">
        <f t="shared" si="6"/>
        <v>600</v>
      </c>
      <c r="AD15" s="149">
        <f t="shared" si="6"/>
        <v>0</v>
      </c>
      <c r="AE15" s="149">
        <f t="shared" si="6"/>
        <v>0</v>
      </c>
      <c r="AF15" s="150">
        <f t="shared" si="6"/>
        <v>250</v>
      </c>
      <c r="AG15" s="132"/>
      <c r="AH15" s="92" t="s">
        <v>10</v>
      </c>
      <c r="AI15" s="149">
        <f aca="true" t="shared" si="7" ref="AI15:AP15">SUM(AI13:AI14)</f>
        <v>0</v>
      </c>
      <c r="AJ15" s="149">
        <f t="shared" si="7"/>
        <v>3579</v>
      </c>
      <c r="AK15" s="149">
        <f t="shared" si="7"/>
        <v>3579</v>
      </c>
      <c r="AL15" s="149">
        <f t="shared" si="7"/>
        <v>101</v>
      </c>
      <c r="AM15" s="149">
        <f t="shared" si="7"/>
        <v>353</v>
      </c>
      <c r="AN15" s="149">
        <f t="shared" si="7"/>
        <v>0</v>
      </c>
      <c r="AO15" s="149">
        <f t="shared" si="7"/>
        <v>0</v>
      </c>
      <c r="AP15" s="150">
        <f t="shared" si="7"/>
        <v>13200</v>
      </c>
    </row>
    <row r="16" spans="2:42" ht="18" customHeight="1">
      <c r="B16" s="116"/>
      <c r="C16" s="155" t="s">
        <v>10</v>
      </c>
      <c r="D16" s="149">
        <f aca="true" t="shared" si="8" ref="D16:K16">SUM(D7:D15)</f>
        <v>17785</v>
      </c>
      <c r="E16" s="149">
        <f t="shared" si="8"/>
        <v>240145</v>
      </c>
      <c r="F16" s="149">
        <f t="shared" si="8"/>
        <v>419556</v>
      </c>
      <c r="G16" s="149">
        <f t="shared" si="8"/>
        <v>659701</v>
      </c>
      <c r="H16" s="149">
        <f t="shared" si="8"/>
        <v>152647</v>
      </c>
      <c r="I16" s="156">
        <f t="shared" si="8"/>
        <v>8625</v>
      </c>
      <c r="J16" s="156">
        <f t="shared" si="8"/>
        <v>15863</v>
      </c>
      <c r="K16" s="150">
        <f t="shared" si="8"/>
        <v>0</v>
      </c>
      <c r="L16" s="132"/>
      <c r="M16" s="157" t="s">
        <v>10</v>
      </c>
      <c r="N16" s="149">
        <v>0</v>
      </c>
      <c r="O16" s="149">
        <v>0</v>
      </c>
      <c r="P16" s="149">
        <f aca="true" t="shared" si="9" ref="P16:U16">SUM(P7:P15)</f>
        <v>0</v>
      </c>
      <c r="Q16" s="149">
        <f t="shared" si="9"/>
        <v>0</v>
      </c>
      <c r="R16" s="149">
        <f t="shared" si="9"/>
        <v>0</v>
      </c>
      <c r="S16" s="149">
        <f t="shared" si="9"/>
        <v>0</v>
      </c>
      <c r="T16" s="149">
        <f t="shared" si="9"/>
        <v>0</v>
      </c>
      <c r="U16" s="150">
        <f t="shared" si="9"/>
        <v>215028</v>
      </c>
      <c r="V16" s="132"/>
      <c r="W16" s="113"/>
      <c r="X16" s="67" t="s">
        <v>39</v>
      </c>
      <c r="Y16" s="129">
        <v>27826</v>
      </c>
      <c r="Z16" s="129">
        <v>10061</v>
      </c>
      <c r="AA16" s="129">
        <v>21448</v>
      </c>
      <c r="AB16" s="129">
        <f>SUM(Z16:AA16)</f>
        <v>31509</v>
      </c>
      <c r="AC16" s="129">
        <v>1179</v>
      </c>
      <c r="AD16" s="130">
        <v>0</v>
      </c>
      <c r="AE16" s="130">
        <v>685</v>
      </c>
      <c r="AF16" s="135">
        <v>933</v>
      </c>
      <c r="AG16" s="132"/>
      <c r="AH16" s="90" t="s">
        <v>39</v>
      </c>
      <c r="AI16" s="139">
        <v>215</v>
      </c>
      <c r="AJ16" s="138">
        <v>2577</v>
      </c>
      <c r="AK16" s="138">
        <f>SUM(AI16:AJ16)</f>
        <v>2792</v>
      </c>
      <c r="AL16" s="129">
        <v>569</v>
      </c>
      <c r="AM16" s="129">
        <v>2009</v>
      </c>
      <c r="AN16" s="139">
        <v>0</v>
      </c>
      <c r="AO16" s="138">
        <v>0</v>
      </c>
      <c r="AP16" s="135">
        <v>12900</v>
      </c>
    </row>
    <row r="17" spans="2:42" ht="18" customHeight="1">
      <c r="B17" s="113"/>
      <c r="C17" s="128" t="s">
        <v>11</v>
      </c>
      <c r="D17" s="129">
        <v>3220</v>
      </c>
      <c r="E17" s="129">
        <v>2771</v>
      </c>
      <c r="F17" s="129">
        <v>53150</v>
      </c>
      <c r="G17" s="129">
        <f>SUM(E17:F17)</f>
        <v>55921</v>
      </c>
      <c r="H17" s="129">
        <v>0</v>
      </c>
      <c r="I17" s="130">
        <v>0</v>
      </c>
      <c r="J17" s="130">
        <v>0</v>
      </c>
      <c r="K17" s="135">
        <v>0</v>
      </c>
      <c r="L17" s="132"/>
      <c r="M17" s="133" t="s">
        <v>11</v>
      </c>
      <c r="N17" s="134">
        <v>0</v>
      </c>
      <c r="O17" s="129">
        <v>0</v>
      </c>
      <c r="P17" s="129">
        <f>SUM(N17:O17)</f>
        <v>0</v>
      </c>
      <c r="Q17" s="129">
        <v>0</v>
      </c>
      <c r="R17" s="129">
        <v>0</v>
      </c>
      <c r="S17" s="134">
        <v>0</v>
      </c>
      <c r="T17" s="129">
        <v>0</v>
      </c>
      <c r="U17" s="135">
        <v>0</v>
      </c>
      <c r="V17" s="132"/>
      <c r="W17" s="113" t="s">
        <v>79</v>
      </c>
      <c r="X17" s="8" t="s">
        <v>40</v>
      </c>
      <c r="Y17" s="140">
        <v>16610</v>
      </c>
      <c r="Z17" s="140">
        <v>5975</v>
      </c>
      <c r="AA17" s="140">
        <v>0</v>
      </c>
      <c r="AB17" s="140">
        <f>SUM(Z17:AA17)</f>
        <v>5975</v>
      </c>
      <c r="AC17" s="140">
        <v>65</v>
      </c>
      <c r="AD17" s="141">
        <v>0</v>
      </c>
      <c r="AE17" s="141">
        <v>0</v>
      </c>
      <c r="AF17" s="145">
        <v>3998</v>
      </c>
      <c r="AG17" s="132"/>
      <c r="AH17" s="91" t="s">
        <v>40</v>
      </c>
      <c r="AI17" s="143">
        <v>55</v>
      </c>
      <c r="AJ17" s="144">
        <v>1164</v>
      </c>
      <c r="AK17" s="144">
        <f>SUM(AI17:AJ17)</f>
        <v>1219</v>
      </c>
      <c r="AL17" s="140">
        <v>116</v>
      </c>
      <c r="AM17" s="140">
        <v>17</v>
      </c>
      <c r="AN17" s="143">
        <v>0</v>
      </c>
      <c r="AO17" s="144">
        <v>0</v>
      </c>
      <c r="AP17" s="145">
        <v>3330</v>
      </c>
    </row>
    <row r="18" spans="2:42" ht="18" customHeight="1">
      <c r="B18" s="113" t="s">
        <v>63</v>
      </c>
      <c r="C18" s="146" t="s">
        <v>86</v>
      </c>
      <c r="D18" s="140">
        <v>5000</v>
      </c>
      <c r="E18" s="140">
        <v>15449</v>
      </c>
      <c r="F18" s="140">
        <v>4076</v>
      </c>
      <c r="G18" s="140">
        <f>SUM(E18:F18)</f>
        <v>19525</v>
      </c>
      <c r="H18" s="140">
        <v>0</v>
      </c>
      <c r="I18" s="141">
        <v>0</v>
      </c>
      <c r="J18" s="141">
        <v>0</v>
      </c>
      <c r="K18" s="145">
        <v>0</v>
      </c>
      <c r="L18" s="132"/>
      <c r="M18" s="147" t="s">
        <v>86</v>
      </c>
      <c r="N18" s="148">
        <v>0</v>
      </c>
      <c r="O18" s="140">
        <v>0</v>
      </c>
      <c r="P18" s="140">
        <f>SUM(N18:O18)</f>
        <v>0</v>
      </c>
      <c r="Q18" s="140">
        <v>0</v>
      </c>
      <c r="R18" s="140">
        <v>0</v>
      </c>
      <c r="S18" s="148">
        <v>0</v>
      </c>
      <c r="T18" s="140">
        <v>0</v>
      </c>
      <c r="U18" s="145">
        <v>6759</v>
      </c>
      <c r="V18" s="132"/>
      <c r="W18" s="113" t="s">
        <v>155</v>
      </c>
      <c r="X18" s="8" t="s">
        <v>43</v>
      </c>
      <c r="Y18" s="140">
        <v>4395</v>
      </c>
      <c r="Z18" s="140">
        <v>798</v>
      </c>
      <c r="AA18" s="140">
        <v>0</v>
      </c>
      <c r="AB18" s="140">
        <f>SUM(Z18:AA18)</f>
        <v>798</v>
      </c>
      <c r="AC18" s="140">
        <v>20</v>
      </c>
      <c r="AD18" s="141">
        <v>0</v>
      </c>
      <c r="AE18" s="141">
        <v>0</v>
      </c>
      <c r="AF18" s="145">
        <v>10</v>
      </c>
      <c r="AG18" s="132"/>
      <c r="AH18" s="91" t="s">
        <v>43</v>
      </c>
      <c r="AI18" s="143">
        <v>22</v>
      </c>
      <c r="AJ18" s="144">
        <v>22194</v>
      </c>
      <c r="AK18" s="144">
        <f>SUM(AI18:AJ18)</f>
        <v>22216</v>
      </c>
      <c r="AL18" s="140">
        <v>41</v>
      </c>
      <c r="AM18" s="140">
        <v>0</v>
      </c>
      <c r="AN18" s="143">
        <v>0</v>
      </c>
      <c r="AO18" s="144">
        <v>0</v>
      </c>
      <c r="AP18" s="145">
        <v>0</v>
      </c>
    </row>
    <row r="19" spans="2:42" ht="18" customHeight="1">
      <c r="B19" s="113" t="s">
        <v>183</v>
      </c>
      <c r="C19" s="146" t="s">
        <v>12</v>
      </c>
      <c r="D19" s="140">
        <v>4178</v>
      </c>
      <c r="E19" s="140">
        <v>308</v>
      </c>
      <c r="F19" s="140">
        <v>36832</v>
      </c>
      <c r="G19" s="140">
        <f>SUM(E19:F19)</f>
        <v>37140</v>
      </c>
      <c r="H19" s="140">
        <v>0</v>
      </c>
      <c r="I19" s="141">
        <v>0</v>
      </c>
      <c r="J19" s="141">
        <v>0</v>
      </c>
      <c r="K19" s="145">
        <v>0</v>
      </c>
      <c r="L19" s="132"/>
      <c r="M19" s="147" t="s">
        <v>12</v>
      </c>
      <c r="N19" s="148">
        <v>0</v>
      </c>
      <c r="O19" s="140">
        <v>0</v>
      </c>
      <c r="P19" s="140">
        <f>SUM(N19:O19)</f>
        <v>0</v>
      </c>
      <c r="Q19" s="140">
        <v>171</v>
      </c>
      <c r="R19" s="140">
        <v>189</v>
      </c>
      <c r="S19" s="148">
        <v>0</v>
      </c>
      <c r="T19" s="140">
        <v>0</v>
      </c>
      <c r="U19" s="145">
        <v>0</v>
      </c>
      <c r="V19" s="132"/>
      <c r="W19" s="113"/>
      <c r="X19" s="8" t="s">
        <v>44</v>
      </c>
      <c r="Y19" s="140">
        <f aca="true" t="shared" si="10" ref="Y19:AF19">SUM(Y16:Y18)</f>
        <v>48831</v>
      </c>
      <c r="Z19" s="140">
        <f t="shared" si="10"/>
        <v>16834</v>
      </c>
      <c r="AA19" s="140">
        <f t="shared" si="10"/>
        <v>21448</v>
      </c>
      <c r="AB19" s="140">
        <f t="shared" si="10"/>
        <v>38282</v>
      </c>
      <c r="AC19" s="140">
        <f t="shared" si="10"/>
        <v>1264</v>
      </c>
      <c r="AD19" s="140">
        <f t="shared" si="10"/>
        <v>0</v>
      </c>
      <c r="AE19" s="140">
        <f t="shared" si="10"/>
        <v>685</v>
      </c>
      <c r="AF19" s="145">
        <f t="shared" si="10"/>
        <v>4941</v>
      </c>
      <c r="AG19" s="132"/>
      <c r="AH19" s="91" t="s">
        <v>44</v>
      </c>
      <c r="AI19" s="140">
        <f aca="true" t="shared" si="11" ref="AI19:AP19">SUM(AI16:AI18)</f>
        <v>292</v>
      </c>
      <c r="AJ19" s="140">
        <f t="shared" si="11"/>
        <v>25935</v>
      </c>
      <c r="AK19" s="140">
        <f t="shared" si="11"/>
        <v>26227</v>
      </c>
      <c r="AL19" s="140">
        <f t="shared" si="11"/>
        <v>726</v>
      </c>
      <c r="AM19" s="140">
        <f t="shared" si="11"/>
        <v>2026</v>
      </c>
      <c r="AN19" s="140">
        <f t="shared" si="11"/>
        <v>0</v>
      </c>
      <c r="AO19" s="140">
        <f t="shared" si="11"/>
        <v>0</v>
      </c>
      <c r="AP19" s="145">
        <f t="shared" si="11"/>
        <v>16230</v>
      </c>
    </row>
    <row r="20" spans="2:42" ht="18" customHeight="1">
      <c r="B20" s="113" t="s">
        <v>64</v>
      </c>
      <c r="C20" s="146" t="s">
        <v>13</v>
      </c>
      <c r="D20" s="140">
        <v>7034</v>
      </c>
      <c r="E20" s="140">
        <v>492</v>
      </c>
      <c r="F20" s="140">
        <v>55691</v>
      </c>
      <c r="G20" s="140">
        <f>SUM(E20:F20)</f>
        <v>56183</v>
      </c>
      <c r="H20" s="140">
        <v>0</v>
      </c>
      <c r="I20" s="141">
        <v>0</v>
      </c>
      <c r="J20" s="141">
        <v>0</v>
      </c>
      <c r="K20" s="145">
        <v>0</v>
      </c>
      <c r="L20" s="132"/>
      <c r="M20" s="147" t="s">
        <v>13</v>
      </c>
      <c r="N20" s="148">
        <v>0</v>
      </c>
      <c r="O20" s="140">
        <v>0</v>
      </c>
      <c r="P20" s="140">
        <f>SUM(N20:O20)</f>
        <v>0</v>
      </c>
      <c r="Q20" s="140">
        <v>7</v>
      </c>
      <c r="R20" s="140">
        <v>31</v>
      </c>
      <c r="S20" s="148">
        <v>0</v>
      </c>
      <c r="T20" s="140">
        <v>0</v>
      </c>
      <c r="U20" s="145">
        <v>2370</v>
      </c>
      <c r="V20" s="132"/>
      <c r="W20" s="113"/>
      <c r="X20" s="8" t="s">
        <v>45</v>
      </c>
      <c r="Y20" s="141">
        <v>8796</v>
      </c>
      <c r="Z20" s="158">
        <v>45816</v>
      </c>
      <c r="AA20" s="148">
        <v>868895</v>
      </c>
      <c r="AB20" s="140">
        <f>SUM(Z20:AA20)</f>
        <v>914711</v>
      </c>
      <c r="AC20" s="140">
        <v>335</v>
      </c>
      <c r="AD20" s="159">
        <v>200</v>
      </c>
      <c r="AE20" s="141">
        <v>90</v>
      </c>
      <c r="AF20" s="145">
        <v>1187</v>
      </c>
      <c r="AG20" s="132"/>
      <c r="AH20" s="91" t="s">
        <v>45</v>
      </c>
      <c r="AI20" s="143">
        <v>9240</v>
      </c>
      <c r="AJ20" s="144">
        <v>546530</v>
      </c>
      <c r="AK20" s="144">
        <f>SUM(AI20:AJ20)</f>
        <v>555770</v>
      </c>
      <c r="AL20" s="140">
        <v>0</v>
      </c>
      <c r="AM20" s="140">
        <v>778</v>
      </c>
      <c r="AN20" s="140">
        <v>6</v>
      </c>
      <c r="AO20" s="143">
        <v>0</v>
      </c>
      <c r="AP20" s="145">
        <v>135621</v>
      </c>
    </row>
    <row r="21" spans="2:42" ht="18" customHeight="1">
      <c r="B21" s="116"/>
      <c r="C21" s="155" t="s">
        <v>10</v>
      </c>
      <c r="D21" s="149">
        <f aca="true" t="shared" si="12" ref="D21:K21">SUM(D17:D20)</f>
        <v>19432</v>
      </c>
      <c r="E21" s="149">
        <f t="shared" si="12"/>
        <v>19020</v>
      </c>
      <c r="F21" s="149">
        <f t="shared" si="12"/>
        <v>149749</v>
      </c>
      <c r="G21" s="149">
        <f t="shared" si="12"/>
        <v>168769</v>
      </c>
      <c r="H21" s="149">
        <f t="shared" si="12"/>
        <v>0</v>
      </c>
      <c r="I21" s="149">
        <f t="shared" si="12"/>
        <v>0</v>
      </c>
      <c r="J21" s="149">
        <f t="shared" si="12"/>
        <v>0</v>
      </c>
      <c r="K21" s="150">
        <f t="shared" si="12"/>
        <v>0</v>
      </c>
      <c r="L21" s="132"/>
      <c r="M21" s="157" t="s">
        <v>10</v>
      </c>
      <c r="N21" s="149">
        <f aca="true" t="shared" si="13" ref="N21:U21">SUM(N17:N20)</f>
        <v>0</v>
      </c>
      <c r="O21" s="149">
        <f t="shared" si="13"/>
        <v>0</v>
      </c>
      <c r="P21" s="149">
        <f t="shared" si="13"/>
        <v>0</v>
      </c>
      <c r="Q21" s="149">
        <f t="shared" si="13"/>
        <v>178</v>
      </c>
      <c r="R21" s="149">
        <f t="shared" si="13"/>
        <v>220</v>
      </c>
      <c r="S21" s="149">
        <f t="shared" si="13"/>
        <v>0</v>
      </c>
      <c r="T21" s="149">
        <f t="shared" si="13"/>
        <v>0</v>
      </c>
      <c r="U21" s="150">
        <f t="shared" si="13"/>
        <v>9129</v>
      </c>
      <c r="V21" s="132"/>
      <c r="W21" s="113"/>
      <c r="X21" s="8" t="s">
        <v>46</v>
      </c>
      <c r="Y21" s="140">
        <v>1798</v>
      </c>
      <c r="Z21" s="129">
        <v>8082</v>
      </c>
      <c r="AA21" s="140">
        <v>2534</v>
      </c>
      <c r="AB21" s="140">
        <f>SUM(Z21:AA21)</f>
        <v>10616</v>
      </c>
      <c r="AC21" s="140">
        <v>0</v>
      </c>
      <c r="AD21" s="141">
        <v>0</v>
      </c>
      <c r="AE21" s="141">
        <v>1</v>
      </c>
      <c r="AF21" s="145">
        <v>175</v>
      </c>
      <c r="AG21" s="132"/>
      <c r="AH21" s="91" t="s">
        <v>46</v>
      </c>
      <c r="AI21" s="143">
        <v>0</v>
      </c>
      <c r="AJ21" s="144">
        <v>128</v>
      </c>
      <c r="AK21" s="144">
        <f>SUM(AI21:AJ21)</f>
        <v>128</v>
      </c>
      <c r="AL21" s="140">
        <v>0</v>
      </c>
      <c r="AM21" s="140">
        <v>0</v>
      </c>
      <c r="AN21" s="140">
        <v>0</v>
      </c>
      <c r="AO21" s="143">
        <v>0</v>
      </c>
      <c r="AP21" s="145">
        <v>14310</v>
      </c>
    </row>
    <row r="22" spans="2:42" ht="18" customHeight="1">
      <c r="B22" s="113" t="s">
        <v>65</v>
      </c>
      <c r="C22" s="128" t="s">
        <v>14</v>
      </c>
      <c r="D22" s="129">
        <v>2724</v>
      </c>
      <c r="E22" s="129">
        <v>2974</v>
      </c>
      <c r="F22" s="129">
        <v>121476</v>
      </c>
      <c r="G22" s="129">
        <f>SUM(E22:F22)</f>
        <v>124450</v>
      </c>
      <c r="H22" s="129">
        <v>1529</v>
      </c>
      <c r="I22" s="130">
        <v>0</v>
      </c>
      <c r="J22" s="130">
        <v>0</v>
      </c>
      <c r="K22" s="135">
        <v>0</v>
      </c>
      <c r="L22" s="132"/>
      <c r="M22" s="133" t="s">
        <v>14</v>
      </c>
      <c r="N22" s="134">
        <v>0</v>
      </c>
      <c r="O22" s="129">
        <v>0</v>
      </c>
      <c r="P22" s="129">
        <f>SUM(N22:O22)</f>
        <v>0</v>
      </c>
      <c r="Q22" s="129">
        <v>548</v>
      </c>
      <c r="R22" s="129">
        <v>0</v>
      </c>
      <c r="S22" s="134">
        <v>0</v>
      </c>
      <c r="T22" s="129">
        <v>0</v>
      </c>
      <c r="U22" s="135">
        <v>11397</v>
      </c>
      <c r="V22" s="132"/>
      <c r="W22" s="113" t="s">
        <v>80</v>
      </c>
      <c r="X22" s="8" t="s">
        <v>44</v>
      </c>
      <c r="Y22" s="140">
        <f aca="true" t="shared" si="14" ref="Y22:AF22">SUM(Y20:Y21)</f>
        <v>10594</v>
      </c>
      <c r="Z22" s="140">
        <f t="shared" si="14"/>
        <v>53898</v>
      </c>
      <c r="AA22" s="140">
        <f t="shared" si="14"/>
        <v>871429</v>
      </c>
      <c r="AB22" s="140">
        <f t="shared" si="14"/>
        <v>925327</v>
      </c>
      <c r="AC22" s="140">
        <f t="shared" si="14"/>
        <v>335</v>
      </c>
      <c r="AD22" s="140">
        <f t="shared" si="14"/>
        <v>200</v>
      </c>
      <c r="AE22" s="140">
        <f t="shared" si="14"/>
        <v>91</v>
      </c>
      <c r="AF22" s="145">
        <f t="shared" si="14"/>
        <v>1362</v>
      </c>
      <c r="AG22" s="132"/>
      <c r="AH22" s="91" t="s">
        <v>44</v>
      </c>
      <c r="AI22" s="144">
        <f aca="true" t="shared" si="15" ref="AI22:AP22">SUM(AI20:AI21)</f>
        <v>9240</v>
      </c>
      <c r="AJ22" s="144">
        <f t="shared" si="15"/>
        <v>546658</v>
      </c>
      <c r="AK22" s="144">
        <f t="shared" si="15"/>
        <v>555898</v>
      </c>
      <c r="AL22" s="144">
        <f t="shared" si="15"/>
        <v>0</v>
      </c>
      <c r="AM22" s="144">
        <f t="shared" si="15"/>
        <v>778</v>
      </c>
      <c r="AN22" s="144">
        <f t="shared" si="15"/>
        <v>6</v>
      </c>
      <c r="AO22" s="144">
        <f t="shared" si="15"/>
        <v>0</v>
      </c>
      <c r="AP22" s="142">
        <f t="shared" si="15"/>
        <v>149931</v>
      </c>
    </row>
    <row r="23" spans="2:42" ht="18" customHeight="1">
      <c r="B23" s="113"/>
      <c r="C23" s="128" t="s">
        <v>194</v>
      </c>
      <c r="D23" s="129">
        <v>0</v>
      </c>
      <c r="E23" s="129">
        <v>0</v>
      </c>
      <c r="F23" s="129">
        <v>93754</v>
      </c>
      <c r="G23" s="129">
        <f>SUM(E23:F23)</f>
        <v>93754</v>
      </c>
      <c r="H23" s="129">
        <v>0</v>
      </c>
      <c r="I23" s="130">
        <v>0</v>
      </c>
      <c r="J23" s="130">
        <v>0</v>
      </c>
      <c r="K23" s="135">
        <v>0</v>
      </c>
      <c r="L23" s="132"/>
      <c r="M23" s="147" t="s">
        <v>194</v>
      </c>
      <c r="N23" s="134">
        <v>0</v>
      </c>
      <c r="O23" s="129">
        <v>0</v>
      </c>
      <c r="P23" s="129"/>
      <c r="Q23" s="129">
        <v>450</v>
      </c>
      <c r="R23" s="129">
        <v>0</v>
      </c>
      <c r="S23" s="134">
        <v>0</v>
      </c>
      <c r="T23" s="129">
        <v>0</v>
      </c>
      <c r="U23" s="135">
        <v>0</v>
      </c>
      <c r="V23" s="132"/>
      <c r="W23" s="116"/>
      <c r="X23" s="68" t="s">
        <v>10</v>
      </c>
      <c r="Y23" s="149">
        <f aca="true" t="shared" si="16" ref="Y23:AF23">SUM(Y19,Y22)</f>
        <v>59425</v>
      </c>
      <c r="Z23" s="149">
        <f t="shared" si="16"/>
        <v>70732</v>
      </c>
      <c r="AA23" s="149">
        <f t="shared" si="16"/>
        <v>892877</v>
      </c>
      <c r="AB23" s="149">
        <f t="shared" si="16"/>
        <v>963609</v>
      </c>
      <c r="AC23" s="149">
        <f t="shared" si="16"/>
        <v>1599</v>
      </c>
      <c r="AD23" s="149">
        <f t="shared" si="16"/>
        <v>200</v>
      </c>
      <c r="AE23" s="149">
        <f t="shared" si="16"/>
        <v>776</v>
      </c>
      <c r="AF23" s="150">
        <f t="shared" si="16"/>
        <v>6303</v>
      </c>
      <c r="AG23" s="132"/>
      <c r="AH23" s="92" t="s">
        <v>10</v>
      </c>
      <c r="AI23" s="149">
        <f aca="true" t="shared" si="17" ref="AI23:AP23">SUM(AI19,AI22)</f>
        <v>9532</v>
      </c>
      <c r="AJ23" s="149">
        <f t="shared" si="17"/>
        <v>572593</v>
      </c>
      <c r="AK23" s="149">
        <f t="shared" si="17"/>
        <v>582125</v>
      </c>
      <c r="AL23" s="149">
        <f t="shared" si="17"/>
        <v>726</v>
      </c>
      <c r="AM23" s="149">
        <f t="shared" si="17"/>
        <v>2804</v>
      </c>
      <c r="AN23" s="149">
        <f t="shared" si="17"/>
        <v>6</v>
      </c>
      <c r="AO23" s="149">
        <f t="shared" si="17"/>
        <v>0</v>
      </c>
      <c r="AP23" s="150">
        <f t="shared" si="17"/>
        <v>166161</v>
      </c>
    </row>
    <row r="24" spans="2:42" ht="18" customHeight="1">
      <c r="B24" s="116" t="s">
        <v>66</v>
      </c>
      <c r="C24" s="155" t="s">
        <v>10</v>
      </c>
      <c r="D24" s="149">
        <f aca="true" t="shared" si="18" ref="D24:K24">SUM(D22:D23)</f>
        <v>2724</v>
      </c>
      <c r="E24" s="149">
        <f t="shared" si="18"/>
        <v>2974</v>
      </c>
      <c r="F24" s="149">
        <f t="shared" si="18"/>
        <v>215230</v>
      </c>
      <c r="G24" s="149">
        <f t="shared" si="18"/>
        <v>218204</v>
      </c>
      <c r="H24" s="149">
        <f t="shared" si="18"/>
        <v>1529</v>
      </c>
      <c r="I24" s="149">
        <f t="shared" si="18"/>
        <v>0</v>
      </c>
      <c r="J24" s="149">
        <f t="shared" si="18"/>
        <v>0</v>
      </c>
      <c r="K24" s="150">
        <f t="shared" si="18"/>
        <v>0</v>
      </c>
      <c r="L24" s="132"/>
      <c r="M24" s="157" t="s">
        <v>10</v>
      </c>
      <c r="N24" s="149">
        <f aca="true" t="shared" si="19" ref="N24:U24">SUM(N22:N23)</f>
        <v>0</v>
      </c>
      <c r="O24" s="149">
        <f t="shared" si="19"/>
        <v>0</v>
      </c>
      <c r="P24" s="149">
        <f t="shared" si="19"/>
        <v>0</v>
      </c>
      <c r="Q24" s="149">
        <f t="shared" si="19"/>
        <v>998</v>
      </c>
      <c r="R24" s="149">
        <f t="shared" si="19"/>
        <v>0</v>
      </c>
      <c r="S24" s="149">
        <f t="shared" si="19"/>
        <v>0</v>
      </c>
      <c r="T24" s="149">
        <f t="shared" si="19"/>
        <v>0</v>
      </c>
      <c r="U24" s="150">
        <f t="shared" si="19"/>
        <v>11397</v>
      </c>
      <c r="V24" s="132"/>
      <c r="W24" s="113"/>
      <c r="X24" s="67" t="s">
        <v>47</v>
      </c>
      <c r="Y24" s="129">
        <v>11785</v>
      </c>
      <c r="Z24" s="129">
        <v>3370</v>
      </c>
      <c r="AA24" s="129">
        <v>113601</v>
      </c>
      <c r="AB24" s="129">
        <f aca="true" t="shared" si="20" ref="AB24:AB29">SUM(Z24:AA24)</f>
        <v>116971</v>
      </c>
      <c r="AC24" s="129">
        <v>0</v>
      </c>
      <c r="AD24" s="130">
        <v>0</v>
      </c>
      <c r="AE24" s="130">
        <v>219</v>
      </c>
      <c r="AF24" s="135">
        <v>0</v>
      </c>
      <c r="AG24" s="132"/>
      <c r="AH24" s="90" t="s">
        <v>47</v>
      </c>
      <c r="AI24" s="139">
        <v>0</v>
      </c>
      <c r="AJ24" s="138">
        <v>0</v>
      </c>
      <c r="AK24" s="138">
        <f aca="true" t="shared" si="21" ref="AK24:AK29">SUM(AI24:AJ24)</f>
        <v>0</v>
      </c>
      <c r="AL24" s="129">
        <v>0</v>
      </c>
      <c r="AM24" s="129">
        <v>0</v>
      </c>
      <c r="AN24" s="138">
        <v>0</v>
      </c>
      <c r="AO24" s="139">
        <v>0</v>
      </c>
      <c r="AP24" s="135">
        <v>135664</v>
      </c>
    </row>
    <row r="25" spans="2:42" ht="18" customHeight="1">
      <c r="B25" s="113"/>
      <c r="C25" s="128" t="s">
        <v>17</v>
      </c>
      <c r="D25" s="129">
        <v>256</v>
      </c>
      <c r="E25" s="129">
        <v>339</v>
      </c>
      <c r="F25" s="129">
        <v>43014</v>
      </c>
      <c r="G25" s="129">
        <f aca="true" t="shared" si="22" ref="G25:G30">SUM(E25:F25)</f>
        <v>43353</v>
      </c>
      <c r="H25" s="129">
        <v>0</v>
      </c>
      <c r="I25" s="130">
        <v>0</v>
      </c>
      <c r="J25" s="130">
        <v>0</v>
      </c>
      <c r="K25" s="135">
        <v>0</v>
      </c>
      <c r="L25" s="132"/>
      <c r="M25" s="133" t="s">
        <v>17</v>
      </c>
      <c r="N25" s="134">
        <v>0</v>
      </c>
      <c r="O25" s="129">
        <v>0</v>
      </c>
      <c r="P25" s="129">
        <f aca="true" t="shared" si="23" ref="P25:P30">SUM(N25:O25)</f>
        <v>0</v>
      </c>
      <c r="Q25" s="129">
        <v>0</v>
      </c>
      <c r="R25" s="129">
        <v>0</v>
      </c>
      <c r="S25" s="134">
        <v>0</v>
      </c>
      <c r="T25" s="129">
        <v>0</v>
      </c>
      <c r="U25" s="135">
        <v>0</v>
      </c>
      <c r="V25" s="132"/>
      <c r="W25" s="113" t="s">
        <v>81</v>
      </c>
      <c r="X25" s="8" t="s">
        <v>52</v>
      </c>
      <c r="Y25" s="140">
        <v>9132</v>
      </c>
      <c r="Z25" s="140">
        <v>0</v>
      </c>
      <c r="AA25" s="140">
        <v>0</v>
      </c>
      <c r="AB25" s="140">
        <f t="shared" si="20"/>
        <v>0</v>
      </c>
      <c r="AC25" s="140">
        <v>0</v>
      </c>
      <c r="AD25" s="141">
        <v>0</v>
      </c>
      <c r="AE25" s="141">
        <v>0</v>
      </c>
      <c r="AF25" s="145">
        <v>0</v>
      </c>
      <c r="AG25" s="132"/>
      <c r="AH25" s="91" t="s">
        <v>52</v>
      </c>
      <c r="AI25" s="143">
        <v>0</v>
      </c>
      <c r="AJ25" s="144">
        <v>0</v>
      </c>
      <c r="AK25" s="144">
        <f t="shared" si="21"/>
        <v>0</v>
      </c>
      <c r="AL25" s="140">
        <v>0</v>
      </c>
      <c r="AM25" s="140">
        <v>0</v>
      </c>
      <c r="AN25" s="144">
        <v>0</v>
      </c>
      <c r="AO25" s="143">
        <v>0</v>
      </c>
      <c r="AP25" s="145">
        <v>30519</v>
      </c>
    </row>
    <row r="26" spans="2:42" ht="18" customHeight="1">
      <c r="B26" s="113" t="s">
        <v>67</v>
      </c>
      <c r="C26" s="146" t="s">
        <v>18</v>
      </c>
      <c r="D26" s="140">
        <v>3840</v>
      </c>
      <c r="E26" s="140">
        <v>830</v>
      </c>
      <c r="F26" s="140">
        <v>34965</v>
      </c>
      <c r="G26" s="140">
        <f t="shared" si="22"/>
        <v>35795</v>
      </c>
      <c r="H26" s="140">
        <v>0</v>
      </c>
      <c r="I26" s="141">
        <v>414558</v>
      </c>
      <c r="J26" s="141">
        <v>0</v>
      </c>
      <c r="K26" s="145">
        <v>0</v>
      </c>
      <c r="L26" s="132"/>
      <c r="M26" s="147" t="s">
        <v>18</v>
      </c>
      <c r="N26" s="148">
        <v>0</v>
      </c>
      <c r="O26" s="140">
        <v>0</v>
      </c>
      <c r="P26" s="140">
        <f t="shared" si="23"/>
        <v>0</v>
      </c>
      <c r="Q26" s="140">
        <v>0</v>
      </c>
      <c r="R26" s="140">
        <v>0</v>
      </c>
      <c r="S26" s="148">
        <v>0</v>
      </c>
      <c r="T26" s="140">
        <v>0</v>
      </c>
      <c r="U26" s="145">
        <v>6045</v>
      </c>
      <c r="V26" s="132"/>
      <c r="W26" s="113"/>
      <c r="X26" s="8" t="s">
        <v>48</v>
      </c>
      <c r="Y26" s="140">
        <v>47929</v>
      </c>
      <c r="Z26" s="140">
        <v>37424</v>
      </c>
      <c r="AA26" s="140">
        <v>31758</v>
      </c>
      <c r="AB26" s="140">
        <f t="shared" si="20"/>
        <v>69182</v>
      </c>
      <c r="AC26" s="140">
        <v>260</v>
      </c>
      <c r="AD26" s="160">
        <v>0</v>
      </c>
      <c r="AE26" s="141">
        <v>980</v>
      </c>
      <c r="AF26" s="145">
        <v>0</v>
      </c>
      <c r="AG26" s="132"/>
      <c r="AH26" s="91" t="s">
        <v>48</v>
      </c>
      <c r="AI26" s="143">
        <v>0</v>
      </c>
      <c r="AJ26" s="144">
        <v>0</v>
      </c>
      <c r="AK26" s="144">
        <f t="shared" si="21"/>
        <v>0</v>
      </c>
      <c r="AL26" s="140">
        <v>0</v>
      </c>
      <c r="AM26" s="140">
        <v>0</v>
      </c>
      <c r="AN26" s="144">
        <v>0</v>
      </c>
      <c r="AO26" s="143">
        <v>0</v>
      </c>
      <c r="AP26" s="145">
        <v>158086</v>
      </c>
    </row>
    <row r="27" spans="2:42" ht="18" customHeight="1">
      <c r="B27" s="113"/>
      <c r="C27" s="146" t="s">
        <v>20</v>
      </c>
      <c r="D27" s="140">
        <v>123</v>
      </c>
      <c r="E27" s="140">
        <v>8375</v>
      </c>
      <c r="F27" s="140">
        <v>484683</v>
      </c>
      <c r="G27" s="140">
        <f t="shared" si="22"/>
        <v>493058</v>
      </c>
      <c r="H27" s="140">
        <v>0</v>
      </c>
      <c r="I27" s="141">
        <v>0</v>
      </c>
      <c r="J27" s="141">
        <v>0</v>
      </c>
      <c r="K27" s="145">
        <v>0</v>
      </c>
      <c r="L27" s="132"/>
      <c r="M27" s="147" t="s">
        <v>20</v>
      </c>
      <c r="N27" s="148">
        <v>0</v>
      </c>
      <c r="O27" s="140">
        <v>0</v>
      </c>
      <c r="P27" s="140">
        <f t="shared" si="23"/>
        <v>0</v>
      </c>
      <c r="Q27" s="140">
        <v>0</v>
      </c>
      <c r="R27" s="140">
        <v>0</v>
      </c>
      <c r="S27" s="148">
        <v>0</v>
      </c>
      <c r="T27" s="140">
        <v>0</v>
      </c>
      <c r="U27" s="145">
        <v>0</v>
      </c>
      <c r="V27" s="132"/>
      <c r="W27" s="113" t="s">
        <v>155</v>
      </c>
      <c r="X27" s="8" t="s">
        <v>49</v>
      </c>
      <c r="Y27" s="140">
        <v>10726</v>
      </c>
      <c r="Z27" s="140">
        <v>3831</v>
      </c>
      <c r="AA27" s="140">
        <v>7127</v>
      </c>
      <c r="AB27" s="140">
        <f t="shared" si="20"/>
        <v>10958</v>
      </c>
      <c r="AC27" s="140">
        <v>16</v>
      </c>
      <c r="AD27" s="141">
        <v>0</v>
      </c>
      <c r="AE27" s="141">
        <v>59</v>
      </c>
      <c r="AF27" s="145">
        <v>0</v>
      </c>
      <c r="AG27" s="132"/>
      <c r="AH27" s="91" t="s">
        <v>49</v>
      </c>
      <c r="AI27" s="143">
        <v>0</v>
      </c>
      <c r="AJ27" s="144">
        <v>0</v>
      </c>
      <c r="AK27" s="144">
        <f t="shared" si="21"/>
        <v>0</v>
      </c>
      <c r="AL27" s="140">
        <v>0</v>
      </c>
      <c r="AM27" s="140">
        <v>0</v>
      </c>
      <c r="AN27" s="144">
        <v>0</v>
      </c>
      <c r="AO27" s="143">
        <v>0</v>
      </c>
      <c r="AP27" s="145">
        <v>22527</v>
      </c>
    </row>
    <row r="28" spans="2:42" ht="18" customHeight="1">
      <c r="B28" s="113" t="s">
        <v>193</v>
      </c>
      <c r="C28" s="146" t="s">
        <v>19</v>
      </c>
      <c r="D28" s="140"/>
      <c r="E28" s="140">
        <v>8635</v>
      </c>
      <c r="F28" s="140">
        <v>13235</v>
      </c>
      <c r="G28" s="140">
        <f t="shared" si="22"/>
        <v>21870</v>
      </c>
      <c r="H28" s="140">
        <v>0</v>
      </c>
      <c r="I28" s="141">
        <v>0</v>
      </c>
      <c r="J28" s="141">
        <v>0</v>
      </c>
      <c r="K28" s="145">
        <v>0</v>
      </c>
      <c r="L28" s="132"/>
      <c r="M28" s="147" t="s">
        <v>19</v>
      </c>
      <c r="N28" s="148">
        <v>0</v>
      </c>
      <c r="O28" s="140">
        <v>0</v>
      </c>
      <c r="P28" s="140">
        <f t="shared" si="23"/>
        <v>0</v>
      </c>
      <c r="Q28" s="140">
        <v>0</v>
      </c>
      <c r="R28" s="140">
        <v>0</v>
      </c>
      <c r="S28" s="148">
        <v>0</v>
      </c>
      <c r="T28" s="140">
        <v>0</v>
      </c>
      <c r="U28" s="145">
        <v>0</v>
      </c>
      <c r="V28" s="132"/>
      <c r="W28" s="113"/>
      <c r="X28" s="8" t="s">
        <v>50</v>
      </c>
      <c r="Y28" s="140">
        <v>1037</v>
      </c>
      <c r="Z28" s="140">
        <v>21140</v>
      </c>
      <c r="AA28" s="140">
        <v>23626</v>
      </c>
      <c r="AB28" s="140">
        <f t="shared" si="20"/>
        <v>44766</v>
      </c>
      <c r="AC28" s="140">
        <v>0</v>
      </c>
      <c r="AD28" s="141">
        <v>0</v>
      </c>
      <c r="AE28" s="141">
        <v>290</v>
      </c>
      <c r="AF28" s="145">
        <v>0</v>
      </c>
      <c r="AG28" s="132"/>
      <c r="AH28" s="91" t="s">
        <v>50</v>
      </c>
      <c r="AI28" s="143">
        <v>0</v>
      </c>
      <c r="AJ28" s="144">
        <v>0</v>
      </c>
      <c r="AK28" s="144">
        <f t="shared" si="21"/>
        <v>0</v>
      </c>
      <c r="AL28" s="140">
        <v>0</v>
      </c>
      <c r="AM28" s="140">
        <v>0</v>
      </c>
      <c r="AN28" s="144">
        <v>0</v>
      </c>
      <c r="AO28" s="143">
        <v>0</v>
      </c>
      <c r="AP28" s="145">
        <v>862548</v>
      </c>
    </row>
    <row r="29" spans="2:42" ht="18" customHeight="1">
      <c r="B29" s="113"/>
      <c r="C29" s="146" t="s">
        <v>21</v>
      </c>
      <c r="D29" s="140">
        <v>121</v>
      </c>
      <c r="E29" s="140">
        <v>1673</v>
      </c>
      <c r="F29" s="140">
        <v>206965</v>
      </c>
      <c r="G29" s="140">
        <f t="shared" si="22"/>
        <v>208638</v>
      </c>
      <c r="H29" s="140">
        <v>0</v>
      </c>
      <c r="I29" s="141">
        <v>0</v>
      </c>
      <c r="J29" s="141">
        <v>0</v>
      </c>
      <c r="K29" s="145">
        <v>0</v>
      </c>
      <c r="L29" s="132"/>
      <c r="M29" s="147" t="s">
        <v>21</v>
      </c>
      <c r="N29" s="148">
        <v>0</v>
      </c>
      <c r="O29" s="140">
        <v>0</v>
      </c>
      <c r="P29" s="140">
        <f t="shared" si="23"/>
        <v>0</v>
      </c>
      <c r="Q29" s="140">
        <v>0</v>
      </c>
      <c r="R29" s="140">
        <v>0</v>
      </c>
      <c r="S29" s="148">
        <v>0</v>
      </c>
      <c r="T29" s="140">
        <v>0</v>
      </c>
      <c r="U29" s="145">
        <v>0</v>
      </c>
      <c r="V29" s="132"/>
      <c r="W29" s="113" t="s">
        <v>82</v>
      </c>
      <c r="X29" s="8" t="s">
        <v>51</v>
      </c>
      <c r="Y29" s="140">
        <v>3523</v>
      </c>
      <c r="Z29" s="140">
        <v>28</v>
      </c>
      <c r="AA29" s="140">
        <v>3426</v>
      </c>
      <c r="AB29" s="140">
        <f t="shared" si="20"/>
        <v>3454</v>
      </c>
      <c r="AC29" s="140">
        <v>0</v>
      </c>
      <c r="AD29" s="141">
        <v>0</v>
      </c>
      <c r="AE29" s="141">
        <v>3317</v>
      </c>
      <c r="AF29" s="145">
        <v>0</v>
      </c>
      <c r="AG29" s="132"/>
      <c r="AH29" s="91" t="s">
        <v>51</v>
      </c>
      <c r="AI29" s="143">
        <v>0</v>
      </c>
      <c r="AJ29" s="144">
        <v>0</v>
      </c>
      <c r="AK29" s="144">
        <f t="shared" si="21"/>
        <v>0</v>
      </c>
      <c r="AL29" s="140">
        <v>0</v>
      </c>
      <c r="AM29" s="140">
        <v>0</v>
      </c>
      <c r="AN29" s="144">
        <v>0</v>
      </c>
      <c r="AO29" s="143">
        <v>0</v>
      </c>
      <c r="AP29" s="145">
        <v>767767</v>
      </c>
    </row>
    <row r="30" spans="2:42" ht="18" customHeight="1">
      <c r="B30" s="113" t="s">
        <v>68</v>
      </c>
      <c r="C30" s="146" t="s">
        <v>87</v>
      </c>
      <c r="D30" s="140">
        <v>487</v>
      </c>
      <c r="E30" s="140">
        <v>12730</v>
      </c>
      <c r="F30" s="140">
        <v>2555</v>
      </c>
      <c r="G30" s="140">
        <f t="shared" si="22"/>
        <v>15285</v>
      </c>
      <c r="H30" s="140">
        <v>0</v>
      </c>
      <c r="I30" s="141">
        <v>0</v>
      </c>
      <c r="J30" s="141">
        <v>0</v>
      </c>
      <c r="K30" s="145">
        <v>0</v>
      </c>
      <c r="L30" s="132"/>
      <c r="M30" s="147" t="s">
        <v>87</v>
      </c>
      <c r="N30" s="148">
        <v>0</v>
      </c>
      <c r="O30" s="140">
        <v>0</v>
      </c>
      <c r="P30" s="140">
        <f t="shared" si="23"/>
        <v>0</v>
      </c>
      <c r="Q30" s="140">
        <v>0</v>
      </c>
      <c r="R30" s="140">
        <v>0</v>
      </c>
      <c r="S30" s="148">
        <v>0</v>
      </c>
      <c r="T30" s="140">
        <v>0</v>
      </c>
      <c r="U30" s="145">
        <v>6180</v>
      </c>
      <c r="V30" s="132"/>
      <c r="W30" s="116"/>
      <c r="X30" s="68" t="s">
        <v>10</v>
      </c>
      <c r="Y30" s="149">
        <f aca="true" t="shared" si="24" ref="Y30:AF30">SUM(Y24:Y29)</f>
        <v>84132</v>
      </c>
      <c r="Z30" s="149">
        <f t="shared" si="24"/>
        <v>65793</v>
      </c>
      <c r="AA30" s="149">
        <f t="shared" si="24"/>
        <v>179538</v>
      </c>
      <c r="AB30" s="149">
        <f t="shared" si="24"/>
        <v>245331</v>
      </c>
      <c r="AC30" s="149">
        <f t="shared" si="24"/>
        <v>276</v>
      </c>
      <c r="AD30" s="149">
        <f t="shared" si="24"/>
        <v>0</v>
      </c>
      <c r="AE30" s="149">
        <f t="shared" si="24"/>
        <v>4865</v>
      </c>
      <c r="AF30" s="150">
        <f t="shared" si="24"/>
        <v>0</v>
      </c>
      <c r="AG30" s="132"/>
      <c r="AH30" s="92" t="s">
        <v>10</v>
      </c>
      <c r="AI30" s="151">
        <f aca="true" t="shared" si="25" ref="AI30:AP30">SUM(AI24:AI29)</f>
        <v>0</v>
      </c>
      <c r="AJ30" s="151">
        <f t="shared" si="25"/>
        <v>0</v>
      </c>
      <c r="AK30" s="151">
        <f t="shared" si="25"/>
        <v>0</v>
      </c>
      <c r="AL30" s="151">
        <f t="shared" si="25"/>
        <v>0</v>
      </c>
      <c r="AM30" s="151">
        <f t="shared" si="25"/>
        <v>0</v>
      </c>
      <c r="AN30" s="151">
        <f t="shared" si="25"/>
        <v>0</v>
      </c>
      <c r="AO30" s="151">
        <f t="shared" si="25"/>
        <v>0</v>
      </c>
      <c r="AP30" s="152">
        <f t="shared" si="25"/>
        <v>1977111</v>
      </c>
    </row>
    <row r="31" spans="2:42" ht="18" customHeight="1">
      <c r="B31" s="116"/>
      <c r="C31" s="155" t="s">
        <v>10</v>
      </c>
      <c r="D31" s="149">
        <f aca="true" t="shared" si="26" ref="D31:K31">SUM(D25:D30)</f>
        <v>4827</v>
      </c>
      <c r="E31" s="149">
        <f t="shared" si="26"/>
        <v>32582</v>
      </c>
      <c r="F31" s="149">
        <f t="shared" si="26"/>
        <v>785417</v>
      </c>
      <c r="G31" s="149">
        <f t="shared" si="26"/>
        <v>817999</v>
      </c>
      <c r="H31" s="149">
        <f t="shared" si="26"/>
        <v>0</v>
      </c>
      <c r="I31" s="149">
        <f t="shared" si="26"/>
        <v>414558</v>
      </c>
      <c r="J31" s="149">
        <f t="shared" si="26"/>
        <v>0</v>
      </c>
      <c r="K31" s="150">
        <f t="shared" si="26"/>
        <v>0</v>
      </c>
      <c r="L31" s="132"/>
      <c r="M31" s="157" t="s">
        <v>10</v>
      </c>
      <c r="N31" s="149">
        <f aca="true" t="shared" si="27" ref="N31:U31">SUM(N25:N30)</f>
        <v>0</v>
      </c>
      <c r="O31" s="149">
        <f t="shared" si="27"/>
        <v>0</v>
      </c>
      <c r="P31" s="149">
        <f t="shared" si="27"/>
        <v>0</v>
      </c>
      <c r="Q31" s="149">
        <f t="shared" si="27"/>
        <v>0</v>
      </c>
      <c r="R31" s="149">
        <f t="shared" si="27"/>
        <v>0</v>
      </c>
      <c r="S31" s="149">
        <f t="shared" si="27"/>
        <v>0</v>
      </c>
      <c r="T31" s="149">
        <f t="shared" si="27"/>
        <v>0</v>
      </c>
      <c r="U31" s="150">
        <f t="shared" si="27"/>
        <v>12225</v>
      </c>
      <c r="V31" s="132"/>
      <c r="W31" s="113"/>
      <c r="X31" s="67" t="s">
        <v>53</v>
      </c>
      <c r="Y31" s="129">
        <v>33</v>
      </c>
      <c r="Z31" s="129">
        <v>2820</v>
      </c>
      <c r="AA31" s="129">
        <v>9446</v>
      </c>
      <c r="AB31" s="129">
        <f>SUM(Z31:AA31)</f>
        <v>12266</v>
      </c>
      <c r="AC31" s="129">
        <v>0</v>
      </c>
      <c r="AD31" s="130">
        <v>0</v>
      </c>
      <c r="AE31" s="130">
        <v>0</v>
      </c>
      <c r="AF31" s="135">
        <v>0</v>
      </c>
      <c r="AG31" s="132"/>
      <c r="AH31" s="90" t="s">
        <v>53</v>
      </c>
      <c r="AI31" s="139">
        <v>0</v>
      </c>
      <c r="AJ31" s="138">
        <v>0</v>
      </c>
      <c r="AK31" s="138">
        <f>SUM(AI31:AJ31)</f>
        <v>0</v>
      </c>
      <c r="AL31" s="129">
        <v>6210</v>
      </c>
      <c r="AM31" s="129">
        <v>2090</v>
      </c>
      <c r="AN31" s="138">
        <v>0</v>
      </c>
      <c r="AO31" s="139">
        <v>0</v>
      </c>
      <c r="AP31" s="135">
        <v>244800</v>
      </c>
    </row>
    <row r="32" spans="2:42" ht="18" customHeight="1">
      <c r="B32" s="113"/>
      <c r="C32" s="128" t="s">
        <v>22</v>
      </c>
      <c r="D32" s="129">
        <v>20387</v>
      </c>
      <c r="E32" s="129">
        <v>2307</v>
      </c>
      <c r="F32" s="129">
        <v>569334</v>
      </c>
      <c r="G32" s="129">
        <f>SUM(E32:F32)</f>
        <v>571641</v>
      </c>
      <c r="H32" s="129">
        <v>575</v>
      </c>
      <c r="I32" s="130">
        <v>0</v>
      </c>
      <c r="J32" s="130">
        <v>2635</v>
      </c>
      <c r="K32" s="135">
        <v>0</v>
      </c>
      <c r="L32" s="132"/>
      <c r="M32" s="133" t="s">
        <v>22</v>
      </c>
      <c r="N32" s="134">
        <v>0</v>
      </c>
      <c r="O32" s="129">
        <v>0</v>
      </c>
      <c r="P32" s="129">
        <f>SUM(N32:O32)</f>
        <v>0</v>
      </c>
      <c r="Q32" s="129">
        <v>0</v>
      </c>
      <c r="R32" s="129">
        <v>0</v>
      </c>
      <c r="S32" s="134">
        <v>0</v>
      </c>
      <c r="T32" s="129">
        <v>0</v>
      </c>
      <c r="U32" s="135">
        <v>15135</v>
      </c>
      <c r="V32" s="132"/>
      <c r="W32" s="113" t="s">
        <v>83</v>
      </c>
      <c r="X32" s="8" t="s">
        <v>56</v>
      </c>
      <c r="Y32" s="140">
        <v>5420</v>
      </c>
      <c r="Z32" s="140">
        <v>5083</v>
      </c>
      <c r="AA32" s="140">
        <v>1413</v>
      </c>
      <c r="AB32" s="140">
        <f>SUM(Z32:AA32)</f>
        <v>6496</v>
      </c>
      <c r="AC32" s="140">
        <v>0</v>
      </c>
      <c r="AD32" s="141">
        <v>0</v>
      </c>
      <c r="AE32" s="141">
        <v>0</v>
      </c>
      <c r="AF32" s="145">
        <v>50</v>
      </c>
      <c r="AG32" s="132"/>
      <c r="AH32" s="91" t="s">
        <v>56</v>
      </c>
      <c r="AI32" s="143">
        <v>0</v>
      </c>
      <c r="AJ32" s="144">
        <v>50</v>
      </c>
      <c r="AK32" s="144">
        <f>SUM(AI32:AJ32)</f>
        <v>50</v>
      </c>
      <c r="AL32" s="140">
        <v>125</v>
      </c>
      <c r="AM32" s="140">
        <v>0</v>
      </c>
      <c r="AN32" s="144">
        <v>0</v>
      </c>
      <c r="AO32" s="143">
        <v>0</v>
      </c>
      <c r="AP32" s="145">
        <v>888672</v>
      </c>
    </row>
    <row r="33" spans="2:42" ht="18" customHeight="1">
      <c r="B33" s="113" t="s">
        <v>69</v>
      </c>
      <c r="C33" s="146" t="s">
        <v>23</v>
      </c>
      <c r="D33" s="140">
        <v>602</v>
      </c>
      <c r="E33" s="140">
        <v>40</v>
      </c>
      <c r="F33" s="140">
        <v>0</v>
      </c>
      <c r="G33" s="140">
        <f>SUM(E33:F33)</f>
        <v>40</v>
      </c>
      <c r="H33" s="140">
        <v>0</v>
      </c>
      <c r="I33" s="141">
        <v>0</v>
      </c>
      <c r="J33" s="141">
        <v>0</v>
      </c>
      <c r="K33" s="145">
        <v>0</v>
      </c>
      <c r="L33" s="132"/>
      <c r="M33" s="147" t="s">
        <v>23</v>
      </c>
      <c r="N33" s="148">
        <v>0</v>
      </c>
      <c r="O33" s="140">
        <v>0</v>
      </c>
      <c r="P33" s="140">
        <f>SUM(N33:O33)</f>
        <v>0</v>
      </c>
      <c r="Q33" s="102">
        <v>0</v>
      </c>
      <c r="R33" s="140">
        <v>0</v>
      </c>
      <c r="S33" s="148">
        <v>0</v>
      </c>
      <c r="T33" s="140">
        <v>0</v>
      </c>
      <c r="U33" s="145">
        <v>1755</v>
      </c>
      <c r="V33" s="132"/>
      <c r="W33" s="113" t="s">
        <v>155</v>
      </c>
      <c r="X33" s="8" t="s">
        <v>57</v>
      </c>
      <c r="Y33" s="140">
        <v>40</v>
      </c>
      <c r="Z33" s="140">
        <v>0</v>
      </c>
      <c r="AA33" s="140">
        <v>0</v>
      </c>
      <c r="AB33" s="140">
        <f>SUM(Z33:AA33)</f>
        <v>0</v>
      </c>
      <c r="AC33" s="140">
        <v>0</v>
      </c>
      <c r="AD33" s="141">
        <v>0</v>
      </c>
      <c r="AE33" s="141">
        <v>0</v>
      </c>
      <c r="AF33" s="145">
        <v>0</v>
      </c>
      <c r="AG33" s="132"/>
      <c r="AH33" s="91" t="s">
        <v>57</v>
      </c>
      <c r="AI33" s="143">
        <v>0</v>
      </c>
      <c r="AJ33" s="144">
        <v>0</v>
      </c>
      <c r="AK33" s="144">
        <f>SUM(AI33:AJ33)</f>
        <v>0</v>
      </c>
      <c r="AL33" s="140">
        <v>0</v>
      </c>
      <c r="AM33" s="140">
        <v>0</v>
      </c>
      <c r="AN33" s="144">
        <v>0</v>
      </c>
      <c r="AO33" s="143">
        <v>0</v>
      </c>
      <c r="AP33" s="145">
        <v>804864</v>
      </c>
    </row>
    <row r="34" spans="2:42" ht="18" customHeight="1">
      <c r="B34" s="113" t="s">
        <v>70</v>
      </c>
      <c r="C34" s="161" t="s">
        <v>195</v>
      </c>
      <c r="D34" s="140">
        <v>451</v>
      </c>
      <c r="E34" s="140">
        <v>4276</v>
      </c>
      <c r="F34" s="140">
        <v>0</v>
      </c>
      <c r="G34" s="140">
        <f>SUM(E34:F34)</f>
        <v>4276</v>
      </c>
      <c r="H34" s="140">
        <v>0</v>
      </c>
      <c r="I34" s="141">
        <v>0</v>
      </c>
      <c r="J34" s="141">
        <v>0</v>
      </c>
      <c r="K34" s="145">
        <v>0</v>
      </c>
      <c r="L34" s="132"/>
      <c r="M34" s="162" t="s">
        <v>195</v>
      </c>
      <c r="N34" s="148">
        <v>0</v>
      </c>
      <c r="O34" s="140">
        <v>0</v>
      </c>
      <c r="P34" s="140">
        <f>SUM(N34:O34)</f>
        <v>0</v>
      </c>
      <c r="Q34" s="140">
        <v>0</v>
      </c>
      <c r="R34" s="140">
        <v>0</v>
      </c>
      <c r="S34" s="148">
        <v>0</v>
      </c>
      <c r="T34" s="140">
        <v>0</v>
      </c>
      <c r="U34" s="145">
        <v>0</v>
      </c>
      <c r="V34" s="132"/>
      <c r="W34" s="113"/>
      <c r="X34" s="8" t="s">
        <v>55</v>
      </c>
      <c r="Y34" s="140"/>
      <c r="Z34" s="140">
        <v>0</v>
      </c>
      <c r="AA34" s="140">
        <v>10850</v>
      </c>
      <c r="AB34" s="140">
        <f>SUM(Z34:AA34)</f>
        <v>10850</v>
      </c>
      <c r="AC34" s="140">
        <v>0</v>
      </c>
      <c r="AD34" s="141">
        <v>0</v>
      </c>
      <c r="AE34" s="141">
        <v>0</v>
      </c>
      <c r="AF34" s="145">
        <v>0</v>
      </c>
      <c r="AG34" s="132"/>
      <c r="AH34" s="91" t="s">
        <v>55</v>
      </c>
      <c r="AI34" s="143">
        <v>0</v>
      </c>
      <c r="AJ34" s="144">
        <v>3250</v>
      </c>
      <c r="AK34" s="144">
        <f>SUM(AI34:AJ34)</f>
        <v>3250</v>
      </c>
      <c r="AL34" s="140">
        <v>0</v>
      </c>
      <c r="AM34" s="140">
        <v>0</v>
      </c>
      <c r="AN34" s="144">
        <v>0</v>
      </c>
      <c r="AO34" s="140">
        <v>800</v>
      </c>
      <c r="AP34" s="145">
        <v>62325</v>
      </c>
    </row>
    <row r="35" spans="2:42" ht="18" customHeight="1">
      <c r="B35" s="116"/>
      <c r="C35" s="155" t="s">
        <v>10</v>
      </c>
      <c r="D35" s="149">
        <f aca="true" t="shared" si="28" ref="D35:K35">SUM(D32:D34)</f>
        <v>21440</v>
      </c>
      <c r="E35" s="149">
        <f t="shared" si="28"/>
        <v>6623</v>
      </c>
      <c r="F35" s="149">
        <f t="shared" si="28"/>
        <v>569334</v>
      </c>
      <c r="G35" s="149">
        <f t="shared" si="28"/>
        <v>575957</v>
      </c>
      <c r="H35" s="149">
        <f t="shared" si="28"/>
        <v>575</v>
      </c>
      <c r="I35" s="149">
        <f t="shared" si="28"/>
        <v>0</v>
      </c>
      <c r="J35" s="149">
        <f t="shared" si="28"/>
        <v>2635</v>
      </c>
      <c r="K35" s="150">
        <f t="shared" si="28"/>
        <v>0</v>
      </c>
      <c r="L35" s="132"/>
      <c r="M35" s="157" t="s">
        <v>10</v>
      </c>
      <c r="N35" s="149">
        <f aca="true" t="shared" si="29" ref="N35:U35">SUM(N32:N34)</f>
        <v>0</v>
      </c>
      <c r="O35" s="149">
        <f t="shared" si="29"/>
        <v>0</v>
      </c>
      <c r="P35" s="149">
        <f t="shared" si="29"/>
        <v>0</v>
      </c>
      <c r="Q35" s="149">
        <f t="shared" si="29"/>
        <v>0</v>
      </c>
      <c r="R35" s="149">
        <f t="shared" si="29"/>
        <v>0</v>
      </c>
      <c r="S35" s="149">
        <f t="shared" si="29"/>
        <v>0</v>
      </c>
      <c r="T35" s="149">
        <f t="shared" si="29"/>
        <v>0</v>
      </c>
      <c r="U35" s="150">
        <f t="shared" si="29"/>
        <v>16890</v>
      </c>
      <c r="V35" s="132"/>
      <c r="W35" s="113" t="s">
        <v>84</v>
      </c>
      <c r="X35" s="8" t="s">
        <v>54</v>
      </c>
      <c r="Y35" s="140">
        <v>2248</v>
      </c>
      <c r="Z35" s="140">
        <v>750</v>
      </c>
      <c r="AA35" s="140">
        <v>140268</v>
      </c>
      <c r="AB35" s="140">
        <f>SUM(Z35:AA35)</f>
        <v>141018</v>
      </c>
      <c r="AC35" s="140">
        <v>0</v>
      </c>
      <c r="AD35" s="141">
        <v>0</v>
      </c>
      <c r="AE35" s="141">
        <v>0</v>
      </c>
      <c r="AF35" s="145">
        <v>0</v>
      </c>
      <c r="AG35" s="132"/>
      <c r="AH35" s="91" t="s">
        <v>54</v>
      </c>
      <c r="AI35" s="143">
        <v>0</v>
      </c>
      <c r="AJ35" s="144">
        <v>0</v>
      </c>
      <c r="AK35" s="144">
        <f>SUM(AI35:AJ35)</f>
        <v>0</v>
      </c>
      <c r="AL35" s="140">
        <v>1300</v>
      </c>
      <c r="AM35" s="140">
        <v>100</v>
      </c>
      <c r="AN35" s="144">
        <v>0</v>
      </c>
      <c r="AO35" s="140">
        <v>0</v>
      </c>
      <c r="AP35" s="145">
        <v>64842</v>
      </c>
    </row>
    <row r="36" spans="2:42" ht="18" customHeight="1">
      <c r="B36" s="113"/>
      <c r="C36" s="163" t="s">
        <v>196</v>
      </c>
      <c r="D36" s="129">
        <v>32340</v>
      </c>
      <c r="E36" s="129">
        <v>6421</v>
      </c>
      <c r="F36" s="129">
        <v>171951</v>
      </c>
      <c r="G36" s="129">
        <f aca="true" t="shared" si="30" ref="G36:G41">SUM(E36:F36)</f>
        <v>178372</v>
      </c>
      <c r="H36" s="129">
        <v>0</v>
      </c>
      <c r="I36" s="130">
        <v>0</v>
      </c>
      <c r="J36" s="130">
        <v>500</v>
      </c>
      <c r="K36" s="135">
        <v>0</v>
      </c>
      <c r="L36" s="132"/>
      <c r="M36" s="164" t="s">
        <v>196</v>
      </c>
      <c r="N36" s="134">
        <v>0</v>
      </c>
      <c r="O36" s="129">
        <v>0</v>
      </c>
      <c r="P36" s="129">
        <f aca="true" t="shared" si="31" ref="P36:P41">SUM(N36:O36)</f>
        <v>0</v>
      </c>
      <c r="Q36" s="129">
        <v>0</v>
      </c>
      <c r="R36" s="129">
        <v>0</v>
      </c>
      <c r="S36" s="134">
        <v>0</v>
      </c>
      <c r="T36" s="129">
        <v>0</v>
      </c>
      <c r="U36" s="135">
        <v>40437</v>
      </c>
      <c r="V36" s="132"/>
      <c r="W36" s="116"/>
      <c r="X36" s="68" t="s">
        <v>10</v>
      </c>
      <c r="Y36" s="149">
        <f aca="true" t="shared" si="32" ref="Y36:AF36">SUM(Y31:Y35)</f>
        <v>7741</v>
      </c>
      <c r="Z36" s="149">
        <f t="shared" si="32"/>
        <v>8653</v>
      </c>
      <c r="AA36" s="149">
        <f t="shared" si="32"/>
        <v>161977</v>
      </c>
      <c r="AB36" s="149">
        <f t="shared" si="32"/>
        <v>170630</v>
      </c>
      <c r="AC36" s="149">
        <v>0</v>
      </c>
      <c r="AD36" s="149">
        <f t="shared" si="32"/>
        <v>0</v>
      </c>
      <c r="AE36" s="149">
        <f t="shared" si="32"/>
        <v>0</v>
      </c>
      <c r="AF36" s="150">
        <f t="shared" si="32"/>
        <v>50</v>
      </c>
      <c r="AG36" s="132"/>
      <c r="AH36" s="92" t="s">
        <v>10</v>
      </c>
      <c r="AI36" s="149">
        <f aca="true" t="shared" si="33" ref="AI36:AP36">SUM(AI31:AI35)</f>
        <v>0</v>
      </c>
      <c r="AJ36" s="149">
        <f t="shared" si="33"/>
        <v>3300</v>
      </c>
      <c r="AK36" s="149">
        <f t="shared" si="33"/>
        <v>3300</v>
      </c>
      <c r="AL36" s="149">
        <f t="shared" si="33"/>
        <v>7635</v>
      </c>
      <c r="AM36" s="149">
        <f t="shared" si="33"/>
        <v>2190</v>
      </c>
      <c r="AN36" s="149">
        <f t="shared" si="33"/>
        <v>0</v>
      </c>
      <c r="AO36" s="149">
        <f t="shared" si="33"/>
        <v>800</v>
      </c>
      <c r="AP36" s="150">
        <f t="shared" si="33"/>
        <v>2065503</v>
      </c>
    </row>
    <row r="37" spans="2:42" ht="18" customHeight="1">
      <c r="B37" s="113" t="s">
        <v>71</v>
      </c>
      <c r="C37" s="146" t="s">
        <v>26</v>
      </c>
      <c r="D37" s="140">
        <v>3765</v>
      </c>
      <c r="E37" s="140">
        <v>2561</v>
      </c>
      <c r="F37" s="140">
        <v>15349</v>
      </c>
      <c r="G37" s="140">
        <f t="shared" si="30"/>
        <v>17910</v>
      </c>
      <c r="H37" s="140">
        <v>0</v>
      </c>
      <c r="I37" s="141">
        <v>0</v>
      </c>
      <c r="J37" s="141">
        <v>0</v>
      </c>
      <c r="K37" s="145">
        <v>0</v>
      </c>
      <c r="L37" s="132"/>
      <c r="M37" s="147" t="s">
        <v>26</v>
      </c>
      <c r="N37" s="148">
        <v>0</v>
      </c>
      <c r="O37" s="140">
        <v>0</v>
      </c>
      <c r="P37" s="140">
        <f t="shared" si="31"/>
        <v>0</v>
      </c>
      <c r="Q37" s="140">
        <v>0</v>
      </c>
      <c r="R37" s="140">
        <v>0</v>
      </c>
      <c r="S37" s="148">
        <v>0</v>
      </c>
      <c r="T37" s="140">
        <v>0</v>
      </c>
      <c r="U37" s="145">
        <v>55815</v>
      </c>
      <c r="V37" s="132"/>
      <c r="W37" s="530" t="s">
        <v>88</v>
      </c>
      <c r="X37" s="531"/>
      <c r="Y37" s="165">
        <f aca="true" t="shared" si="34" ref="Y37:AF37">SUM(D16,D21,D24,D31,D35,D42,Y10,Y12,Y15,Y23,Y30,Y36)</f>
        <v>299326</v>
      </c>
      <c r="Z37" s="165">
        <f t="shared" si="34"/>
        <v>503446</v>
      </c>
      <c r="AA37" s="165">
        <f t="shared" si="34"/>
        <v>4197173</v>
      </c>
      <c r="AB37" s="165">
        <f t="shared" si="34"/>
        <v>4700619</v>
      </c>
      <c r="AC37" s="165">
        <f t="shared" si="34"/>
        <v>157256</v>
      </c>
      <c r="AD37" s="165">
        <f t="shared" si="34"/>
        <v>588023</v>
      </c>
      <c r="AE37" s="165">
        <f t="shared" si="34"/>
        <v>24639</v>
      </c>
      <c r="AF37" s="166">
        <f t="shared" si="34"/>
        <v>6603</v>
      </c>
      <c r="AG37" s="132"/>
      <c r="AH37" s="93" t="s">
        <v>187</v>
      </c>
      <c r="AI37" s="165">
        <f aca="true" t="shared" si="35" ref="AI37:AP37">SUM(N16,N21,N24,N31,N35,N42,AI10,AI12,AI15,AI23,AI30,AI36)</f>
        <v>22743</v>
      </c>
      <c r="AJ37" s="165">
        <f t="shared" si="35"/>
        <v>586677</v>
      </c>
      <c r="AK37" s="165">
        <f t="shared" si="35"/>
        <v>609420</v>
      </c>
      <c r="AL37" s="165">
        <f t="shared" si="35"/>
        <v>9638</v>
      </c>
      <c r="AM37" s="165">
        <f t="shared" si="35"/>
        <v>5567</v>
      </c>
      <c r="AN37" s="165">
        <f t="shared" si="35"/>
        <v>6</v>
      </c>
      <c r="AO37" s="165">
        <f t="shared" si="35"/>
        <v>800</v>
      </c>
      <c r="AP37" s="166">
        <f t="shared" si="35"/>
        <v>4644133</v>
      </c>
    </row>
    <row r="38" spans="2:22" ht="18" customHeight="1">
      <c r="B38" s="113"/>
      <c r="C38" s="161" t="s">
        <v>197</v>
      </c>
      <c r="D38" s="140">
        <v>600</v>
      </c>
      <c r="E38" s="140">
        <v>23138</v>
      </c>
      <c r="F38" s="140">
        <v>0</v>
      </c>
      <c r="G38" s="140">
        <f t="shared" si="30"/>
        <v>23138</v>
      </c>
      <c r="H38" s="140">
        <v>0</v>
      </c>
      <c r="I38" s="141">
        <v>0</v>
      </c>
      <c r="J38" s="141">
        <v>0</v>
      </c>
      <c r="K38" s="145">
        <v>0</v>
      </c>
      <c r="L38" s="132"/>
      <c r="M38" s="162" t="s">
        <v>197</v>
      </c>
      <c r="N38" s="148">
        <v>0</v>
      </c>
      <c r="O38" s="140">
        <v>0</v>
      </c>
      <c r="P38" s="140">
        <f t="shared" si="31"/>
        <v>0</v>
      </c>
      <c r="Q38" s="140">
        <v>0</v>
      </c>
      <c r="R38" s="140">
        <v>0</v>
      </c>
      <c r="S38" s="148">
        <v>0</v>
      </c>
      <c r="T38" s="140">
        <v>0</v>
      </c>
      <c r="U38" s="145">
        <v>0</v>
      </c>
      <c r="V38" s="132"/>
    </row>
    <row r="39" spans="2:22" ht="18" customHeight="1">
      <c r="B39" s="113" t="s">
        <v>154</v>
      </c>
      <c r="C39" s="161" t="s">
        <v>198</v>
      </c>
      <c r="D39" s="140">
        <v>1863</v>
      </c>
      <c r="E39" s="140">
        <v>0</v>
      </c>
      <c r="F39" s="140">
        <v>3200</v>
      </c>
      <c r="G39" s="140">
        <f t="shared" si="30"/>
        <v>3200</v>
      </c>
      <c r="H39" s="140">
        <v>0</v>
      </c>
      <c r="I39" s="141">
        <v>0</v>
      </c>
      <c r="J39" s="141">
        <v>0</v>
      </c>
      <c r="K39" s="145">
        <v>0</v>
      </c>
      <c r="L39" s="132"/>
      <c r="M39" s="162" t="s">
        <v>198</v>
      </c>
      <c r="N39" s="148">
        <v>0</v>
      </c>
      <c r="O39" s="140">
        <v>0</v>
      </c>
      <c r="P39" s="140">
        <f t="shared" si="31"/>
        <v>0</v>
      </c>
      <c r="Q39" s="140">
        <v>0</v>
      </c>
      <c r="R39" s="140">
        <v>0</v>
      </c>
      <c r="S39" s="148">
        <v>0</v>
      </c>
      <c r="T39" s="140">
        <v>0</v>
      </c>
      <c r="U39" s="145">
        <v>0</v>
      </c>
      <c r="V39" s="132"/>
    </row>
    <row r="40" spans="2:22" ht="18" customHeight="1">
      <c r="B40" s="113"/>
      <c r="C40" s="161" t="s">
        <v>199</v>
      </c>
      <c r="D40" s="140">
        <v>1100</v>
      </c>
      <c r="E40" s="140">
        <v>1900</v>
      </c>
      <c r="F40" s="140">
        <v>0</v>
      </c>
      <c r="G40" s="140">
        <f t="shared" si="30"/>
        <v>1900</v>
      </c>
      <c r="H40" s="140">
        <v>0</v>
      </c>
      <c r="I40" s="141">
        <v>0</v>
      </c>
      <c r="J40" s="141">
        <v>0</v>
      </c>
      <c r="K40" s="145">
        <v>0</v>
      </c>
      <c r="L40" s="132"/>
      <c r="M40" s="162" t="s">
        <v>199</v>
      </c>
      <c r="N40" s="148">
        <v>0</v>
      </c>
      <c r="O40" s="140">
        <v>0</v>
      </c>
      <c r="P40" s="140">
        <f t="shared" si="31"/>
        <v>0</v>
      </c>
      <c r="Q40" s="140">
        <v>0</v>
      </c>
      <c r="R40" s="140">
        <v>0</v>
      </c>
      <c r="S40" s="148">
        <v>0</v>
      </c>
      <c r="T40" s="140">
        <v>0</v>
      </c>
      <c r="U40" s="145">
        <v>5705</v>
      </c>
      <c r="V40" s="132"/>
    </row>
    <row r="41" spans="2:22" ht="18" customHeight="1">
      <c r="B41" s="113" t="s">
        <v>72</v>
      </c>
      <c r="C41" s="161" t="s">
        <v>200</v>
      </c>
      <c r="D41" s="140">
        <v>21</v>
      </c>
      <c r="E41" s="140">
        <v>560</v>
      </c>
      <c r="F41" s="140">
        <v>6477</v>
      </c>
      <c r="G41" s="140">
        <f t="shared" si="30"/>
        <v>7037</v>
      </c>
      <c r="H41" s="140">
        <v>0</v>
      </c>
      <c r="I41" s="141">
        <v>0</v>
      </c>
      <c r="J41" s="141">
        <v>0</v>
      </c>
      <c r="K41" s="145">
        <v>0</v>
      </c>
      <c r="L41" s="132"/>
      <c r="M41" s="162" t="s">
        <v>200</v>
      </c>
      <c r="N41" s="148">
        <v>0</v>
      </c>
      <c r="O41" s="140">
        <v>0</v>
      </c>
      <c r="P41" s="140">
        <f t="shared" si="31"/>
        <v>0</v>
      </c>
      <c r="Q41" s="140">
        <v>0</v>
      </c>
      <c r="R41" s="140">
        <v>0</v>
      </c>
      <c r="S41" s="148">
        <v>0</v>
      </c>
      <c r="T41" s="140">
        <v>0</v>
      </c>
      <c r="U41" s="145">
        <v>0</v>
      </c>
      <c r="V41" s="132"/>
    </row>
    <row r="42" spans="2:23" ht="18" customHeight="1">
      <c r="B42" s="116"/>
      <c r="C42" s="155" t="s">
        <v>10</v>
      </c>
      <c r="D42" s="149">
        <f aca="true" t="shared" si="36" ref="D42:K42">SUM(D36:D41)</f>
        <v>39689</v>
      </c>
      <c r="E42" s="149">
        <f t="shared" si="36"/>
        <v>34580</v>
      </c>
      <c r="F42" s="149">
        <f t="shared" si="36"/>
        <v>196977</v>
      </c>
      <c r="G42" s="149">
        <f t="shared" si="36"/>
        <v>231557</v>
      </c>
      <c r="H42" s="149">
        <f t="shared" si="36"/>
        <v>0</v>
      </c>
      <c r="I42" s="149">
        <f t="shared" si="36"/>
        <v>0</v>
      </c>
      <c r="J42" s="149">
        <f t="shared" si="36"/>
        <v>500</v>
      </c>
      <c r="K42" s="150">
        <f t="shared" si="36"/>
        <v>0</v>
      </c>
      <c r="L42" s="132"/>
      <c r="M42" s="157" t="s">
        <v>10</v>
      </c>
      <c r="N42" s="149">
        <f aca="true" t="shared" si="37" ref="N42:U42">SUM(N36:N41)</f>
        <v>0</v>
      </c>
      <c r="O42" s="149">
        <f t="shared" si="37"/>
        <v>0</v>
      </c>
      <c r="P42" s="149">
        <f t="shared" si="37"/>
        <v>0</v>
      </c>
      <c r="Q42" s="149">
        <f t="shared" si="37"/>
        <v>0</v>
      </c>
      <c r="R42" s="149">
        <f t="shared" si="37"/>
        <v>0</v>
      </c>
      <c r="S42" s="149">
        <f t="shared" si="37"/>
        <v>0</v>
      </c>
      <c r="T42" s="149">
        <f t="shared" si="37"/>
        <v>0</v>
      </c>
      <c r="U42" s="150">
        <f t="shared" si="37"/>
        <v>101957</v>
      </c>
      <c r="V42" s="132"/>
      <c r="W42" s="137"/>
    </row>
    <row r="43" spans="2:23" ht="18" customHeight="1">
      <c r="B43" s="109"/>
      <c r="C43" s="168"/>
      <c r="D43" s="132"/>
      <c r="E43" s="132"/>
      <c r="F43" s="132"/>
      <c r="G43" s="132"/>
      <c r="H43" s="132"/>
      <c r="I43" s="132"/>
      <c r="J43" s="132"/>
      <c r="K43" s="132"/>
      <c r="L43" s="132"/>
      <c r="M43" s="168"/>
      <c r="N43" s="132"/>
      <c r="O43" s="132"/>
      <c r="P43" s="132"/>
      <c r="Q43" s="132"/>
      <c r="R43" s="132"/>
      <c r="S43" s="132"/>
      <c r="T43" s="132"/>
      <c r="U43" s="132"/>
      <c r="V43" s="132"/>
      <c r="W43" s="137"/>
    </row>
    <row r="44" spans="2:23" ht="18" customHeight="1">
      <c r="B44" s="169" t="s">
        <v>205</v>
      </c>
      <c r="C44" s="168"/>
      <c r="D44" s="132"/>
      <c r="E44" s="132"/>
      <c r="F44" s="132"/>
      <c r="G44" s="132"/>
      <c r="H44" s="132"/>
      <c r="I44" s="132"/>
      <c r="J44" s="132"/>
      <c r="K44" s="132"/>
      <c r="L44" s="132"/>
      <c r="M44" s="168"/>
      <c r="N44" s="132"/>
      <c r="O44" s="132"/>
      <c r="P44" s="132"/>
      <c r="Q44" s="132"/>
      <c r="R44" s="132"/>
      <c r="S44" s="132"/>
      <c r="T44" s="132"/>
      <c r="U44" s="132"/>
      <c r="V44" s="132"/>
      <c r="W44" s="137"/>
    </row>
    <row r="45" spans="2:23" ht="18" customHeight="1">
      <c r="B45" s="109"/>
      <c r="C45" s="168"/>
      <c r="D45" s="132"/>
      <c r="E45" s="132"/>
      <c r="F45" s="132"/>
      <c r="G45" s="132"/>
      <c r="H45" s="132"/>
      <c r="I45" s="132"/>
      <c r="J45" s="132"/>
      <c r="K45" s="132"/>
      <c r="L45" s="132"/>
      <c r="M45" s="168"/>
      <c r="N45" s="132"/>
      <c r="O45" s="132"/>
      <c r="P45" s="132"/>
      <c r="Q45" s="132"/>
      <c r="R45" s="132"/>
      <c r="S45" s="132"/>
      <c r="T45" s="132"/>
      <c r="U45" s="132"/>
      <c r="V45" s="132"/>
      <c r="W45" s="137"/>
    </row>
    <row r="46" spans="2:23" ht="18" customHeight="1">
      <c r="B46" s="109"/>
      <c r="C46" s="168"/>
      <c r="D46" s="132"/>
      <c r="E46" s="132"/>
      <c r="F46" s="132"/>
      <c r="G46" s="132"/>
      <c r="H46" s="132"/>
      <c r="I46" s="132"/>
      <c r="J46" s="132"/>
      <c r="K46" s="132"/>
      <c r="L46" s="132"/>
      <c r="M46" s="168"/>
      <c r="N46" s="132"/>
      <c r="O46" s="132"/>
      <c r="P46" s="132"/>
      <c r="Q46" s="132"/>
      <c r="R46" s="132"/>
      <c r="S46" s="132"/>
      <c r="T46" s="132"/>
      <c r="U46" s="132"/>
      <c r="V46" s="132"/>
      <c r="W46" s="137"/>
    </row>
    <row r="47" spans="2:23" ht="18" customHeight="1">
      <c r="B47" s="109"/>
      <c r="C47" s="168"/>
      <c r="D47" s="132"/>
      <c r="E47" s="132"/>
      <c r="F47" s="132"/>
      <c r="G47" s="132"/>
      <c r="H47" s="132"/>
      <c r="I47" s="132"/>
      <c r="J47" s="132"/>
      <c r="K47" s="132"/>
      <c r="L47" s="132"/>
      <c r="M47" s="168"/>
      <c r="N47" s="132"/>
      <c r="O47" s="132"/>
      <c r="P47" s="132"/>
      <c r="Q47" s="132"/>
      <c r="R47" s="132"/>
      <c r="S47" s="132"/>
      <c r="T47" s="132"/>
      <c r="U47" s="132"/>
      <c r="V47" s="132"/>
      <c r="W47" s="137"/>
    </row>
    <row r="48" spans="2:23" ht="18" customHeight="1">
      <c r="B48" s="109"/>
      <c r="C48" s="168"/>
      <c r="D48" s="132"/>
      <c r="E48" s="132"/>
      <c r="F48" s="132"/>
      <c r="G48" s="132"/>
      <c r="H48" s="132"/>
      <c r="I48" s="132"/>
      <c r="J48" s="132"/>
      <c r="K48" s="132"/>
      <c r="L48" s="132"/>
      <c r="M48" s="168"/>
      <c r="N48" s="132"/>
      <c r="O48" s="132"/>
      <c r="P48" s="132"/>
      <c r="Q48" s="132"/>
      <c r="R48" s="132"/>
      <c r="S48" s="132"/>
      <c r="T48" s="132"/>
      <c r="U48" s="132"/>
      <c r="V48" s="132"/>
      <c r="W48" s="137"/>
    </row>
    <row r="49" spans="2:23" ht="18" customHeight="1">
      <c r="B49" s="109"/>
      <c r="C49" s="168"/>
      <c r="D49" s="132"/>
      <c r="E49" s="132"/>
      <c r="F49" s="132"/>
      <c r="G49" s="132"/>
      <c r="H49" s="132"/>
      <c r="I49" s="132"/>
      <c r="J49" s="132"/>
      <c r="K49" s="132"/>
      <c r="L49" s="132"/>
      <c r="M49" s="168"/>
      <c r="N49" s="132"/>
      <c r="O49" s="132"/>
      <c r="P49" s="132"/>
      <c r="Q49" s="132"/>
      <c r="R49" s="132"/>
      <c r="S49" s="132"/>
      <c r="T49" s="132"/>
      <c r="U49" s="132"/>
      <c r="V49" s="132"/>
      <c r="W49" s="137"/>
    </row>
    <row r="50" spans="22:23" ht="18" customHeight="1">
      <c r="V50" s="132"/>
      <c r="W50" s="137"/>
    </row>
    <row r="51" spans="2:42" ht="13.5">
      <c r="B51" s="523" t="s">
        <v>201</v>
      </c>
      <c r="C51" s="523"/>
      <c r="D51" s="523"/>
      <c r="E51" s="523"/>
      <c r="F51" s="523"/>
      <c r="G51" s="523"/>
      <c r="H51" s="523"/>
      <c r="I51" s="523"/>
      <c r="J51" s="523"/>
      <c r="K51" s="523"/>
      <c r="M51" s="524" t="s">
        <v>202</v>
      </c>
      <c r="N51" s="525"/>
      <c r="O51" s="525"/>
      <c r="P51" s="525"/>
      <c r="Q51" s="525"/>
      <c r="R51" s="525"/>
      <c r="S51" s="525"/>
      <c r="T51" s="525"/>
      <c r="U51" s="525"/>
      <c r="V51" s="167"/>
      <c r="W51" s="523" t="s">
        <v>203</v>
      </c>
      <c r="X51" s="529"/>
      <c r="Y51" s="529"/>
      <c r="Z51" s="529"/>
      <c r="AA51" s="529"/>
      <c r="AB51" s="529"/>
      <c r="AC51" s="529"/>
      <c r="AD51" s="529"/>
      <c r="AE51" s="529"/>
      <c r="AF51" s="529"/>
      <c r="AH51" s="526" t="s">
        <v>204</v>
      </c>
      <c r="AI51" s="527"/>
      <c r="AJ51" s="527"/>
      <c r="AK51" s="527"/>
      <c r="AL51" s="527"/>
      <c r="AM51" s="527"/>
      <c r="AN51" s="527"/>
      <c r="AO51" s="527"/>
      <c r="AP51" s="527"/>
    </row>
  </sheetData>
  <sheetProtection/>
  <mergeCells count="33">
    <mergeCell ref="C4:C6"/>
    <mergeCell ref="R4:R5"/>
    <mergeCell ref="S4:S5"/>
    <mergeCell ref="T4:T5"/>
    <mergeCell ref="N4:P5"/>
    <mergeCell ref="Q4:Q5"/>
    <mergeCell ref="D4:G4"/>
    <mergeCell ref="AO4:AO5"/>
    <mergeCell ref="M4:M6"/>
    <mergeCell ref="K4:K5"/>
    <mergeCell ref="I4:I5"/>
    <mergeCell ref="AL4:AL5"/>
    <mergeCell ref="AE4:AE5"/>
    <mergeCell ref="AF4:AF5"/>
    <mergeCell ref="AC4:AC5"/>
    <mergeCell ref="Y5:Y6"/>
    <mergeCell ref="U4:U5"/>
    <mergeCell ref="AP4:AP5"/>
    <mergeCell ref="B51:K51"/>
    <mergeCell ref="W51:AF51"/>
    <mergeCell ref="M51:U51"/>
    <mergeCell ref="AH51:AP51"/>
    <mergeCell ref="W37:X37"/>
    <mergeCell ref="Z5:AB5"/>
    <mergeCell ref="E5:G5"/>
    <mergeCell ref="H4:H5"/>
    <mergeCell ref="J4:J5"/>
    <mergeCell ref="AM4:AM5"/>
    <mergeCell ref="AN4:AN5"/>
    <mergeCell ref="D5:D6"/>
    <mergeCell ref="AD4:AD5"/>
    <mergeCell ref="AI4:AK5"/>
    <mergeCell ref="Y4:AB4"/>
  </mergeCells>
  <printOptions/>
  <pageMargins left="0.5118110236220472" right="0.2362204724409449" top="0.4724409448818898" bottom="0.4330708661417323" header="0.31496062992125984" footer="0.1968503937007874"/>
  <pageSetup fitToWidth="0" fitToHeight="1" horizontalDpi="600" verticalDpi="600" orientation="portrait" paperSize="9" scale="95" r:id="rId1"/>
  <colBreaks count="3" manualBreakCount="3">
    <brk id="11" max="53" man="1"/>
    <brk id="21" max="53" man="1"/>
    <brk id="3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4"/>
  <sheetViews>
    <sheetView showZeros="0" view="pageBreakPreview" zoomScaleSheetLayoutView="100" zoomScalePageLayoutView="0" workbookViewId="0" topLeftCell="AA1">
      <selection activeCell="M31" sqref="M31"/>
    </sheetView>
  </sheetViews>
  <sheetFormatPr defaultColWidth="9.00390625" defaultRowHeight="13.5"/>
  <cols>
    <col min="1" max="1" width="2.375" style="0" customWidth="1"/>
    <col min="2" max="2" width="8.75390625" style="0" customWidth="1"/>
    <col min="3" max="3" width="10.25390625" style="0" customWidth="1"/>
    <col min="4" max="11" width="9.50390625" style="0" customWidth="1"/>
    <col min="12" max="12" width="7.625" style="0" customWidth="1"/>
    <col min="13" max="13" width="10.25390625" style="0" customWidth="1"/>
    <col min="14" max="21" width="9.50390625" style="0" customWidth="1"/>
    <col min="22" max="22" width="2.375" style="38" customWidth="1"/>
    <col min="24" max="24" width="10.25390625" style="0" customWidth="1"/>
    <col min="25" max="32" width="9.50390625" style="0" customWidth="1"/>
    <col min="33" max="33" width="7.625" style="0" customWidth="1"/>
    <col min="34" max="34" width="10.25390625" style="0" customWidth="1"/>
    <col min="35" max="42" width="9.50390625" style="0" customWidth="1"/>
  </cols>
  <sheetData>
    <row r="1" spans="2:42" ht="13.5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  <c r="AJ1" s="1"/>
      <c r="AK1" s="1"/>
      <c r="AL1" s="1"/>
      <c r="AM1" s="1"/>
      <c r="AN1" s="1"/>
      <c r="AO1" s="1"/>
      <c r="AP1" s="1"/>
    </row>
    <row r="2" spans="2:42" ht="13.5">
      <c r="B2" s="27" t="s">
        <v>185</v>
      </c>
      <c r="C2" s="3"/>
      <c r="D2" s="3"/>
      <c r="E2" s="3"/>
      <c r="F2" s="3"/>
      <c r="G2" s="3"/>
      <c r="H2" s="3"/>
      <c r="I2" s="104" t="s">
        <v>298</v>
      </c>
      <c r="J2" s="3"/>
      <c r="K2" s="3"/>
      <c r="L2" s="3"/>
      <c r="M2" s="3"/>
      <c r="N2" s="3"/>
      <c r="O2" s="3"/>
      <c r="P2" s="3"/>
      <c r="Q2" s="3"/>
      <c r="R2" s="3"/>
      <c r="S2" s="104" t="s">
        <v>298</v>
      </c>
      <c r="T2" s="3"/>
      <c r="U2" s="3"/>
      <c r="V2" s="19"/>
      <c r="W2" s="3"/>
      <c r="X2" s="3"/>
      <c r="Y2" s="3"/>
      <c r="Z2" s="3"/>
      <c r="AA2" s="3"/>
      <c r="AB2" s="3"/>
      <c r="AC2" s="3"/>
      <c r="AD2" s="104" t="s">
        <v>298</v>
      </c>
      <c r="AE2" s="3"/>
      <c r="AF2" s="1"/>
      <c r="AG2" s="3"/>
      <c r="AH2" s="3"/>
      <c r="AI2" s="1"/>
      <c r="AJ2" s="1"/>
      <c r="AK2" s="1"/>
      <c r="AL2" s="1"/>
      <c r="AM2" s="1"/>
      <c r="AN2" s="104" t="s">
        <v>298</v>
      </c>
      <c r="AO2" s="1"/>
      <c r="AP2" s="1"/>
    </row>
    <row r="3" spans="2:42" ht="13.5">
      <c r="B3" s="3"/>
      <c r="C3" s="3"/>
      <c r="D3" s="17"/>
      <c r="E3" s="17"/>
      <c r="F3" s="17"/>
      <c r="G3" s="17"/>
      <c r="H3" s="17"/>
      <c r="I3" s="17"/>
      <c r="J3" s="17"/>
      <c r="K3" s="19"/>
      <c r="L3" s="19"/>
      <c r="M3" s="3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7"/>
      <c r="AC3" s="17"/>
      <c r="AD3" s="17"/>
      <c r="AE3" s="17"/>
      <c r="AF3" s="1"/>
      <c r="AG3" s="19"/>
      <c r="AH3" s="19"/>
      <c r="AI3" s="1"/>
      <c r="AJ3" s="1"/>
      <c r="AK3" s="1"/>
      <c r="AL3" s="1"/>
      <c r="AM3" s="1"/>
      <c r="AN3" s="1"/>
      <c r="AO3" s="1"/>
      <c r="AP3" s="1"/>
    </row>
    <row r="4" spans="2:42" ht="17.25" customHeight="1">
      <c r="B4" s="9" t="s">
        <v>58</v>
      </c>
      <c r="C4" s="537" t="s">
        <v>93</v>
      </c>
      <c r="D4" s="546" t="s">
        <v>174</v>
      </c>
      <c r="E4" s="547"/>
      <c r="F4" s="547"/>
      <c r="G4" s="548"/>
      <c r="H4" s="556" t="s">
        <v>175</v>
      </c>
      <c r="I4" s="532" t="s">
        <v>177</v>
      </c>
      <c r="J4" s="532" t="s">
        <v>176</v>
      </c>
      <c r="K4" s="552" t="s">
        <v>178</v>
      </c>
      <c r="L4" s="34"/>
      <c r="M4" s="549" t="s">
        <v>93</v>
      </c>
      <c r="N4" s="540" t="s">
        <v>173</v>
      </c>
      <c r="O4" s="541"/>
      <c r="P4" s="542"/>
      <c r="Q4" s="537" t="s">
        <v>179</v>
      </c>
      <c r="R4" s="537" t="s">
        <v>180</v>
      </c>
      <c r="S4" s="537" t="s">
        <v>97</v>
      </c>
      <c r="T4" s="537" t="s">
        <v>99</v>
      </c>
      <c r="U4" s="552" t="s">
        <v>100</v>
      </c>
      <c r="V4" s="82"/>
      <c r="W4" s="9" t="s">
        <v>58</v>
      </c>
      <c r="X4" s="14"/>
      <c r="Y4" s="546" t="s">
        <v>147</v>
      </c>
      <c r="Z4" s="547"/>
      <c r="AA4" s="547"/>
      <c r="AB4" s="548"/>
      <c r="AC4" s="556" t="s">
        <v>148</v>
      </c>
      <c r="AD4" s="532" t="s">
        <v>142</v>
      </c>
      <c r="AE4" s="532" t="s">
        <v>141</v>
      </c>
      <c r="AF4" s="552" t="s">
        <v>143</v>
      </c>
      <c r="AG4" s="57"/>
      <c r="AH4" s="88"/>
      <c r="AI4" s="540" t="s">
        <v>181</v>
      </c>
      <c r="AJ4" s="541"/>
      <c r="AK4" s="542"/>
      <c r="AL4" s="537" t="s">
        <v>149</v>
      </c>
      <c r="AM4" s="537" t="s">
        <v>146</v>
      </c>
      <c r="AN4" s="537" t="s">
        <v>97</v>
      </c>
      <c r="AO4" s="537" t="s">
        <v>99</v>
      </c>
      <c r="AP4" s="552" t="s">
        <v>100</v>
      </c>
    </row>
    <row r="5" spans="2:42" ht="17.25" customHeight="1">
      <c r="B5" s="10" t="s">
        <v>59</v>
      </c>
      <c r="C5" s="538"/>
      <c r="D5" s="554" t="s">
        <v>90</v>
      </c>
      <c r="E5" s="534" t="s">
        <v>94</v>
      </c>
      <c r="F5" s="535"/>
      <c r="G5" s="536"/>
      <c r="H5" s="557"/>
      <c r="I5" s="533"/>
      <c r="J5" s="558"/>
      <c r="K5" s="553"/>
      <c r="L5" s="35"/>
      <c r="M5" s="550"/>
      <c r="N5" s="543"/>
      <c r="O5" s="544"/>
      <c r="P5" s="545"/>
      <c r="Q5" s="538"/>
      <c r="R5" s="538"/>
      <c r="S5" s="538"/>
      <c r="T5" s="538"/>
      <c r="U5" s="553"/>
      <c r="V5" s="82"/>
      <c r="W5" s="10" t="s">
        <v>59</v>
      </c>
      <c r="X5" s="15" t="s">
        <v>93</v>
      </c>
      <c r="Y5" s="554" t="s">
        <v>90</v>
      </c>
      <c r="Z5" s="534" t="s">
        <v>94</v>
      </c>
      <c r="AA5" s="535"/>
      <c r="AB5" s="536"/>
      <c r="AC5" s="557"/>
      <c r="AD5" s="533"/>
      <c r="AE5" s="533"/>
      <c r="AF5" s="553"/>
      <c r="AG5" s="57"/>
      <c r="AH5" s="10" t="s">
        <v>93</v>
      </c>
      <c r="AI5" s="543"/>
      <c r="AJ5" s="544"/>
      <c r="AK5" s="545"/>
      <c r="AL5" s="538"/>
      <c r="AM5" s="538"/>
      <c r="AN5" s="538"/>
      <c r="AO5" s="538"/>
      <c r="AP5" s="553"/>
    </row>
    <row r="6" spans="2:42" ht="17.25" customHeight="1">
      <c r="B6" s="13" t="s">
        <v>60</v>
      </c>
      <c r="C6" s="539"/>
      <c r="D6" s="555"/>
      <c r="E6" s="64" t="s">
        <v>91</v>
      </c>
      <c r="F6" s="64" t="s">
        <v>92</v>
      </c>
      <c r="G6" s="64" t="s">
        <v>10</v>
      </c>
      <c r="H6" s="65" t="s">
        <v>120</v>
      </c>
      <c r="I6" s="71" t="s">
        <v>120</v>
      </c>
      <c r="J6" s="71" t="s">
        <v>120</v>
      </c>
      <c r="K6" s="95" t="s">
        <v>125</v>
      </c>
      <c r="L6" s="36"/>
      <c r="M6" s="551"/>
      <c r="N6" s="64" t="s">
        <v>95</v>
      </c>
      <c r="O6" s="64" t="s">
        <v>96</v>
      </c>
      <c r="P6" s="64" t="s">
        <v>10</v>
      </c>
      <c r="Q6" s="76" t="s">
        <v>122</v>
      </c>
      <c r="R6" s="76" t="s">
        <v>122</v>
      </c>
      <c r="S6" s="63" t="s">
        <v>150</v>
      </c>
      <c r="T6" s="76" t="s">
        <v>122</v>
      </c>
      <c r="U6" s="77" t="s">
        <v>122</v>
      </c>
      <c r="V6" s="83"/>
      <c r="W6" s="13" t="s">
        <v>60</v>
      </c>
      <c r="X6" s="78"/>
      <c r="Y6" s="555"/>
      <c r="Z6" s="64" t="s">
        <v>91</v>
      </c>
      <c r="AA6" s="64" t="s">
        <v>92</v>
      </c>
      <c r="AB6" s="64" t="s">
        <v>10</v>
      </c>
      <c r="AC6" s="65" t="s">
        <v>122</v>
      </c>
      <c r="AD6" s="71" t="s">
        <v>122</v>
      </c>
      <c r="AE6" s="71" t="s">
        <v>122</v>
      </c>
      <c r="AF6" s="95" t="s">
        <v>125</v>
      </c>
      <c r="AG6" s="36"/>
      <c r="AH6" s="89"/>
      <c r="AI6" s="64" t="s">
        <v>95</v>
      </c>
      <c r="AJ6" s="64" t="s">
        <v>96</v>
      </c>
      <c r="AK6" s="64" t="s">
        <v>10</v>
      </c>
      <c r="AL6" s="76" t="s">
        <v>122</v>
      </c>
      <c r="AM6" s="76" t="s">
        <v>122</v>
      </c>
      <c r="AN6" s="63" t="s">
        <v>151</v>
      </c>
      <c r="AO6" s="76" t="s">
        <v>122</v>
      </c>
      <c r="AP6" s="77" t="s">
        <v>122</v>
      </c>
    </row>
    <row r="7" spans="2:42" ht="18" customHeight="1">
      <c r="B7" s="10"/>
      <c r="C7" s="62" t="s">
        <v>85</v>
      </c>
      <c r="D7" s="61">
        <v>2635</v>
      </c>
      <c r="E7" s="61">
        <v>0</v>
      </c>
      <c r="F7" s="61">
        <v>1836</v>
      </c>
      <c r="G7" s="61">
        <f>SUM(E7:F7)</f>
        <v>1836</v>
      </c>
      <c r="H7" s="61"/>
      <c r="I7" s="72"/>
      <c r="J7" s="72"/>
      <c r="K7" s="94"/>
      <c r="L7" s="37"/>
      <c r="M7" s="84" t="s">
        <v>85</v>
      </c>
      <c r="N7" s="66"/>
      <c r="O7" s="61"/>
      <c r="P7" s="61">
        <f>SUM(N7:O7)</f>
        <v>0</v>
      </c>
      <c r="Q7" s="61"/>
      <c r="R7" s="61"/>
      <c r="S7" s="66"/>
      <c r="T7" s="61"/>
      <c r="U7" s="59">
        <v>3030</v>
      </c>
      <c r="V7" s="37"/>
      <c r="W7" s="10" t="s">
        <v>161</v>
      </c>
      <c r="X7" s="67" t="s">
        <v>31</v>
      </c>
      <c r="Y7" s="61">
        <v>4186</v>
      </c>
      <c r="Z7" s="61">
        <v>2924</v>
      </c>
      <c r="AA7" s="61">
        <v>487933</v>
      </c>
      <c r="AB7" s="61">
        <f>SUM(Z7:AA7)</f>
        <v>490857</v>
      </c>
      <c r="AC7" s="61">
        <v>0</v>
      </c>
      <c r="AD7" s="72">
        <v>0</v>
      </c>
      <c r="AE7" s="72">
        <v>0</v>
      </c>
      <c r="AF7" s="96"/>
      <c r="AG7" s="37"/>
      <c r="AH7" s="90" t="s">
        <v>31</v>
      </c>
      <c r="AI7" s="38"/>
      <c r="AJ7" s="69"/>
      <c r="AK7" s="69">
        <f>SUM(AI7:AJ7)</f>
        <v>0</v>
      </c>
      <c r="AL7" s="61"/>
      <c r="AM7" s="70"/>
      <c r="AN7" s="69"/>
      <c r="AO7" s="69"/>
      <c r="AP7" s="59">
        <v>1835</v>
      </c>
    </row>
    <row r="8" spans="2:42" ht="18" customHeight="1">
      <c r="B8" s="10"/>
      <c r="C8" s="5" t="s">
        <v>1</v>
      </c>
      <c r="D8" s="23">
        <v>630</v>
      </c>
      <c r="E8" s="23">
        <v>1175</v>
      </c>
      <c r="F8" s="23">
        <v>129858</v>
      </c>
      <c r="G8" s="23">
        <f aca="true" t="shared" si="0" ref="G8:G17">SUM(E8:F8)</f>
        <v>131033</v>
      </c>
      <c r="H8" s="23">
        <v>22282</v>
      </c>
      <c r="I8" s="60">
        <v>0</v>
      </c>
      <c r="J8" s="60">
        <v>10178</v>
      </c>
      <c r="K8" s="25">
        <v>0</v>
      </c>
      <c r="L8" s="37"/>
      <c r="M8" s="85" t="s">
        <v>1</v>
      </c>
      <c r="N8" s="45"/>
      <c r="O8" s="23"/>
      <c r="P8" s="23">
        <f aca="true" t="shared" si="1" ref="P8:P44">SUM(N8:O8)</f>
        <v>0</v>
      </c>
      <c r="Q8" s="23"/>
      <c r="R8" s="23"/>
      <c r="S8" s="45"/>
      <c r="T8" s="23"/>
      <c r="U8" s="25">
        <v>49260</v>
      </c>
      <c r="V8" s="37"/>
      <c r="W8" s="10" t="s">
        <v>162</v>
      </c>
      <c r="X8" s="8" t="s">
        <v>32</v>
      </c>
      <c r="Y8" s="23">
        <v>1610</v>
      </c>
      <c r="Z8" s="23">
        <v>0</v>
      </c>
      <c r="AA8" s="23">
        <v>22890</v>
      </c>
      <c r="AB8" s="23">
        <f>SUM(Z8:AA8)</f>
        <v>22890</v>
      </c>
      <c r="AC8" s="23"/>
      <c r="AD8" s="60"/>
      <c r="AE8" s="60"/>
      <c r="AF8" s="21"/>
      <c r="AG8" s="37"/>
      <c r="AH8" s="91" t="s">
        <v>32</v>
      </c>
      <c r="AI8" s="52"/>
      <c r="AJ8" s="20"/>
      <c r="AK8" s="20">
        <f aca="true" t="shared" si="2" ref="AK8:AK38">SUM(AI8:AJ8)</f>
        <v>0</v>
      </c>
      <c r="AL8" s="23"/>
      <c r="AM8" s="52"/>
      <c r="AN8" s="20"/>
      <c r="AO8" s="20"/>
      <c r="AP8" s="25">
        <v>15320</v>
      </c>
    </row>
    <row r="9" spans="2:42" ht="18" customHeight="1">
      <c r="B9" s="10"/>
      <c r="C9" s="5" t="s">
        <v>2</v>
      </c>
      <c r="D9" s="23">
        <v>779</v>
      </c>
      <c r="E9" s="23">
        <v>4320</v>
      </c>
      <c r="F9" s="23">
        <v>0</v>
      </c>
      <c r="G9" s="23">
        <f t="shared" si="0"/>
        <v>4320</v>
      </c>
      <c r="H9" s="23"/>
      <c r="I9" s="60"/>
      <c r="J9" s="60"/>
      <c r="K9" s="25"/>
      <c r="L9" s="37"/>
      <c r="M9" s="85" t="s">
        <v>2</v>
      </c>
      <c r="N9" s="45"/>
      <c r="O9" s="23"/>
      <c r="P9" s="23">
        <f t="shared" si="1"/>
        <v>0</v>
      </c>
      <c r="Q9" s="23"/>
      <c r="R9" s="23"/>
      <c r="S9" s="45"/>
      <c r="T9" s="23"/>
      <c r="U9" s="25">
        <v>148413</v>
      </c>
      <c r="V9" s="37"/>
      <c r="W9" s="10" t="s">
        <v>163</v>
      </c>
      <c r="X9" s="8" t="s">
        <v>33</v>
      </c>
      <c r="Y9" s="23">
        <v>4198</v>
      </c>
      <c r="Z9" s="23">
        <v>114</v>
      </c>
      <c r="AA9" s="23">
        <v>32546</v>
      </c>
      <c r="AB9" s="23">
        <f>SUM(Z9:AA9)</f>
        <v>32660</v>
      </c>
      <c r="AC9" s="23">
        <v>0</v>
      </c>
      <c r="AD9" s="60">
        <v>150781</v>
      </c>
      <c r="AE9" s="60">
        <v>0</v>
      </c>
      <c r="AF9" s="21"/>
      <c r="AG9" s="37"/>
      <c r="AH9" s="91" t="s">
        <v>33</v>
      </c>
      <c r="AI9" s="52">
        <v>1327</v>
      </c>
      <c r="AJ9" s="20"/>
      <c r="AK9" s="20">
        <f>SUM(AI9:AJ9)</f>
        <v>1327</v>
      </c>
      <c r="AL9" s="23"/>
      <c r="AM9" s="52"/>
      <c r="AN9" s="20"/>
      <c r="AO9" s="20"/>
      <c r="AP9" s="25">
        <v>4650</v>
      </c>
    </row>
    <row r="10" spans="2:42" ht="18" customHeight="1">
      <c r="B10" s="10" t="s">
        <v>61</v>
      </c>
      <c r="C10" s="6" t="s">
        <v>0</v>
      </c>
      <c r="D10" s="23">
        <v>5955</v>
      </c>
      <c r="E10" s="23">
        <v>10614</v>
      </c>
      <c r="F10" s="23">
        <v>56090</v>
      </c>
      <c r="G10" s="23">
        <f t="shared" si="0"/>
        <v>66704</v>
      </c>
      <c r="H10" s="23"/>
      <c r="I10" s="60"/>
      <c r="J10" s="60"/>
      <c r="K10" s="25"/>
      <c r="L10" s="37"/>
      <c r="M10" s="86" t="s">
        <v>0</v>
      </c>
      <c r="N10" s="45"/>
      <c r="O10" s="23"/>
      <c r="P10" s="23">
        <f t="shared" si="1"/>
        <v>0</v>
      </c>
      <c r="Q10" s="23"/>
      <c r="R10" s="23"/>
      <c r="S10" s="45"/>
      <c r="T10" s="23"/>
      <c r="U10" s="25">
        <v>990</v>
      </c>
      <c r="V10" s="37"/>
      <c r="W10" s="13"/>
      <c r="X10" s="68" t="s">
        <v>10</v>
      </c>
      <c r="Y10" s="24">
        <f aca="true" t="shared" si="3" ref="Y10:AF10">SUM(Y7:Y9)</f>
        <v>9994</v>
      </c>
      <c r="Z10" s="24">
        <f t="shared" si="3"/>
        <v>3038</v>
      </c>
      <c r="AA10" s="24">
        <f t="shared" si="3"/>
        <v>543369</v>
      </c>
      <c r="AB10" s="24">
        <f t="shared" si="3"/>
        <v>546407</v>
      </c>
      <c r="AC10" s="24">
        <f t="shared" si="3"/>
        <v>0</v>
      </c>
      <c r="AD10" s="24">
        <f t="shared" si="3"/>
        <v>150781</v>
      </c>
      <c r="AE10" s="24">
        <f t="shared" si="3"/>
        <v>0</v>
      </c>
      <c r="AF10" s="26">
        <f t="shared" si="3"/>
        <v>0</v>
      </c>
      <c r="AG10" s="37"/>
      <c r="AH10" s="92" t="s">
        <v>10</v>
      </c>
      <c r="AI10" s="22">
        <f aca="true" t="shared" si="4" ref="AI10:AP10">SUM(AI7:AI9)</f>
        <v>1327</v>
      </c>
      <c r="AJ10" s="22">
        <f t="shared" si="4"/>
        <v>0</v>
      </c>
      <c r="AK10" s="22">
        <f t="shared" si="4"/>
        <v>1327</v>
      </c>
      <c r="AL10" s="22">
        <f t="shared" si="4"/>
        <v>0</v>
      </c>
      <c r="AM10" s="22">
        <f t="shared" si="4"/>
        <v>0</v>
      </c>
      <c r="AN10" s="22">
        <f t="shared" si="4"/>
        <v>0</v>
      </c>
      <c r="AO10" s="22">
        <f t="shared" si="4"/>
        <v>0</v>
      </c>
      <c r="AP10" s="28">
        <f t="shared" si="4"/>
        <v>21805</v>
      </c>
    </row>
    <row r="11" spans="2:42" ht="18" customHeight="1">
      <c r="B11" s="10"/>
      <c r="C11" s="5" t="s">
        <v>5</v>
      </c>
      <c r="D11" s="23">
        <v>0</v>
      </c>
      <c r="E11" s="23">
        <v>0</v>
      </c>
      <c r="F11" s="23">
        <v>37172</v>
      </c>
      <c r="G11" s="23">
        <f t="shared" si="0"/>
        <v>37172</v>
      </c>
      <c r="H11" s="23">
        <v>0</v>
      </c>
      <c r="I11" s="60">
        <v>0</v>
      </c>
      <c r="J11" s="60">
        <v>3641</v>
      </c>
      <c r="K11" s="25">
        <v>0</v>
      </c>
      <c r="L11" s="37"/>
      <c r="M11" s="85" t="s">
        <v>5</v>
      </c>
      <c r="N11" s="45"/>
      <c r="O11" s="23"/>
      <c r="P11" s="23">
        <f t="shared" si="1"/>
        <v>0</v>
      </c>
      <c r="Q11" s="23"/>
      <c r="R11" s="23"/>
      <c r="S11" s="45"/>
      <c r="T11" s="23"/>
      <c r="U11" s="25">
        <v>10950</v>
      </c>
      <c r="V11" s="37"/>
      <c r="W11" s="10" t="s">
        <v>75</v>
      </c>
      <c r="X11" s="67" t="s">
        <v>35</v>
      </c>
      <c r="Y11" s="61">
        <v>6102.4</v>
      </c>
      <c r="Z11" s="23">
        <v>1150</v>
      </c>
      <c r="AA11" s="23">
        <v>85630</v>
      </c>
      <c r="AB11" s="61">
        <f aca="true" t="shared" si="5" ref="AB11:AB21">SUM(Z11:AA11)</f>
        <v>86780</v>
      </c>
      <c r="AC11" s="61"/>
      <c r="AD11" s="72"/>
      <c r="AE11" s="72"/>
      <c r="AF11" s="59"/>
      <c r="AG11" s="37"/>
      <c r="AH11" s="90" t="s">
        <v>35</v>
      </c>
      <c r="AI11" s="38"/>
      <c r="AJ11" s="69"/>
      <c r="AK11" s="69">
        <f t="shared" si="2"/>
        <v>0</v>
      </c>
      <c r="AL11" s="61"/>
      <c r="AM11" s="61"/>
      <c r="AN11" s="70"/>
      <c r="AO11" s="69"/>
      <c r="AP11" s="59">
        <v>18055</v>
      </c>
    </row>
    <row r="12" spans="2:42" ht="18" customHeight="1">
      <c r="B12" s="10" t="s">
        <v>182</v>
      </c>
      <c r="C12" s="5" t="s">
        <v>8</v>
      </c>
      <c r="D12" s="23">
        <v>922</v>
      </c>
      <c r="E12" s="23">
        <v>1300</v>
      </c>
      <c r="F12" s="23">
        <v>1000</v>
      </c>
      <c r="G12" s="23">
        <f t="shared" si="0"/>
        <v>2300</v>
      </c>
      <c r="H12" s="23"/>
      <c r="I12" s="60"/>
      <c r="J12" s="60"/>
      <c r="K12" s="25"/>
      <c r="L12" s="37"/>
      <c r="M12" s="85" t="s">
        <v>8</v>
      </c>
      <c r="N12" s="45"/>
      <c r="O12" s="23"/>
      <c r="P12" s="23">
        <f t="shared" si="1"/>
        <v>0</v>
      </c>
      <c r="Q12" s="23"/>
      <c r="R12" s="23"/>
      <c r="S12" s="45"/>
      <c r="T12" s="23"/>
      <c r="U12" s="25"/>
      <c r="V12" s="37"/>
      <c r="W12" s="10" t="s">
        <v>153</v>
      </c>
      <c r="X12" s="8" t="s">
        <v>36</v>
      </c>
      <c r="Y12" s="23">
        <v>2965</v>
      </c>
      <c r="Z12" s="23">
        <v>1440</v>
      </c>
      <c r="AA12" s="23">
        <v>6503</v>
      </c>
      <c r="AB12" s="23">
        <f t="shared" si="5"/>
        <v>7943</v>
      </c>
      <c r="AC12" s="23"/>
      <c r="AD12" s="60"/>
      <c r="AE12" s="60"/>
      <c r="AF12" s="25"/>
      <c r="AG12" s="37"/>
      <c r="AH12" s="91" t="s">
        <v>36</v>
      </c>
      <c r="AI12" s="52">
        <v>13300</v>
      </c>
      <c r="AJ12" s="52">
        <v>5850</v>
      </c>
      <c r="AK12" s="20">
        <f>SUM(AI12:AJ12)</f>
        <v>19150</v>
      </c>
      <c r="AL12" s="23"/>
      <c r="AM12" s="23"/>
      <c r="AN12" s="52"/>
      <c r="AO12" s="20"/>
      <c r="AP12" s="25">
        <v>3795</v>
      </c>
    </row>
    <row r="13" spans="2:42" ht="18" customHeight="1">
      <c r="B13" s="10"/>
      <c r="C13" s="5" t="s">
        <v>9</v>
      </c>
      <c r="D13" s="23">
        <v>0</v>
      </c>
      <c r="E13" s="23">
        <v>50263</v>
      </c>
      <c r="F13" s="23">
        <v>4845</v>
      </c>
      <c r="G13" s="23">
        <f t="shared" si="0"/>
        <v>55108</v>
      </c>
      <c r="H13" s="23"/>
      <c r="I13" s="60"/>
      <c r="J13" s="60"/>
      <c r="K13" s="25"/>
      <c r="L13" s="37"/>
      <c r="M13" s="85" t="s">
        <v>9</v>
      </c>
      <c r="N13" s="45"/>
      <c r="O13" s="23"/>
      <c r="P13" s="23">
        <f t="shared" si="1"/>
        <v>0</v>
      </c>
      <c r="Q13" s="23"/>
      <c r="R13" s="23"/>
      <c r="S13" s="45"/>
      <c r="T13" s="23"/>
      <c r="U13" s="25">
        <v>13200</v>
      </c>
      <c r="V13" s="37"/>
      <c r="W13" s="13" t="s">
        <v>76</v>
      </c>
      <c r="X13" s="68" t="s">
        <v>10</v>
      </c>
      <c r="Y13" s="24">
        <f aca="true" t="shared" si="6" ref="Y13:AF13">SUM(Y11:Y12)</f>
        <v>9067.4</v>
      </c>
      <c r="Z13" s="24">
        <f t="shared" si="6"/>
        <v>2590</v>
      </c>
      <c r="AA13" s="24">
        <f t="shared" si="6"/>
        <v>92133</v>
      </c>
      <c r="AB13" s="24">
        <f t="shared" si="6"/>
        <v>94723</v>
      </c>
      <c r="AC13" s="24">
        <f t="shared" si="6"/>
        <v>0</v>
      </c>
      <c r="AD13" s="24">
        <f t="shared" si="6"/>
        <v>0</v>
      </c>
      <c r="AE13" s="24">
        <f t="shared" si="6"/>
        <v>0</v>
      </c>
      <c r="AF13" s="26">
        <f t="shared" si="6"/>
        <v>0</v>
      </c>
      <c r="AG13" s="37"/>
      <c r="AH13" s="92" t="s">
        <v>10</v>
      </c>
      <c r="AI13" s="24">
        <f aca="true" t="shared" si="7" ref="AI13:AP13">SUM(AI11:AI12)</f>
        <v>13300</v>
      </c>
      <c r="AJ13" s="24">
        <f t="shared" si="7"/>
        <v>5850</v>
      </c>
      <c r="AK13" s="24">
        <f t="shared" si="7"/>
        <v>19150</v>
      </c>
      <c r="AL13" s="24">
        <f t="shared" si="7"/>
        <v>0</v>
      </c>
      <c r="AM13" s="24">
        <f t="shared" si="7"/>
        <v>0</v>
      </c>
      <c r="AN13" s="24">
        <f t="shared" si="7"/>
        <v>0</v>
      </c>
      <c r="AO13" s="24">
        <f t="shared" si="7"/>
        <v>0</v>
      </c>
      <c r="AP13" s="26">
        <f t="shared" si="7"/>
        <v>21850</v>
      </c>
    </row>
    <row r="14" spans="2:42" ht="18" customHeight="1">
      <c r="B14" s="10"/>
      <c r="C14" s="5" t="s">
        <v>7</v>
      </c>
      <c r="D14" s="23">
        <v>1400</v>
      </c>
      <c r="E14" s="23">
        <v>0</v>
      </c>
      <c r="F14" s="23">
        <v>11540</v>
      </c>
      <c r="G14" s="23">
        <f t="shared" si="0"/>
        <v>11540</v>
      </c>
      <c r="H14" s="23"/>
      <c r="I14" s="60"/>
      <c r="J14" s="60"/>
      <c r="K14" s="25"/>
      <c r="L14" s="37"/>
      <c r="M14" s="85" t="s">
        <v>7</v>
      </c>
      <c r="N14" s="45"/>
      <c r="O14" s="23"/>
      <c r="P14" s="23">
        <f t="shared" si="1"/>
        <v>0</v>
      </c>
      <c r="Q14" s="23"/>
      <c r="R14" s="23"/>
      <c r="S14" s="45"/>
      <c r="T14" s="23"/>
      <c r="U14" s="25">
        <v>11310</v>
      </c>
      <c r="V14" s="37"/>
      <c r="W14" s="10" t="s">
        <v>77</v>
      </c>
      <c r="X14" s="67" t="s">
        <v>37</v>
      </c>
      <c r="Y14" s="61">
        <v>4934</v>
      </c>
      <c r="Z14" s="61">
        <v>7642</v>
      </c>
      <c r="AA14" s="61">
        <v>18221</v>
      </c>
      <c r="AB14" s="61">
        <f t="shared" si="5"/>
        <v>25863</v>
      </c>
      <c r="AC14" s="61">
        <v>600</v>
      </c>
      <c r="AD14" s="72">
        <v>0</v>
      </c>
      <c r="AE14" s="72">
        <v>0</v>
      </c>
      <c r="AF14" s="59">
        <v>90</v>
      </c>
      <c r="AG14" s="37"/>
      <c r="AH14" s="90" t="s">
        <v>37</v>
      </c>
      <c r="AI14" s="70">
        <v>100</v>
      </c>
      <c r="AJ14" s="69"/>
      <c r="AK14" s="69">
        <f t="shared" si="2"/>
        <v>100</v>
      </c>
      <c r="AL14" s="61">
        <v>1100</v>
      </c>
      <c r="AM14" s="61">
        <v>160</v>
      </c>
      <c r="AN14" s="70"/>
      <c r="AO14" s="69"/>
      <c r="AP14" s="59">
        <v>2550</v>
      </c>
    </row>
    <row r="15" spans="2:42" ht="18" customHeight="1">
      <c r="B15" s="10" t="s">
        <v>62</v>
      </c>
      <c r="C15" s="5" t="s">
        <v>3</v>
      </c>
      <c r="D15" s="23">
        <v>1212</v>
      </c>
      <c r="E15" s="23">
        <v>40926</v>
      </c>
      <c r="F15" s="23">
        <v>29606</v>
      </c>
      <c r="G15" s="23">
        <f t="shared" si="0"/>
        <v>70532</v>
      </c>
      <c r="H15" s="23">
        <v>0</v>
      </c>
      <c r="I15" s="60">
        <v>0</v>
      </c>
      <c r="J15" s="60">
        <v>9321</v>
      </c>
      <c r="K15" s="25">
        <v>0</v>
      </c>
      <c r="L15" s="37"/>
      <c r="M15" s="85" t="s">
        <v>3</v>
      </c>
      <c r="N15" s="45"/>
      <c r="O15" s="23"/>
      <c r="P15" s="23">
        <f t="shared" si="1"/>
        <v>0</v>
      </c>
      <c r="Q15" s="23"/>
      <c r="R15" s="23"/>
      <c r="S15" s="45"/>
      <c r="T15" s="23"/>
      <c r="U15" s="25"/>
      <c r="V15" s="37"/>
      <c r="W15" s="10" t="s">
        <v>153</v>
      </c>
      <c r="X15" s="8" t="s">
        <v>38</v>
      </c>
      <c r="Y15" s="23">
        <v>7889</v>
      </c>
      <c r="Z15" s="23">
        <v>11341</v>
      </c>
      <c r="AA15" s="23">
        <v>0</v>
      </c>
      <c r="AB15" s="23">
        <f t="shared" si="5"/>
        <v>11341</v>
      </c>
      <c r="AC15" s="23">
        <v>190</v>
      </c>
      <c r="AD15" s="60">
        <v>0</v>
      </c>
      <c r="AE15" s="60">
        <v>0</v>
      </c>
      <c r="AF15" s="25">
        <v>35</v>
      </c>
      <c r="AG15" s="37"/>
      <c r="AH15" s="91" t="s">
        <v>38</v>
      </c>
      <c r="AI15" s="52">
        <v>3018</v>
      </c>
      <c r="AJ15" s="20"/>
      <c r="AK15" s="20">
        <f t="shared" si="2"/>
        <v>3018</v>
      </c>
      <c r="AL15" s="23">
        <v>190</v>
      </c>
      <c r="AM15" s="23">
        <v>140</v>
      </c>
      <c r="AN15" s="52"/>
      <c r="AO15" s="20"/>
      <c r="AP15" s="25">
        <v>13575</v>
      </c>
    </row>
    <row r="16" spans="2:42" ht="18" customHeight="1">
      <c r="B16" s="10"/>
      <c r="C16" s="5" t="s">
        <v>4</v>
      </c>
      <c r="D16" s="23">
        <v>625</v>
      </c>
      <c r="E16" s="23">
        <v>131112</v>
      </c>
      <c r="F16" s="23">
        <v>32815</v>
      </c>
      <c r="G16" s="23">
        <f t="shared" si="0"/>
        <v>163927</v>
      </c>
      <c r="H16" s="23">
        <v>124155</v>
      </c>
      <c r="I16" s="60">
        <v>12529</v>
      </c>
      <c r="J16" s="60">
        <v>2124</v>
      </c>
      <c r="K16" s="25">
        <v>0</v>
      </c>
      <c r="L16" s="37"/>
      <c r="M16" s="85" t="s">
        <v>4</v>
      </c>
      <c r="N16" s="45"/>
      <c r="O16" s="23"/>
      <c r="P16" s="23">
        <f t="shared" si="1"/>
        <v>0</v>
      </c>
      <c r="Q16" s="23"/>
      <c r="R16" s="23"/>
      <c r="S16" s="45"/>
      <c r="T16" s="23"/>
      <c r="U16" s="25"/>
      <c r="V16" s="37"/>
      <c r="W16" s="13" t="s">
        <v>78</v>
      </c>
      <c r="X16" s="68" t="s">
        <v>10</v>
      </c>
      <c r="Y16" s="24">
        <f>SUM(Y14:Y15)</f>
        <v>12823</v>
      </c>
      <c r="Z16" s="24">
        <f aca="true" t="shared" si="8" ref="Z16:AF16">SUM(Z14:Z15)</f>
        <v>18983</v>
      </c>
      <c r="AA16" s="24">
        <f t="shared" si="8"/>
        <v>18221</v>
      </c>
      <c r="AB16" s="24">
        <f t="shared" si="8"/>
        <v>37204</v>
      </c>
      <c r="AC16" s="24">
        <f t="shared" si="8"/>
        <v>790</v>
      </c>
      <c r="AD16" s="24">
        <f t="shared" si="8"/>
        <v>0</v>
      </c>
      <c r="AE16" s="24">
        <f t="shared" si="8"/>
        <v>0</v>
      </c>
      <c r="AF16" s="26">
        <f t="shared" si="8"/>
        <v>125</v>
      </c>
      <c r="AG16" s="37"/>
      <c r="AH16" s="92" t="s">
        <v>10</v>
      </c>
      <c r="AI16" s="24">
        <f aca="true" t="shared" si="9" ref="AI16:AP16">SUM(AI14:AI15)</f>
        <v>3118</v>
      </c>
      <c r="AJ16" s="24">
        <f t="shared" si="9"/>
        <v>0</v>
      </c>
      <c r="AK16" s="24">
        <f t="shared" si="9"/>
        <v>3118</v>
      </c>
      <c r="AL16" s="24">
        <f t="shared" si="9"/>
        <v>1290</v>
      </c>
      <c r="AM16" s="24">
        <f t="shared" si="9"/>
        <v>300</v>
      </c>
      <c r="AN16" s="24">
        <f t="shared" si="9"/>
        <v>0</v>
      </c>
      <c r="AO16" s="24">
        <f t="shared" si="9"/>
        <v>0</v>
      </c>
      <c r="AP16" s="26">
        <f t="shared" si="9"/>
        <v>16125</v>
      </c>
    </row>
    <row r="17" spans="2:42" ht="18" customHeight="1">
      <c r="B17" s="10"/>
      <c r="C17" s="5" t="s">
        <v>6</v>
      </c>
      <c r="D17" s="23">
        <v>539</v>
      </c>
      <c r="E17" s="23">
        <v>964</v>
      </c>
      <c r="F17" s="23">
        <v>4996</v>
      </c>
      <c r="G17" s="23">
        <f t="shared" si="0"/>
        <v>5960</v>
      </c>
      <c r="H17" s="23">
        <v>1369</v>
      </c>
      <c r="I17" s="60">
        <v>0</v>
      </c>
      <c r="J17" s="60">
        <v>680</v>
      </c>
      <c r="K17" s="25">
        <v>0</v>
      </c>
      <c r="L17" s="37"/>
      <c r="M17" s="85" t="s">
        <v>6</v>
      </c>
      <c r="N17" s="45"/>
      <c r="O17" s="23"/>
      <c r="P17" s="23">
        <f t="shared" si="1"/>
        <v>0</v>
      </c>
      <c r="Q17" s="23"/>
      <c r="R17" s="23"/>
      <c r="S17" s="45"/>
      <c r="T17" s="23"/>
      <c r="U17" s="25">
        <v>6675</v>
      </c>
      <c r="V17" s="37"/>
      <c r="W17" s="10"/>
      <c r="X17" s="67" t="s">
        <v>39</v>
      </c>
      <c r="Y17" s="61">
        <v>7219</v>
      </c>
      <c r="Z17" s="61">
        <v>9238</v>
      </c>
      <c r="AA17" s="61">
        <v>23267</v>
      </c>
      <c r="AB17" s="61">
        <f t="shared" si="5"/>
        <v>32505</v>
      </c>
      <c r="AC17" s="61">
        <v>1692</v>
      </c>
      <c r="AD17" s="72">
        <v>0</v>
      </c>
      <c r="AE17" s="72">
        <v>856</v>
      </c>
      <c r="AF17" s="59">
        <v>134</v>
      </c>
      <c r="AG17" s="37"/>
      <c r="AH17" s="90" t="s">
        <v>39</v>
      </c>
      <c r="AI17" s="70">
        <v>166</v>
      </c>
      <c r="AJ17" s="69">
        <v>1490</v>
      </c>
      <c r="AK17" s="69">
        <f t="shared" si="2"/>
        <v>1656</v>
      </c>
      <c r="AL17" s="61">
        <v>2816</v>
      </c>
      <c r="AM17" s="61">
        <v>533</v>
      </c>
      <c r="AN17" s="70"/>
      <c r="AO17" s="69"/>
      <c r="AP17" s="59">
        <v>8415</v>
      </c>
    </row>
    <row r="18" spans="2:42" ht="18" customHeight="1">
      <c r="B18" s="13"/>
      <c r="C18" s="7" t="s">
        <v>10</v>
      </c>
      <c r="D18" s="24">
        <f aca="true" t="shared" si="10" ref="D18:J18">SUM(D7:D17)</f>
        <v>14697</v>
      </c>
      <c r="E18" s="24">
        <f t="shared" si="10"/>
        <v>240674</v>
      </c>
      <c r="F18" s="24">
        <f t="shared" si="10"/>
        <v>309758</v>
      </c>
      <c r="G18" s="24">
        <f t="shared" si="10"/>
        <v>550432</v>
      </c>
      <c r="H18" s="24">
        <f t="shared" si="10"/>
        <v>147806</v>
      </c>
      <c r="I18" s="73">
        <f t="shared" si="10"/>
        <v>12529</v>
      </c>
      <c r="J18" s="73">
        <f t="shared" si="10"/>
        <v>25944</v>
      </c>
      <c r="K18" s="26">
        <f>SUM(K7:K17)</f>
        <v>0</v>
      </c>
      <c r="L18" s="37"/>
      <c r="M18" s="87" t="s">
        <v>10</v>
      </c>
      <c r="N18" s="24">
        <f aca="true" t="shared" si="11" ref="N18:U18">SUM(N7:N17)</f>
        <v>0</v>
      </c>
      <c r="O18" s="24">
        <f t="shared" si="11"/>
        <v>0</v>
      </c>
      <c r="P18" s="24">
        <f t="shared" si="11"/>
        <v>0</v>
      </c>
      <c r="Q18" s="24">
        <f t="shared" si="11"/>
        <v>0</v>
      </c>
      <c r="R18" s="24">
        <f t="shared" si="11"/>
        <v>0</v>
      </c>
      <c r="S18" s="24">
        <f t="shared" si="11"/>
        <v>0</v>
      </c>
      <c r="T18" s="24">
        <f t="shared" si="11"/>
        <v>0</v>
      </c>
      <c r="U18" s="26">
        <f t="shared" si="11"/>
        <v>243828</v>
      </c>
      <c r="V18" s="37"/>
      <c r="W18" s="10"/>
      <c r="X18" s="8" t="s">
        <v>41</v>
      </c>
      <c r="Y18" s="23">
        <v>4519</v>
      </c>
      <c r="Z18" s="23">
        <v>129</v>
      </c>
      <c r="AA18" s="23">
        <v>0</v>
      </c>
      <c r="AB18" s="23">
        <f t="shared" si="5"/>
        <v>129</v>
      </c>
      <c r="AC18" s="23">
        <v>0</v>
      </c>
      <c r="AD18" s="60">
        <v>0</v>
      </c>
      <c r="AE18" s="60">
        <v>0</v>
      </c>
      <c r="AF18" s="25">
        <v>8</v>
      </c>
      <c r="AG18" s="37"/>
      <c r="AH18" s="91" t="s">
        <v>41</v>
      </c>
      <c r="AI18" s="52"/>
      <c r="AJ18" s="20"/>
      <c r="AK18" s="20">
        <f t="shared" si="2"/>
        <v>0</v>
      </c>
      <c r="AL18" s="23">
        <v>1291</v>
      </c>
      <c r="AM18" s="23"/>
      <c r="AN18" s="52"/>
      <c r="AO18" s="20"/>
      <c r="AP18" s="25">
        <v>1650</v>
      </c>
    </row>
    <row r="19" spans="2:42" ht="18" customHeight="1">
      <c r="B19" s="10"/>
      <c r="C19" s="62" t="s">
        <v>11</v>
      </c>
      <c r="D19" s="61">
        <v>2486</v>
      </c>
      <c r="E19" s="61">
        <v>5751</v>
      </c>
      <c r="F19" s="61">
        <v>53016</v>
      </c>
      <c r="G19" s="61">
        <f aca="true" t="shared" si="12" ref="G19:G44">SUM(E19:F19)</f>
        <v>58767</v>
      </c>
      <c r="H19" s="61"/>
      <c r="I19" s="72"/>
      <c r="J19" s="72"/>
      <c r="K19" s="59"/>
      <c r="L19" s="37"/>
      <c r="M19" s="84" t="s">
        <v>11</v>
      </c>
      <c r="N19" s="66"/>
      <c r="O19" s="61"/>
      <c r="P19" s="61">
        <f t="shared" si="1"/>
        <v>0</v>
      </c>
      <c r="Q19" s="61"/>
      <c r="R19" s="61"/>
      <c r="S19" s="66"/>
      <c r="T19" s="61"/>
      <c r="U19" s="59">
        <v>834</v>
      </c>
      <c r="V19" s="37"/>
      <c r="W19" s="10" t="s">
        <v>79</v>
      </c>
      <c r="X19" s="8" t="s">
        <v>40</v>
      </c>
      <c r="Y19" s="23">
        <v>12145</v>
      </c>
      <c r="Z19" s="23">
        <v>5208</v>
      </c>
      <c r="AA19" s="23">
        <v>1778</v>
      </c>
      <c r="AB19" s="23">
        <f t="shared" si="5"/>
        <v>6986</v>
      </c>
      <c r="AC19" s="23">
        <v>65</v>
      </c>
      <c r="AD19" s="60">
        <v>0</v>
      </c>
      <c r="AE19" s="60">
        <v>0</v>
      </c>
      <c r="AF19" s="25">
        <v>1593</v>
      </c>
      <c r="AG19" s="37"/>
      <c r="AH19" s="91" t="s">
        <v>40</v>
      </c>
      <c r="AI19" s="52">
        <v>87</v>
      </c>
      <c r="AJ19" s="20">
        <v>513</v>
      </c>
      <c r="AK19" s="20">
        <f t="shared" si="2"/>
        <v>600</v>
      </c>
      <c r="AL19" s="23">
        <v>3450</v>
      </c>
      <c r="AM19" s="23"/>
      <c r="AN19" s="52"/>
      <c r="AO19" s="20"/>
      <c r="AP19" s="25">
        <v>3780</v>
      </c>
    </row>
    <row r="20" spans="2:42" ht="18" customHeight="1">
      <c r="B20" s="10" t="s">
        <v>63</v>
      </c>
      <c r="C20" s="5" t="s">
        <v>86</v>
      </c>
      <c r="D20" s="23">
        <v>3500</v>
      </c>
      <c r="E20" s="23">
        <v>15887</v>
      </c>
      <c r="F20" s="23">
        <v>4908</v>
      </c>
      <c r="G20" s="23">
        <f t="shared" si="12"/>
        <v>20795</v>
      </c>
      <c r="H20" s="23">
        <v>0</v>
      </c>
      <c r="I20" s="60">
        <v>0</v>
      </c>
      <c r="J20" s="60">
        <v>0</v>
      </c>
      <c r="K20" s="25">
        <v>0</v>
      </c>
      <c r="L20" s="37"/>
      <c r="M20" s="85" t="s">
        <v>86</v>
      </c>
      <c r="N20" s="45"/>
      <c r="O20" s="23"/>
      <c r="P20" s="23">
        <f t="shared" si="1"/>
        <v>0</v>
      </c>
      <c r="Q20" s="23"/>
      <c r="R20" s="23"/>
      <c r="S20" s="45"/>
      <c r="T20" s="23"/>
      <c r="U20" s="25">
        <v>5655</v>
      </c>
      <c r="V20" s="37"/>
      <c r="W20" s="10"/>
      <c r="X20" s="8" t="s">
        <v>42</v>
      </c>
      <c r="Y20" s="23">
        <v>2882</v>
      </c>
      <c r="Z20" s="23">
        <v>1395</v>
      </c>
      <c r="AA20" s="23">
        <v>0</v>
      </c>
      <c r="AB20" s="23">
        <f t="shared" si="5"/>
        <v>1395</v>
      </c>
      <c r="AC20" s="23">
        <v>1000</v>
      </c>
      <c r="AD20" s="60">
        <v>0</v>
      </c>
      <c r="AE20" s="60">
        <v>0</v>
      </c>
      <c r="AF20" s="25">
        <v>17</v>
      </c>
      <c r="AG20" s="37"/>
      <c r="AH20" s="91" t="s">
        <v>42</v>
      </c>
      <c r="AI20" s="52">
        <v>12</v>
      </c>
      <c r="AJ20" s="20">
        <v>858</v>
      </c>
      <c r="AK20" s="20">
        <f t="shared" si="2"/>
        <v>870</v>
      </c>
      <c r="AL20" s="23">
        <v>564</v>
      </c>
      <c r="AM20" s="23">
        <v>140</v>
      </c>
      <c r="AN20" s="52"/>
      <c r="AO20" s="20"/>
      <c r="AP20" s="25">
        <v>5082</v>
      </c>
    </row>
    <row r="21" spans="2:42" ht="18" customHeight="1">
      <c r="B21" s="10" t="s">
        <v>183</v>
      </c>
      <c r="C21" s="5" t="s">
        <v>12</v>
      </c>
      <c r="D21" s="23">
        <v>3411</v>
      </c>
      <c r="E21" s="23">
        <v>344</v>
      </c>
      <c r="F21" s="23">
        <v>37588</v>
      </c>
      <c r="G21" s="23">
        <f t="shared" si="12"/>
        <v>37932</v>
      </c>
      <c r="H21" s="23">
        <v>0</v>
      </c>
      <c r="I21" s="60">
        <v>0</v>
      </c>
      <c r="J21" s="60">
        <v>0</v>
      </c>
      <c r="K21" s="25">
        <v>0</v>
      </c>
      <c r="L21" s="37"/>
      <c r="M21" s="85" t="s">
        <v>12</v>
      </c>
      <c r="N21" s="45"/>
      <c r="O21" s="23"/>
      <c r="P21" s="23">
        <f t="shared" si="1"/>
        <v>0</v>
      </c>
      <c r="Q21" s="23">
        <v>648</v>
      </c>
      <c r="R21" s="23">
        <v>80</v>
      </c>
      <c r="S21" s="45"/>
      <c r="T21" s="23"/>
      <c r="U21" s="25"/>
      <c r="V21" s="37"/>
      <c r="W21" s="10" t="s">
        <v>152</v>
      </c>
      <c r="X21" s="8" t="s">
        <v>43</v>
      </c>
      <c r="Y21" s="23">
        <v>2575</v>
      </c>
      <c r="Z21" s="23">
        <v>783</v>
      </c>
      <c r="AA21" s="23">
        <v>0</v>
      </c>
      <c r="AB21" s="23">
        <f t="shared" si="5"/>
        <v>783</v>
      </c>
      <c r="AC21" s="23">
        <v>20</v>
      </c>
      <c r="AD21" s="60">
        <v>0</v>
      </c>
      <c r="AE21" s="60">
        <v>0</v>
      </c>
      <c r="AF21" s="25">
        <v>7</v>
      </c>
      <c r="AG21" s="37"/>
      <c r="AH21" s="91" t="s">
        <v>43</v>
      </c>
      <c r="AI21" s="52">
        <v>29</v>
      </c>
      <c r="AJ21" s="20">
        <v>28666</v>
      </c>
      <c r="AK21" s="20">
        <f t="shared" si="2"/>
        <v>28695</v>
      </c>
      <c r="AL21" s="23">
        <v>528</v>
      </c>
      <c r="AM21" s="23"/>
      <c r="AN21" s="52"/>
      <c r="AO21" s="20"/>
      <c r="AP21" s="25"/>
    </row>
    <row r="22" spans="2:42" ht="18" customHeight="1">
      <c r="B22" s="10" t="s">
        <v>64</v>
      </c>
      <c r="C22" s="5" t="s">
        <v>13</v>
      </c>
      <c r="D22" s="23">
        <v>5401</v>
      </c>
      <c r="E22" s="23">
        <v>1707</v>
      </c>
      <c r="F22" s="23">
        <v>35784</v>
      </c>
      <c r="G22" s="23">
        <f t="shared" si="12"/>
        <v>37491</v>
      </c>
      <c r="H22" s="23"/>
      <c r="I22" s="60"/>
      <c r="J22" s="60"/>
      <c r="K22" s="25"/>
      <c r="L22" s="37"/>
      <c r="M22" s="85" t="s">
        <v>13</v>
      </c>
      <c r="N22" s="45"/>
      <c r="O22" s="23"/>
      <c r="P22" s="23">
        <f t="shared" si="1"/>
        <v>0</v>
      </c>
      <c r="Q22" s="23">
        <v>1108</v>
      </c>
      <c r="R22" s="23"/>
      <c r="S22" s="45"/>
      <c r="T22" s="23"/>
      <c r="U22" s="25"/>
      <c r="V22" s="37"/>
      <c r="W22" s="10"/>
      <c r="X22" s="8" t="s">
        <v>44</v>
      </c>
      <c r="Y22" s="23">
        <f>SUM(Y17:Y21)</f>
        <v>29340</v>
      </c>
      <c r="Z22" s="23">
        <f aca="true" t="shared" si="13" ref="Z22:AF22">SUM(Z17:Z21)</f>
        <v>16753</v>
      </c>
      <c r="AA22" s="23">
        <f t="shared" si="13"/>
        <v>25045</v>
      </c>
      <c r="AB22" s="23">
        <f t="shared" si="13"/>
        <v>41798</v>
      </c>
      <c r="AC22" s="23">
        <f t="shared" si="13"/>
        <v>2777</v>
      </c>
      <c r="AD22" s="23">
        <f t="shared" si="13"/>
        <v>0</v>
      </c>
      <c r="AE22" s="23">
        <f t="shared" si="13"/>
        <v>856</v>
      </c>
      <c r="AF22" s="25">
        <f t="shared" si="13"/>
        <v>1759</v>
      </c>
      <c r="AG22" s="37"/>
      <c r="AH22" s="91" t="s">
        <v>44</v>
      </c>
      <c r="AI22" s="23">
        <f aca="true" t="shared" si="14" ref="AI22:AP22">SUM(AI17:AI21)</f>
        <v>294</v>
      </c>
      <c r="AJ22" s="23">
        <f t="shared" si="14"/>
        <v>31527</v>
      </c>
      <c r="AK22" s="23">
        <f t="shared" si="14"/>
        <v>31821</v>
      </c>
      <c r="AL22" s="23">
        <f t="shared" si="14"/>
        <v>8649</v>
      </c>
      <c r="AM22" s="23">
        <f t="shared" si="14"/>
        <v>673</v>
      </c>
      <c r="AN22" s="23">
        <f t="shared" si="14"/>
        <v>0</v>
      </c>
      <c r="AO22" s="23">
        <f t="shared" si="14"/>
        <v>0</v>
      </c>
      <c r="AP22" s="25">
        <f t="shared" si="14"/>
        <v>18927</v>
      </c>
    </row>
    <row r="23" spans="2:42" ht="18" customHeight="1">
      <c r="B23" s="13"/>
      <c r="C23" s="7" t="s">
        <v>10</v>
      </c>
      <c r="D23" s="24">
        <f aca="true" t="shared" si="15" ref="D23:K23">SUM(D19:D22)</f>
        <v>14798</v>
      </c>
      <c r="E23" s="24">
        <f t="shared" si="15"/>
        <v>23689</v>
      </c>
      <c r="F23" s="24">
        <f t="shared" si="15"/>
        <v>131296</v>
      </c>
      <c r="G23" s="24">
        <f t="shared" si="15"/>
        <v>154985</v>
      </c>
      <c r="H23" s="24">
        <f t="shared" si="15"/>
        <v>0</v>
      </c>
      <c r="I23" s="24">
        <f t="shared" si="15"/>
        <v>0</v>
      </c>
      <c r="J23" s="24">
        <f t="shared" si="15"/>
        <v>0</v>
      </c>
      <c r="K23" s="26">
        <f t="shared" si="15"/>
        <v>0</v>
      </c>
      <c r="L23" s="37"/>
      <c r="M23" s="87" t="s">
        <v>10</v>
      </c>
      <c r="N23" s="24">
        <f aca="true" t="shared" si="16" ref="N23:U23">SUM(N19:N22)</f>
        <v>0</v>
      </c>
      <c r="O23" s="24">
        <f t="shared" si="16"/>
        <v>0</v>
      </c>
      <c r="P23" s="24">
        <f t="shared" si="16"/>
        <v>0</v>
      </c>
      <c r="Q23" s="24">
        <f t="shared" si="16"/>
        <v>1756</v>
      </c>
      <c r="R23" s="24">
        <f t="shared" si="16"/>
        <v>80</v>
      </c>
      <c r="S23" s="24">
        <f t="shared" si="16"/>
        <v>0</v>
      </c>
      <c r="T23" s="24">
        <f t="shared" si="16"/>
        <v>0</v>
      </c>
      <c r="U23" s="26">
        <f t="shared" si="16"/>
        <v>6489</v>
      </c>
      <c r="V23" s="37"/>
      <c r="W23" s="10"/>
      <c r="X23" s="8" t="s">
        <v>45</v>
      </c>
      <c r="Y23" s="60">
        <v>4736</v>
      </c>
      <c r="Z23" s="74">
        <v>40820</v>
      </c>
      <c r="AA23" s="45">
        <v>727202</v>
      </c>
      <c r="AB23" s="23">
        <f>SUM(Z23:AA23)</f>
        <v>768022</v>
      </c>
      <c r="AC23" s="23">
        <v>160</v>
      </c>
      <c r="AD23" s="75">
        <v>0</v>
      </c>
      <c r="AE23" s="60">
        <v>64</v>
      </c>
      <c r="AF23" s="25">
        <v>636</v>
      </c>
      <c r="AG23" s="37"/>
      <c r="AH23" s="91" t="s">
        <v>45</v>
      </c>
      <c r="AI23" s="52">
        <v>8654</v>
      </c>
      <c r="AJ23" s="20">
        <v>529327</v>
      </c>
      <c r="AK23" s="20">
        <f t="shared" si="2"/>
        <v>537981</v>
      </c>
      <c r="AL23" s="23">
        <v>320</v>
      </c>
      <c r="AM23" s="23"/>
      <c r="AN23" s="23"/>
      <c r="AO23" s="52"/>
      <c r="AP23" s="25">
        <v>129825</v>
      </c>
    </row>
    <row r="24" spans="2:42" ht="18" customHeight="1">
      <c r="B24" s="10"/>
      <c r="C24" s="62" t="s">
        <v>14</v>
      </c>
      <c r="D24" s="61">
        <v>1600</v>
      </c>
      <c r="E24" s="61">
        <v>3580</v>
      </c>
      <c r="F24" s="61">
        <v>149343</v>
      </c>
      <c r="G24" s="61">
        <f t="shared" si="12"/>
        <v>152923</v>
      </c>
      <c r="H24" s="61">
        <v>2548</v>
      </c>
      <c r="I24" s="72">
        <v>0</v>
      </c>
      <c r="J24" s="72">
        <v>0</v>
      </c>
      <c r="K24" s="59">
        <v>0</v>
      </c>
      <c r="L24" s="37"/>
      <c r="M24" s="84" t="s">
        <v>14</v>
      </c>
      <c r="N24" s="66"/>
      <c r="O24" s="61"/>
      <c r="P24" s="61">
        <f t="shared" si="1"/>
        <v>0</v>
      </c>
      <c r="Q24" s="61">
        <v>1745</v>
      </c>
      <c r="R24" s="61"/>
      <c r="S24" s="66"/>
      <c r="T24" s="61"/>
      <c r="U24" s="59">
        <v>6552</v>
      </c>
      <c r="V24" s="37"/>
      <c r="W24" s="10" t="s">
        <v>80</v>
      </c>
      <c r="X24" s="8" t="s">
        <v>46</v>
      </c>
      <c r="Y24" s="23">
        <v>1712</v>
      </c>
      <c r="Z24" s="61">
        <v>6782</v>
      </c>
      <c r="AA24" s="23">
        <v>1008</v>
      </c>
      <c r="AB24" s="23">
        <f>SUM(Z24:AA24)</f>
        <v>7790</v>
      </c>
      <c r="AC24" s="23">
        <v>0</v>
      </c>
      <c r="AD24" s="60">
        <v>0</v>
      </c>
      <c r="AE24" s="60">
        <v>0</v>
      </c>
      <c r="AF24" s="25">
        <v>54</v>
      </c>
      <c r="AG24" s="37"/>
      <c r="AH24" s="91" t="s">
        <v>46</v>
      </c>
      <c r="AI24" s="52"/>
      <c r="AJ24" s="20">
        <v>1516</v>
      </c>
      <c r="AK24" s="20">
        <f t="shared" si="2"/>
        <v>1516</v>
      </c>
      <c r="AL24" s="23"/>
      <c r="AM24" s="23"/>
      <c r="AN24" s="23"/>
      <c r="AO24" s="52"/>
      <c r="AP24" s="25">
        <v>13200</v>
      </c>
    </row>
    <row r="25" spans="2:42" ht="18" customHeight="1">
      <c r="B25" s="10" t="s">
        <v>65</v>
      </c>
      <c r="C25" s="5" t="s">
        <v>15</v>
      </c>
      <c r="D25" s="23">
        <v>0</v>
      </c>
      <c r="E25" s="23">
        <v>0</v>
      </c>
      <c r="F25" s="23">
        <v>44837</v>
      </c>
      <c r="G25" s="23">
        <f t="shared" si="12"/>
        <v>44837</v>
      </c>
      <c r="H25" s="23">
        <v>0</v>
      </c>
      <c r="I25" s="60">
        <v>0</v>
      </c>
      <c r="J25" s="60">
        <v>0</v>
      </c>
      <c r="K25" s="25">
        <v>0</v>
      </c>
      <c r="L25" s="37"/>
      <c r="M25" s="85" t="s">
        <v>15</v>
      </c>
      <c r="N25" s="45"/>
      <c r="O25" s="23"/>
      <c r="P25" s="23">
        <f t="shared" si="1"/>
        <v>0</v>
      </c>
      <c r="Q25" s="23"/>
      <c r="R25" s="23"/>
      <c r="S25" s="45"/>
      <c r="T25" s="23"/>
      <c r="U25" s="25">
        <v>1150</v>
      </c>
      <c r="V25" s="37"/>
      <c r="W25" s="10"/>
      <c r="X25" s="8" t="s">
        <v>44</v>
      </c>
      <c r="Y25" s="23">
        <f aca="true" t="shared" si="17" ref="Y25:AF25">SUM(Y23:Y24)</f>
        <v>6448</v>
      </c>
      <c r="Z25" s="23">
        <f t="shared" si="17"/>
        <v>47602</v>
      </c>
      <c r="AA25" s="23">
        <f t="shared" si="17"/>
        <v>728210</v>
      </c>
      <c r="AB25" s="23">
        <f t="shared" si="17"/>
        <v>775812</v>
      </c>
      <c r="AC25" s="23">
        <f t="shared" si="17"/>
        <v>160</v>
      </c>
      <c r="AD25" s="23">
        <f t="shared" si="17"/>
        <v>0</v>
      </c>
      <c r="AE25" s="23">
        <f t="shared" si="17"/>
        <v>64</v>
      </c>
      <c r="AF25" s="25">
        <f t="shared" si="17"/>
        <v>690</v>
      </c>
      <c r="AG25" s="37"/>
      <c r="AH25" s="91" t="s">
        <v>44</v>
      </c>
      <c r="AI25" s="20">
        <f aca="true" t="shared" si="18" ref="AI25:AP25">SUM(AI23:AI24)</f>
        <v>8654</v>
      </c>
      <c r="AJ25" s="20">
        <f t="shared" si="18"/>
        <v>530843</v>
      </c>
      <c r="AK25" s="20">
        <f t="shared" si="18"/>
        <v>539497</v>
      </c>
      <c r="AL25" s="20">
        <f t="shared" si="18"/>
        <v>320</v>
      </c>
      <c r="AM25" s="20">
        <f t="shared" si="18"/>
        <v>0</v>
      </c>
      <c r="AN25" s="20">
        <f t="shared" si="18"/>
        <v>0</v>
      </c>
      <c r="AO25" s="20">
        <f t="shared" si="18"/>
        <v>0</v>
      </c>
      <c r="AP25" s="21">
        <f t="shared" si="18"/>
        <v>143025</v>
      </c>
    </row>
    <row r="26" spans="2:42" ht="18" customHeight="1">
      <c r="B26" s="10" t="s">
        <v>66</v>
      </c>
      <c r="C26" s="5" t="s">
        <v>16</v>
      </c>
      <c r="D26" s="23">
        <v>0</v>
      </c>
      <c r="E26" s="23">
        <v>0</v>
      </c>
      <c r="F26" s="23">
        <v>44755</v>
      </c>
      <c r="G26" s="23">
        <f t="shared" si="12"/>
        <v>44755</v>
      </c>
      <c r="H26" s="23">
        <v>0</v>
      </c>
      <c r="I26" s="60">
        <v>0</v>
      </c>
      <c r="J26" s="60">
        <v>0</v>
      </c>
      <c r="K26" s="25">
        <v>0</v>
      </c>
      <c r="L26" s="37"/>
      <c r="M26" s="85" t="s">
        <v>16</v>
      </c>
      <c r="N26" s="45"/>
      <c r="O26" s="23"/>
      <c r="P26" s="23">
        <f t="shared" si="1"/>
        <v>0</v>
      </c>
      <c r="Q26" s="23">
        <v>500</v>
      </c>
      <c r="R26" s="23"/>
      <c r="S26" s="45"/>
      <c r="T26" s="23"/>
      <c r="U26" s="25">
        <v>3090</v>
      </c>
      <c r="V26" s="37"/>
      <c r="W26" s="13"/>
      <c r="X26" s="68" t="s">
        <v>10</v>
      </c>
      <c r="Y26" s="24">
        <f>SUM(Y22,Y25)</f>
        <v>35788</v>
      </c>
      <c r="Z26" s="24">
        <f aca="true" t="shared" si="19" ref="Z26:AF26">SUM(Z22,Z25)</f>
        <v>64355</v>
      </c>
      <c r="AA26" s="24">
        <f t="shared" si="19"/>
        <v>753255</v>
      </c>
      <c r="AB26" s="24">
        <f t="shared" si="19"/>
        <v>817610</v>
      </c>
      <c r="AC26" s="24">
        <f t="shared" si="19"/>
        <v>2937</v>
      </c>
      <c r="AD26" s="24">
        <f t="shared" si="19"/>
        <v>0</v>
      </c>
      <c r="AE26" s="24">
        <f t="shared" si="19"/>
        <v>920</v>
      </c>
      <c r="AF26" s="26">
        <f t="shared" si="19"/>
        <v>2449</v>
      </c>
      <c r="AG26" s="37"/>
      <c r="AH26" s="92" t="s">
        <v>10</v>
      </c>
      <c r="AI26" s="24">
        <f aca="true" t="shared" si="20" ref="AI26:AP26">SUM(AI22,AI25)</f>
        <v>8948</v>
      </c>
      <c r="AJ26" s="24">
        <f t="shared" si="20"/>
        <v>562370</v>
      </c>
      <c r="AK26" s="24">
        <f t="shared" si="20"/>
        <v>571318</v>
      </c>
      <c r="AL26" s="24">
        <f t="shared" si="20"/>
        <v>8969</v>
      </c>
      <c r="AM26" s="24">
        <f t="shared" si="20"/>
        <v>673</v>
      </c>
      <c r="AN26" s="24">
        <f t="shared" si="20"/>
        <v>0</v>
      </c>
      <c r="AO26" s="24">
        <f t="shared" si="20"/>
        <v>0</v>
      </c>
      <c r="AP26" s="26">
        <f t="shared" si="20"/>
        <v>161952</v>
      </c>
    </row>
    <row r="27" spans="2:42" ht="18" customHeight="1">
      <c r="B27" s="13"/>
      <c r="C27" s="7" t="s">
        <v>10</v>
      </c>
      <c r="D27" s="24">
        <f aca="true" t="shared" si="21" ref="D27:K27">SUM(D24:D26)</f>
        <v>1600</v>
      </c>
      <c r="E27" s="24">
        <f t="shared" si="21"/>
        <v>3580</v>
      </c>
      <c r="F27" s="24">
        <f t="shared" si="21"/>
        <v>238935</v>
      </c>
      <c r="G27" s="24">
        <f t="shared" si="21"/>
        <v>242515</v>
      </c>
      <c r="H27" s="24">
        <f t="shared" si="21"/>
        <v>2548</v>
      </c>
      <c r="I27" s="24">
        <f t="shared" si="21"/>
        <v>0</v>
      </c>
      <c r="J27" s="24">
        <f t="shared" si="21"/>
        <v>0</v>
      </c>
      <c r="K27" s="26">
        <f t="shared" si="21"/>
        <v>0</v>
      </c>
      <c r="L27" s="37"/>
      <c r="M27" s="87" t="s">
        <v>10</v>
      </c>
      <c r="N27" s="24">
        <f aca="true" t="shared" si="22" ref="N27:U27">SUM(N24:N26)</f>
        <v>0</v>
      </c>
      <c r="O27" s="24">
        <f t="shared" si="22"/>
        <v>0</v>
      </c>
      <c r="P27" s="24">
        <f t="shared" si="22"/>
        <v>0</v>
      </c>
      <c r="Q27" s="24">
        <f t="shared" si="22"/>
        <v>2245</v>
      </c>
      <c r="R27" s="24">
        <f t="shared" si="22"/>
        <v>0</v>
      </c>
      <c r="S27" s="24">
        <f t="shared" si="22"/>
        <v>0</v>
      </c>
      <c r="T27" s="24">
        <f t="shared" si="22"/>
        <v>0</v>
      </c>
      <c r="U27" s="26">
        <f t="shared" si="22"/>
        <v>10792</v>
      </c>
      <c r="V27" s="37"/>
      <c r="W27" s="10"/>
      <c r="X27" s="67" t="s">
        <v>47</v>
      </c>
      <c r="Y27" s="61">
        <v>9020</v>
      </c>
      <c r="Z27" s="61">
        <v>5735</v>
      </c>
      <c r="AA27" s="61">
        <v>58500</v>
      </c>
      <c r="AB27" s="61">
        <f aca="true" t="shared" si="23" ref="AB27:AB32">SUM(Z27:AA27)</f>
        <v>64235</v>
      </c>
      <c r="AC27" s="61">
        <v>70</v>
      </c>
      <c r="AD27" s="72">
        <v>0</v>
      </c>
      <c r="AE27" s="72">
        <v>1694</v>
      </c>
      <c r="AF27" s="59"/>
      <c r="AG27" s="37"/>
      <c r="AH27" s="90" t="s">
        <v>47</v>
      </c>
      <c r="AI27" s="70"/>
      <c r="AJ27" s="69"/>
      <c r="AK27" s="69">
        <f t="shared" si="2"/>
        <v>0</v>
      </c>
      <c r="AL27" s="61"/>
      <c r="AM27" s="61"/>
      <c r="AN27" s="69"/>
      <c r="AO27" s="70"/>
      <c r="AP27" s="59">
        <v>188150</v>
      </c>
    </row>
    <row r="28" spans="2:42" ht="18" customHeight="1">
      <c r="B28" s="10"/>
      <c r="C28" s="62" t="s">
        <v>17</v>
      </c>
      <c r="D28" s="61">
        <v>263</v>
      </c>
      <c r="E28" s="61">
        <v>54</v>
      </c>
      <c r="F28" s="61">
        <v>155658</v>
      </c>
      <c r="G28" s="61">
        <f t="shared" si="12"/>
        <v>155712</v>
      </c>
      <c r="H28" s="61">
        <v>141561</v>
      </c>
      <c r="I28" s="72">
        <v>0</v>
      </c>
      <c r="J28" s="72">
        <v>0</v>
      </c>
      <c r="K28" s="59">
        <v>0</v>
      </c>
      <c r="L28" s="37"/>
      <c r="M28" s="84" t="s">
        <v>17</v>
      </c>
      <c r="N28" s="66"/>
      <c r="O28" s="61"/>
      <c r="P28" s="61">
        <f t="shared" si="1"/>
        <v>0</v>
      </c>
      <c r="Q28" s="61"/>
      <c r="R28" s="61"/>
      <c r="S28" s="66"/>
      <c r="T28" s="61"/>
      <c r="U28" s="59"/>
      <c r="V28" s="37"/>
      <c r="W28" s="10"/>
      <c r="X28" s="8" t="s">
        <v>52</v>
      </c>
      <c r="Y28" s="23">
        <v>6894</v>
      </c>
      <c r="Z28" s="23">
        <v>0</v>
      </c>
      <c r="AA28" s="23">
        <v>0</v>
      </c>
      <c r="AB28" s="23">
        <f t="shared" si="23"/>
        <v>0</v>
      </c>
      <c r="AC28" s="23">
        <v>0</v>
      </c>
      <c r="AD28" s="60">
        <v>0</v>
      </c>
      <c r="AE28" s="60">
        <v>6.4</v>
      </c>
      <c r="AF28" s="25">
        <v>351.2</v>
      </c>
      <c r="AG28" s="37"/>
      <c r="AH28" s="91" t="s">
        <v>52</v>
      </c>
      <c r="AI28" s="52"/>
      <c r="AJ28" s="20"/>
      <c r="AK28" s="20">
        <f t="shared" si="2"/>
        <v>0</v>
      </c>
      <c r="AL28" s="23"/>
      <c r="AM28" s="23"/>
      <c r="AN28" s="20"/>
      <c r="AO28" s="52"/>
      <c r="AP28" s="25">
        <v>35427</v>
      </c>
    </row>
    <row r="29" spans="2:42" ht="18" customHeight="1">
      <c r="B29" s="10"/>
      <c r="C29" s="5" t="s">
        <v>18</v>
      </c>
      <c r="D29" s="23">
        <v>3499</v>
      </c>
      <c r="E29" s="23">
        <v>840</v>
      </c>
      <c r="F29" s="23">
        <v>30762</v>
      </c>
      <c r="G29" s="23">
        <f t="shared" si="12"/>
        <v>31602</v>
      </c>
      <c r="H29" s="23">
        <v>0</v>
      </c>
      <c r="I29" s="60">
        <v>162584</v>
      </c>
      <c r="J29" s="60">
        <v>0</v>
      </c>
      <c r="K29" s="25">
        <v>0</v>
      </c>
      <c r="L29" s="37"/>
      <c r="M29" s="85" t="s">
        <v>18</v>
      </c>
      <c r="N29" s="45"/>
      <c r="O29" s="23"/>
      <c r="P29" s="23">
        <f t="shared" si="1"/>
        <v>0</v>
      </c>
      <c r="Q29" s="23"/>
      <c r="R29" s="23"/>
      <c r="S29" s="45"/>
      <c r="T29" s="23"/>
      <c r="U29" s="25">
        <v>7797</v>
      </c>
      <c r="V29" s="37"/>
      <c r="W29" s="10" t="s">
        <v>81</v>
      </c>
      <c r="X29" s="8" t="s">
        <v>48</v>
      </c>
      <c r="Y29" s="23">
        <v>31300</v>
      </c>
      <c r="Z29" s="23">
        <v>43102</v>
      </c>
      <c r="AA29" s="23">
        <v>35623</v>
      </c>
      <c r="AB29" s="23">
        <f t="shared" si="23"/>
        <v>78725</v>
      </c>
      <c r="AC29" s="23">
        <v>260</v>
      </c>
      <c r="AD29" s="75"/>
      <c r="AE29" s="60">
        <v>50</v>
      </c>
      <c r="AF29" s="25"/>
      <c r="AG29" s="37"/>
      <c r="AH29" s="91" t="s">
        <v>48</v>
      </c>
      <c r="AI29" s="52"/>
      <c r="AJ29" s="20"/>
      <c r="AK29" s="20">
        <f t="shared" si="2"/>
        <v>0</v>
      </c>
      <c r="AL29" s="23"/>
      <c r="AM29" s="23"/>
      <c r="AN29" s="20"/>
      <c r="AO29" s="52"/>
      <c r="AP29" s="25">
        <v>176620</v>
      </c>
    </row>
    <row r="30" spans="2:42" ht="18" customHeight="1">
      <c r="B30" s="10" t="s">
        <v>67</v>
      </c>
      <c r="C30" s="5" t="s">
        <v>20</v>
      </c>
      <c r="D30" s="23">
        <v>88</v>
      </c>
      <c r="E30" s="23">
        <v>7505</v>
      </c>
      <c r="F30" s="23">
        <v>584956</v>
      </c>
      <c r="G30" s="23">
        <f t="shared" si="12"/>
        <v>592461</v>
      </c>
      <c r="H30" s="23">
        <v>0</v>
      </c>
      <c r="I30" s="60">
        <v>0</v>
      </c>
      <c r="J30" s="60">
        <v>0</v>
      </c>
      <c r="K30" s="25">
        <v>0</v>
      </c>
      <c r="L30" s="37"/>
      <c r="M30" s="85" t="s">
        <v>20</v>
      </c>
      <c r="N30" s="45"/>
      <c r="O30" s="23"/>
      <c r="P30" s="23">
        <f t="shared" si="1"/>
        <v>0</v>
      </c>
      <c r="Q30" s="23"/>
      <c r="R30" s="23"/>
      <c r="S30" s="45"/>
      <c r="T30" s="23"/>
      <c r="U30" s="25"/>
      <c r="V30" s="37"/>
      <c r="W30" s="10" t="s">
        <v>154</v>
      </c>
      <c r="X30" s="8" t="s">
        <v>49</v>
      </c>
      <c r="Y30" s="23">
        <v>6874</v>
      </c>
      <c r="Z30" s="23">
        <v>2216</v>
      </c>
      <c r="AA30" s="23">
        <v>5577</v>
      </c>
      <c r="AB30" s="23">
        <f t="shared" si="23"/>
        <v>7793</v>
      </c>
      <c r="AC30" s="23">
        <v>16</v>
      </c>
      <c r="AD30" s="60">
        <v>0</v>
      </c>
      <c r="AE30" s="60">
        <v>59.2</v>
      </c>
      <c r="AF30" s="25"/>
      <c r="AG30" s="37"/>
      <c r="AH30" s="91" t="s">
        <v>49</v>
      </c>
      <c r="AI30" s="52"/>
      <c r="AJ30" s="20"/>
      <c r="AK30" s="20">
        <f t="shared" si="2"/>
        <v>0</v>
      </c>
      <c r="AL30" s="23"/>
      <c r="AM30" s="23"/>
      <c r="AN30" s="20"/>
      <c r="AO30" s="52"/>
      <c r="AP30" s="25">
        <v>23490</v>
      </c>
    </row>
    <row r="31" spans="2:42" ht="18" customHeight="1">
      <c r="B31" s="10" t="s">
        <v>182</v>
      </c>
      <c r="C31" s="5" t="s">
        <v>19</v>
      </c>
      <c r="D31" s="23">
        <v>0</v>
      </c>
      <c r="E31" s="23">
        <v>10259</v>
      </c>
      <c r="F31" s="23">
        <v>11088</v>
      </c>
      <c r="G31" s="23">
        <f t="shared" si="12"/>
        <v>21347</v>
      </c>
      <c r="H31" s="23"/>
      <c r="I31" s="60"/>
      <c r="J31" s="60"/>
      <c r="K31" s="25">
        <v>0</v>
      </c>
      <c r="L31" s="37"/>
      <c r="M31" s="85" t="s">
        <v>19</v>
      </c>
      <c r="N31" s="45"/>
      <c r="O31" s="23"/>
      <c r="P31" s="23">
        <f t="shared" si="1"/>
        <v>0</v>
      </c>
      <c r="Q31" s="23"/>
      <c r="R31" s="23"/>
      <c r="S31" s="45"/>
      <c r="T31" s="23"/>
      <c r="U31" s="25"/>
      <c r="V31" s="37"/>
      <c r="W31" s="10" t="s">
        <v>82</v>
      </c>
      <c r="X31" s="8" t="s">
        <v>50</v>
      </c>
      <c r="Y31" s="23">
        <v>215</v>
      </c>
      <c r="Z31" s="23">
        <v>28232</v>
      </c>
      <c r="AA31" s="23">
        <v>17648</v>
      </c>
      <c r="AB31" s="23">
        <f t="shared" si="23"/>
        <v>45880</v>
      </c>
      <c r="AC31" s="23">
        <v>0</v>
      </c>
      <c r="AD31" s="60">
        <v>0</v>
      </c>
      <c r="AE31" s="60">
        <v>412.8</v>
      </c>
      <c r="AF31" s="25"/>
      <c r="AG31" s="37"/>
      <c r="AH31" s="91" t="s">
        <v>50</v>
      </c>
      <c r="AI31" s="52"/>
      <c r="AJ31" s="20"/>
      <c r="AK31" s="20">
        <f t="shared" si="2"/>
        <v>0</v>
      </c>
      <c r="AL31" s="23"/>
      <c r="AM31" s="23">
        <v>210</v>
      </c>
      <c r="AN31" s="20"/>
      <c r="AO31" s="52"/>
      <c r="AP31" s="25">
        <v>904958</v>
      </c>
    </row>
    <row r="32" spans="2:42" ht="18" customHeight="1">
      <c r="B32" s="10" t="s">
        <v>68</v>
      </c>
      <c r="C32" s="5" t="s">
        <v>21</v>
      </c>
      <c r="D32" s="23">
        <v>191</v>
      </c>
      <c r="E32" s="23">
        <v>2441</v>
      </c>
      <c r="F32" s="23">
        <v>178226</v>
      </c>
      <c r="G32" s="23">
        <f t="shared" si="12"/>
        <v>180667</v>
      </c>
      <c r="H32" s="23"/>
      <c r="I32" s="60"/>
      <c r="J32" s="60"/>
      <c r="K32" s="25">
        <v>0</v>
      </c>
      <c r="L32" s="37"/>
      <c r="M32" s="85" t="s">
        <v>21</v>
      </c>
      <c r="N32" s="45"/>
      <c r="O32" s="23"/>
      <c r="P32" s="23">
        <f t="shared" si="1"/>
        <v>0</v>
      </c>
      <c r="Q32" s="23"/>
      <c r="R32" s="23"/>
      <c r="S32" s="45"/>
      <c r="T32" s="23"/>
      <c r="U32" s="25"/>
      <c r="V32" s="37"/>
      <c r="W32" s="10"/>
      <c r="X32" s="8" t="s">
        <v>51</v>
      </c>
      <c r="Y32" s="23">
        <v>2882</v>
      </c>
      <c r="Z32" s="23">
        <v>56</v>
      </c>
      <c r="AA32" s="23">
        <v>2029</v>
      </c>
      <c r="AB32" s="23">
        <f t="shared" si="23"/>
        <v>2085</v>
      </c>
      <c r="AC32" s="23">
        <v>0</v>
      </c>
      <c r="AD32" s="60">
        <v>0</v>
      </c>
      <c r="AE32" s="60">
        <v>3208</v>
      </c>
      <c r="AF32" s="25"/>
      <c r="AG32" s="37"/>
      <c r="AH32" s="91" t="s">
        <v>51</v>
      </c>
      <c r="AI32" s="52"/>
      <c r="AJ32" s="20"/>
      <c r="AK32" s="20">
        <f t="shared" si="2"/>
        <v>0</v>
      </c>
      <c r="AL32" s="23"/>
      <c r="AM32" s="23"/>
      <c r="AN32" s="20"/>
      <c r="AO32" s="52"/>
      <c r="AP32" s="25">
        <v>790715</v>
      </c>
    </row>
    <row r="33" spans="2:42" ht="18" customHeight="1">
      <c r="B33" s="10"/>
      <c r="C33" s="5" t="s">
        <v>87</v>
      </c>
      <c r="D33" s="23">
        <v>374</v>
      </c>
      <c r="E33" s="23">
        <v>16784</v>
      </c>
      <c r="F33" s="23">
        <v>2701</v>
      </c>
      <c r="G33" s="23">
        <f t="shared" si="12"/>
        <v>19485</v>
      </c>
      <c r="H33" s="23"/>
      <c r="I33" s="60"/>
      <c r="J33" s="60"/>
      <c r="K33" s="25">
        <v>0</v>
      </c>
      <c r="L33" s="37"/>
      <c r="M33" s="85" t="s">
        <v>87</v>
      </c>
      <c r="N33" s="45"/>
      <c r="O33" s="23"/>
      <c r="P33" s="23">
        <f t="shared" si="1"/>
        <v>0</v>
      </c>
      <c r="Q33" s="23"/>
      <c r="R33" s="23"/>
      <c r="S33" s="45"/>
      <c r="T33" s="23"/>
      <c r="U33" s="25">
        <v>4470</v>
      </c>
      <c r="V33" s="37"/>
      <c r="W33" s="13"/>
      <c r="X33" s="68" t="s">
        <v>10</v>
      </c>
      <c r="Y33" s="24">
        <f aca="true" t="shared" si="24" ref="Y33:AF33">SUM(Y27:Y32)</f>
        <v>57185</v>
      </c>
      <c r="Z33" s="24">
        <f t="shared" si="24"/>
        <v>79341</v>
      </c>
      <c r="AA33" s="24">
        <f t="shared" si="24"/>
        <v>119377</v>
      </c>
      <c r="AB33" s="24">
        <f t="shared" si="24"/>
        <v>198718</v>
      </c>
      <c r="AC33" s="24">
        <f t="shared" si="24"/>
        <v>346</v>
      </c>
      <c r="AD33" s="24">
        <f t="shared" si="24"/>
        <v>0</v>
      </c>
      <c r="AE33" s="24">
        <f t="shared" si="24"/>
        <v>5430.4</v>
      </c>
      <c r="AF33" s="26">
        <f t="shared" si="24"/>
        <v>351.2</v>
      </c>
      <c r="AG33" s="37"/>
      <c r="AH33" s="92" t="s">
        <v>10</v>
      </c>
      <c r="AI33" s="22">
        <f aca="true" t="shared" si="25" ref="AI33:AP33">SUM(AI27:AI32)</f>
        <v>0</v>
      </c>
      <c r="AJ33" s="22">
        <f t="shared" si="25"/>
        <v>0</v>
      </c>
      <c r="AK33" s="22">
        <f t="shared" si="25"/>
        <v>0</v>
      </c>
      <c r="AL33" s="22">
        <f t="shared" si="25"/>
        <v>0</v>
      </c>
      <c r="AM33" s="22">
        <f t="shared" si="25"/>
        <v>210</v>
      </c>
      <c r="AN33" s="22">
        <f t="shared" si="25"/>
        <v>0</v>
      </c>
      <c r="AO33" s="22">
        <f t="shared" si="25"/>
        <v>0</v>
      </c>
      <c r="AP33" s="28">
        <f t="shared" si="25"/>
        <v>2119360</v>
      </c>
    </row>
    <row r="34" spans="2:42" ht="18" customHeight="1">
      <c r="B34" s="13"/>
      <c r="C34" s="7" t="s">
        <v>10</v>
      </c>
      <c r="D34" s="24">
        <f aca="true" t="shared" si="26" ref="D34:K34">SUM(D28:D33)</f>
        <v>4415</v>
      </c>
      <c r="E34" s="24">
        <f t="shared" si="26"/>
        <v>37883</v>
      </c>
      <c r="F34" s="24">
        <f t="shared" si="26"/>
        <v>963391</v>
      </c>
      <c r="G34" s="24">
        <f t="shared" si="26"/>
        <v>1001274</v>
      </c>
      <c r="H34" s="24">
        <f t="shared" si="26"/>
        <v>141561</v>
      </c>
      <c r="I34" s="24">
        <f t="shared" si="26"/>
        <v>162584</v>
      </c>
      <c r="J34" s="24">
        <f t="shared" si="26"/>
        <v>0</v>
      </c>
      <c r="K34" s="26">
        <f t="shared" si="26"/>
        <v>0</v>
      </c>
      <c r="L34" s="37"/>
      <c r="M34" s="87" t="s">
        <v>10</v>
      </c>
      <c r="N34" s="24">
        <f aca="true" t="shared" si="27" ref="N34:U34">SUM(N28:N33)</f>
        <v>0</v>
      </c>
      <c r="O34" s="24">
        <f t="shared" si="27"/>
        <v>0</v>
      </c>
      <c r="P34" s="24">
        <f t="shared" si="27"/>
        <v>0</v>
      </c>
      <c r="Q34" s="24">
        <f t="shared" si="27"/>
        <v>0</v>
      </c>
      <c r="R34" s="24">
        <f t="shared" si="27"/>
        <v>0</v>
      </c>
      <c r="S34" s="24">
        <f t="shared" si="27"/>
        <v>0</v>
      </c>
      <c r="T34" s="24">
        <f t="shared" si="27"/>
        <v>0</v>
      </c>
      <c r="U34" s="26">
        <f t="shared" si="27"/>
        <v>12267</v>
      </c>
      <c r="V34" s="37"/>
      <c r="W34" s="10"/>
      <c r="X34" s="67" t="s">
        <v>53</v>
      </c>
      <c r="Y34" s="61">
        <v>143</v>
      </c>
      <c r="Z34" s="61">
        <v>1990</v>
      </c>
      <c r="AA34" s="61">
        <v>9539</v>
      </c>
      <c r="AB34" s="61">
        <f>SUM(Z34:AA34)</f>
        <v>11529</v>
      </c>
      <c r="AC34" s="61">
        <v>0</v>
      </c>
      <c r="AD34" s="72">
        <v>0</v>
      </c>
      <c r="AE34" s="72">
        <v>0</v>
      </c>
      <c r="AF34" s="59"/>
      <c r="AG34" s="37"/>
      <c r="AH34" s="90" t="s">
        <v>53</v>
      </c>
      <c r="AI34" s="70"/>
      <c r="AJ34" s="69"/>
      <c r="AK34" s="69">
        <f t="shared" si="2"/>
        <v>0</v>
      </c>
      <c r="AL34" s="61">
        <v>6540</v>
      </c>
      <c r="AM34" s="61">
        <v>2200</v>
      </c>
      <c r="AN34" s="69"/>
      <c r="AO34" s="70"/>
      <c r="AP34" s="59">
        <v>307950</v>
      </c>
    </row>
    <row r="35" spans="2:42" ht="18" customHeight="1">
      <c r="B35" s="10"/>
      <c r="C35" s="62" t="s">
        <v>22</v>
      </c>
      <c r="D35" s="61">
        <v>7776</v>
      </c>
      <c r="E35" s="61">
        <v>2906</v>
      </c>
      <c r="F35" s="61">
        <v>527187</v>
      </c>
      <c r="G35" s="61">
        <f t="shared" si="12"/>
        <v>530093</v>
      </c>
      <c r="H35" s="61">
        <v>0</v>
      </c>
      <c r="I35" s="72">
        <v>0</v>
      </c>
      <c r="J35" s="72">
        <v>3026</v>
      </c>
      <c r="K35" s="59">
        <f>SUM(K29:K34)</f>
        <v>0</v>
      </c>
      <c r="L35" s="37"/>
      <c r="M35" s="84" t="s">
        <v>22</v>
      </c>
      <c r="N35" s="66"/>
      <c r="O35" s="61"/>
      <c r="P35" s="61">
        <f t="shared" si="1"/>
        <v>0</v>
      </c>
      <c r="Q35" s="61"/>
      <c r="R35" s="61"/>
      <c r="S35" s="66"/>
      <c r="T35" s="61"/>
      <c r="U35" s="59">
        <v>12462</v>
      </c>
      <c r="V35" s="37"/>
      <c r="W35" s="10" t="s">
        <v>83</v>
      </c>
      <c r="X35" s="8" t="s">
        <v>56</v>
      </c>
      <c r="Y35" s="23">
        <v>2730</v>
      </c>
      <c r="Z35" s="23">
        <v>4086</v>
      </c>
      <c r="AA35" s="23">
        <v>3065</v>
      </c>
      <c r="AB35" s="23">
        <f>SUM(Z35:AA35)</f>
        <v>7151</v>
      </c>
      <c r="AC35" s="23">
        <v>0</v>
      </c>
      <c r="AD35" s="60">
        <v>0</v>
      </c>
      <c r="AE35" s="60">
        <v>0</v>
      </c>
      <c r="AF35" s="25">
        <v>50</v>
      </c>
      <c r="AG35" s="37"/>
      <c r="AH35" s="91" t="s">
        <v>56</v>
      </c>
      <c r="AI35" s="52">
        <v>100</v>
      </c>
      <c r="AJ35" s="20"/>
      <c r="AK35" s="20">
        <f t="shared" si="2"/>
        <v>100</v>
      </c>
      <c r="AL35" s="23">
        <v>500</v>
      </c>
      <c r="AM35" s="23"/>
      <c r="AN35" s="20"/>
      <c r="AO35" s="52"/>
      <c r="AP35" s="25">
        <v>986637</v>
      </c>
    </row>
    <row r="36" spans="2:42" ht="18" customHeight="1">
      <c r="B36" s="10" t="s">
        <v>69</v>
      </c>
      <c r="C36" s="5" t="s">
        <v>23</v>
      </c>
      <c r="D36" s="23">
        <v>268</v>
      </c>
      <c r="E36" s="23">
        <v>0</v>
      </c>
      <c r="F36" s="23">
        <v>0</v>
      </c>
      <c r="G36" s="23">
        <f t="shared" si="12"/>
        <v>0</v>
      </c>
      <c r="H36" s="23">
        <v>0</v>
      </c>
      <c r="I36" s="60">
        <v>0</v>
      </c>
      <c r="J36" s="60">
        <v>0</v>
      </c>
      <c r="K36" s="25">
        <f>SUM(K30:K35)</f>
        <v>0</v>
      </c>
      <c r="L36" s="37"/>
      <c r="M36" s="85" t="s">
        <v>23</v>
      </c>
      <c r="N36" s="45"/>
      <c r="O36" s="23"/>
      <c r="P36" s="23">
        <f t="shared" si="1"/>
        <v>0</v>
      </c>
      <c r="R36" s="23"/>
      <c r="S36" s="45"/>
      <c r="T36" s="23"/>
      <c r="U36" s="25"/>
      <c r="V36" s="37"/>
      <c r="W36" s="10" t="s">
        <v>155</v>
      </c>
      <c r="X36" s="8" t="s">
        <v>57</v>
      </c>
      <c r="Y36" s="23">
        <v>22</v>
      </c>
      <c r="Z36" s="23">
        <v>0</v>
      </c>
      <c r="AA36" s="23">
        <v>0</v>
      </c>
      <c r="AB36" s="23">
        <f>SUM(Z36:AA36)</f>
        <v>0</v>
      </c>
      <c r="AC36" s="23">
        <v>0</v>
      </c>
      <c r="AD36" s="60">
        <v>0</v>
      </c>
      <c r="AE36" s="60">
        <v>0</v>
      </c>
      <c r="AF36" s="25"/>
      <c r="AG36" s="37"/>
      <c r="AH36" s="91" t="s">
        <v>57</v>
      </c>
      <c r="AI36" s="52"/>
      <c r="AJ36" s="20"/>
      <c r="AK36" s="20">
        <f t="shared" si="2"/>
        <v>0</v>
      </c>
      <c r="AL36" s="23"/>
      <c r="AM36" s="23"/>
      <c r="AN36" s="20"/>
      <c r="AO36" s="52"/>
      <c r="AP36" s="25">
        <v>942702</v>
      </c>
    </row>
    <row r="37" spans="2:42" ht="18" customHeight="1">
      <c r="B37" s="10" t="s">
        <v>70</v>
      </c>
      <c r="C37" s="5" t="s">
        <v>24</v>
      </c>
      <c r="D37" s="23">
        <v>279</v>
      </c>
      <c r="E37" s="23">
        <v>4632</v>
      </c>
      <c r="F37" s="23">
        <v>0</v>
      </c>
      <c r="G37" s="23">
        <f t="shared" si="12"/>
        <v>4632</v>
      </c>
      <c r="H37" s="23">
        <v>0</v>
      </c>
      <c r="I37" s="60">
        <v>0</v>
      </c>
      <c r="J37" s="60">
        <v>0</v>
      </c>
      <c r="K37" s="25">
        <f>SUM(K31:K36)</f>
        <v>0</v>
      </c>
      <c r="L37" s="37"/>
      <c r="M37" s="85" t="s">
        <v>24</v>
      </c>
      <c r="N37" s="45"/>
      <c r="O37" s="23"/>
      <c r="P37" s="23">
        <f t="shared" si="1"/>
        <v>0</v>
      </c>
      <c r="Q37" s="23">
        <v>1800</v>
      </c>
      <c r="R37" s="23"/>
      <c r="S37" s="45"/>
      <c r="T37" s="23"/>
      <c r="U37" s="25"/>
      <c r="V37" s="37"/>
      <c r="W37" s="10"/>
      <c r="X37" s="8" t="s">
        <v>55</v>
      </c>
      <c r="Y37" s="23">
        <v>0</v>
      </c>
      <c r="Z37" s="23">
        <v>0</v>
      </c>
      <c r="AA37" s="23">
        <v>10832</v>
      </c>
      <c r="AB37" s="23">
        <f>SUM(Z37:AA37)</f>
        <v>10832</v>
      </c>
      <c r="AC37" s="23">
        <v>0</v>
      </c>
      <c r="AD37" s="60">
        <v>0</v>
      </c>
      <c r="AE37" s="60">
        <v>0</v>
      </c>
      <c r="AF37" s="25"/>
      <c r="AG37" s="37"/>
      <c r="AH37" s="91" t="s">
        <v>55</v>
      </c>
      <c r="AI37" s="52"/>
      <c r="AJ37" s="20"/>
      <c r="AK37" s="20">
        <f t="shared" si="2"/>
        <v>0</v>
      </c>
      <c r="AL37" s="23"/>
      <c r="AM37" s="23"/>
      <c r="AN37" s="20"/>
      <c r="AO37" s="23">
        <v>800</v>
      </c>
      <c r="AP37" s="25">
        <v>59190</v>
      </c>
    </row>
    <row r="38" spans="2:42" ht="18" customHeight="1">
      <c r="B38" s="13"/>
      <c r="C38" s="7" t="s">
        <v>10</v>
      </c>
      <c r="D38" s="24">
        <f aca="true" t="shared" si="28" ref="D38:K38">SUM(D35:D37)</f>
        <v>8323</v>
      </c>
      <c r="E38" s="24">
        <f t="shared" si="28"/>
        <v>7538</v>
      </c>
      <c r="F38" s="24">
        <f t="shared" si="28"/>
        <v>527187</v>
      </c>
      <c r="G38" s="24">
        <f t="shared" si="28"/>
        <v>534725</v>
      </c>
      <c r="H38" s="24">
        <f t="shared" si="28"/>
        <v>0</v>
      </c>
      <c r="I38" s="24">
        <f t="shared" si="28"/>
        <v>0</v>
      </c>
      <c r="J38" s="24">
        <f t="shared" si="28"/>
        <v>3026</v>
      </c>
      <c r="K38" s="26">
        <f t="shared" si="28"/>
        <v>0</v>
      </c>
      <c r="L38" s="37"/>
      <c r="M38" s="87" t="s">
        <v>10</v>
      </c>
      <c r="N38" s="24">
        <f aca="true" t="shared" si="29" ref="N38:U38">SUM(N35:N37)</f>
        <v>0</v>
      </c>
      <c r="O38" s="24">
        <f t="shared" si="29"/>
        <v>0</v>
      </c>
      <c r="P38" s="24">
        <f t="shared" si="29"/>
        <v>0</v>
      </c>
      <c r="Q38" s="24">
        <f t="shared" si="29"/>
        <v>1800</v>
      </c>
      <c r="R38" s="24">
        <f t="shared" si="29"/>
        <v>0</v>
      </c>
      <c r="S38" s="24">
        <f t="shared" si="29"/>
        <v>0</v>
      </c>
      <c r="T38" s="24">
        <f t="shared" si="29"/>
        <v>0</v>
      </c>
      <c r="U38" s="26">
        <f t="shared" si="29"/>
        <v>12462</v>
      </c>
      <c r="V38" s="37"/>
      <c r="W38" s="10" t="s">
        <v>84</v>
      </c>
      <c r="X38" s="8" t="s">
        <v>54</v>
      </c>
      <c r="Y38" s="23">
        <v>2320</v>
      </c>
      <c r="Z38" s="23">
        <v>1740</v>
      </c>
      <c r="AA38" s="23">
        <v>132307</v>
      </c>
      <c r="AB38" s="23">
        <f>SUM(Z38:AA38)</f>
        <v>134047</v>
      </c>
      <c r="AC38" s="23">
        <v>0</v>
      </c>
      <c r="AD38" s="60">
        <v>0</v>
      </c>
      <c r="AE38" s="60">
        <v>0</v>
      </c>
      <c r="AF38" s="25"/>
      <c r="AG38" s="37"/>
      <c r="AH38" s="91" t="s">
        <v>54</v>
      </c>
      <c r="AI38" s="52"/>
      <c r="AJ38" s="20"/>
      <c r="AK38" s="20">
        <f t="shared" si="2"/>
        <v>0</v>
      </c>
      <c r="AL38" s="23">
        <v>1300</v>
      </c>
      <c r="AM38" s="23">
        <v>100</v>
      </c>
      <c r="AN38" s="20"/>
      <c r="AO38" s="23"/>
      <c r="AP38" s="25">
        <v>86625</v>
      </c>
    </row>
    <row r="39" spans="2:42" ht="18" customHeight="1">
      <c r="B39" s="10"/>
      <c r="C39" s="62" t="s">
        <v>27</v>
      </c>
      <c r="D39" s="61">
        <v>23621</v>
      </c>
      <c r="E39" s="61">
        <v>6015</v>
      </c>
      <c r="F39" s="61">
        <v>179950</v>
      </c>
      <c r="G39" s="61">
        <f t="shared" si="12"/>
        <v>185965</v>
      </c>
      <c r="H39" s="61">
        <v>0</v>
      </c>
      <c r="I39" s="72">
        <v>0</v>
      </c>
      <c r="J39" s="72">
        <v>500</v>
      </c>
      <c r="K39" s="59">
        <f aca="true" t="shared" si="30" ref="K39:K44">SUM(K36:K38)</f>
        <v>0</v>
      </c>
      <c r="L39" s="37"/>
      <c r="M39" s="84" t="s">
        <v>27</v>
      </c>
      <c r="N39" s="66"/>
      <c r="O39" s="61"/>
      <c r="P39" s="61">
        <f t="shared" si="1"/>
        <v>0</v>
      </c>
      <c r="Q39" s="61"/>
      <c r="R39" s="61"/>
      <c r="S39" s="66"/>
      <c r="T39" s="61"/>
      <c r="U39" s="59">
        <v>41274</v>
      </c>
      <c r="V39" s="37"/>
      <c r="W39" s="13"/>
      <c r="X39" s="68" t="s">
        <v>10</v>
      </c>
      <c r="Y39" s="24">
        <f aca="true" t="shared" si="31" ref="Y39:AF39">SUM(Y34:Y38)</f>
        <v>5215</v>
      </c>
      <c r="Z39" s="24">
        <f t="shared" si="31"/>
        <v>7816</v>
      </c>
      <c r="AA39" s="24">
        <f t="shared" si="31"/>
        <v>155743</v>
      </c>
      <c r="AB39" s="24">
        <f t="shared" si="31"/>
        <v>163559</v>
      </c>
      <c r="AC39" s="24">
        <f t="shared" si="31"/>
        <v>0</v>
      </c>
      <c r="AD39" s="24">
        <f t="shared" si="31"/>
        <v>0</v>
      </c>
      <c r="AE39" s="24">
        <f t="shared" si="31"/>
        <v>0</v>
      </c>
      <c r="AF39" s="26">
        <f t="shared" si="31"/>
        <v>50</v>
      </c>
      <c r="AG39" s="37"/>
      <c r="AH39" s="92" t="s">
        <v>10</v>
      </c>
      <c r="AI39" s="24">
        <f aca="true" t="shared" si="32" ref="AI39:AP39">SUM(AI34:AI38)</f>
        <v>100</v>
      </c>
      <c r="AJ39" s="24">
        <f t="shared" si="32"/>
        <v>0</v>
      </c>
      <c r="AK39" s="24">
        <f t="shared" si="32"/>
        <v>100</v>
      </c>
      <c r="AL39" s="24">
        <f t="shared" si="32"/>
        <v>8340</v>
      </c>
      <c r="AM39" s="24">
        <f t="shared" si="32"/>
        <v>2300</v>
      </c>
      <c r="AN39" s="24">
        <f t="shared" si="32"/>
        <v>0</v>
      </c>
      <c r="AO39" s="24">
        <f t="shared" si="32"/>
        <v>800</v>
      </c>
      <c r="AP39" s="26">
        <f t="shared" si="32"/>
        <v>2383104</v>
      </c>
    </row>
    <row r="40" spans="2:42" ht="18" customHeight="1">
      <c r="B40" s="10" t="s">
        <v>152</v>
      </c>
      <c r="C40" s="5" t="s">
        <v>26</v>
      </c>
      <c r="D40" s="23">
        <v>2800</v>
      </c>
      <c r="E40" s="23">
        <v>1358</v>
      </c>
      <c r="F40" s="23">
        <v>13954</v>
      </c>
      <c r="G40" s="23">
        <f t="shared" si="12"/>
        <v>15312</v>
      </c>
      <c r="H40" s="23">
        <v>0</v>
      </c>
      <c r="I40" s="60">
        <v>0</v>
      </c>
      <c r="J40" s="60">
        <v>0</v>
      </c>
      <c r="K40" s="25">
        <f t="shared" si="30"/>
        <v>0</v>
      </c>
      <c r="L40" s="37"/>
      <c r="M40" s="85" t="s">
        <v>26</v>
      </c>
      <c r="N40" s="45"/>
      <c r="O40" s="23"/>
      <c r="P40" s="23">
        <f t="shared" si="1"/>
        <v>0</v>
      </c>
      <c r="Q40" s="23"/>
      <c r="R40" s="23"/>
      <c r="S40" s="45"/>
      <c r="T40" s="23"/>
      <c r="U40" s="25">
        <v>55328</v>
      </c>
      <c r="V40" s="37"/>
      <c r="W40" s="561" t="s">
        <v>88</v>
      </c>
      <c r="X40" s="562"/>
      <c r="Y40" s="79">
        <f aca="true" t="shared" si="33" ref="Y40:AF40">SUM(D18,D23,D27,D34,D38,D45,Y10,Y13,Y16,Y26,Y33,Y39)</f>
        <v>202760.4</v>
      </c>
      <c r="Z40" s="79">
        <f t="shared" si="33"/>
        <v>521881.1</v>
      </c>
      <c r="AA40" s="79">
        <f t="shared" si="33"/>
        <v>4053240.1</v>
      </c>
      <c r="AB40" s="79">
        <f t="shared" si="33"/>
        <v>4575121.2</v>
      </c>
      <c r="AC40" s="79">
        <f t="shared" si="33"/>
        <v>295988</v>
      </c>
      <c r="AD40" s="79">
        <f t="shared" si="33"/>
        <v>325894</v>
      </c>
      <c r="AE40" s="79">
        <f t="shared" si="33"/>
        <v>35820.4</v>
      </c>
      <c r="AF40" s="80">
        <f t="shared" si="33"/>
        <v>2975.2</v>
      </c>
      <c r="AG40" s="37"/>
      <c r="AH40" s="93" t="s">
        <v>187</v>
      </c>
      <c r="AI40" s="79">
        <f>SUM(N18,N23,N27,N34,N38,N45,AI10,AI13,AI16,AI26,AI33,AI39)</f>
        <v>26793</v>
      </c>
      <c r="AJ40" s="79">
        <f aca="true" t="shared" si="34" ref="AJ40:AP40">SUM(O18,O23,O27,O34,O38,O45,AJ10,AJ13,AJ16,AJ26,AJ33,AJ39)</f>
        <v>568220</v>
      </c>
      <c r="AK40" s="79">
        <f t="shared" si="34"/>
        <v>595013</v>
      </c>
      <c r="AL40" s="79">
        <f t="shared" si="34"/>
        <v>24400</v>
      </c>
      <c r="AM40" s="79">
        <f t="shared" si="34"/>
        <v>3563</v>
      </c>
      <c r="AN40" s="79">
        <f t="shared" si="34"/>
        <v>0</v>
      </c>
      <c r="AO40" s="79">
        <f t="shared" si="34"/>
        <v>800</v>
      </c>
      <c r="AP40" s="80">
        <f t="shared" si="34"/>
        <v>5117055</v>
      </c>
    </row>
    <row r="41" spans="2:42" ht="18" customHeight="1">
      <c r="B41" s="10" t="s">
        <v>71</v>
      </c>
      <c r="C41" s="5" t="s">
        <v>25</v>
      </c>
      <c r="D41" s="23">
        <v>335</v>
      </c>
      <c r="E41" s="23">
        <v>21336</v>
      </c>
      <c r="F41" s="23">
        <v>0</v>
      </c>
      <c r="G41" s="23">
        <f t="shared" si="12"/>
        <v>21336</v>
      </c>
      <c r="H41" s="23">
        <v>0</v>
      </c>
      <c r="I41" s="60">
        <v>0</v>
      </c>
      <c r="J41" s="60">
        <v>0</v>
      </c>
      <c r="K41" s="25">
        <f t="shared" si="30"/>
        <v>0</v>
      </c>
      <c r="L41" s="37"/>
      <c r="M41" s="85" t="s">
        <v>25</v>
      </c>
      <c r="N41" s="45"/>
      <c r="O41" s="23"/>
      <c r="P41" s="23">
        <f t="shared" si="1"/>
        <v>0</v>
      </c>
      <c r="Q41" s="23"/>
      <c r="R41" s="23"/>
      <c r="S41" s="45"/>
      <c r="T41" s="23"/>
      <c r="U41" s="25"/>
      <c r="V41" s="37"/>
      <c r="W41" s="43"/>
      <c r="X41" s="1"/>
      <c r="Y41" s="37"/>
      <c r="AF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23" ht="18" customHeight="1">
      <c r="B42" s="10" t="s">
        <v>154</v>
      </c>
      <c r="C42" s="5" t="s">
        <v>28</v>
      </c>
      <c r="D42" s="23">
        <v>414</v>
      </c>
      <c r="E42" s="23">
        <v>625.1</v>
      </c>
      <c r="F42" s="23">
        <v>2013.1</v>
      </c>
      <c r="G42" s="23">
        <f t="shared" si="12"/>
        <v>2638.2</v>
      </c>
      <c r="H42" s="23">
        <v>0</v>
      </c>
      <c r="I42" s="60">
        <v>0</v>
      </c>
      <c r="J42" s="60">
        <v>0</v>
      </c>
      <c r="K42" s="25">
        <f t="shared" si="30"/>
        <v>0</v>
      </c>
      <c r="L42" s="37"/>
      <c r="M42" s="85" t="s">
        <v>28</v>
      </c>
      <c r="N42" s="45"/>
      <c r="O42" s="23"/>
      <c r="P42" s="23">
        <f t="shared" si="1"/>
        <v>0</v>
      </c>
      <c r="Q42" s="23"/>
      <c r="R42" s="23"/>
      <c r="S42" s="45"/>
      <c r="T42" s="23"/>
      <c r="U42" s="25"/>
      <c r="V42" s="37"/>
      <c r="W42" s="2"/>
    </row>
    <row r="43" spans="2:23" ht="18" customHeight="1">
      <c r="B43" s="10" t="s">
        <v>72</v>
      </c>
      <c r="C43" s="5" t="s">
        <v>29</v>
      </c>
      <c r="D43" s="23">
        <v>1450</v>
      </c>
      <c r="E43" s="23">
        <v>2900</v>
      </c>
      <c r="F43" s="23">
        <v>0</v>
      </c>
      <c r="G43" s="23">
        <f t="shared" si="12"/>
        <v>2900</v>
      </c>
      <c r="H43" s="23">
        <v>0</v>
      </c>
      <c r="I43" s="60">
        <v>0</v>
      </c>
      <c r="J43" s="60">
        <v>0</v>
      </c>
      <c r="K43" s="25">
        <f t="shared" si="30"/>
        <v>0</v>
      </c>
      <c r="L43" s="37"/>
      <c r="M43" s="85" t="s">
        <v>29</v>
      </c>
      <c r="N43" s="45"/>
      <c r="O43" s="23"/>
      <c r="P43" s="23">
        <f t="shared" si="1"/>
        <v>0</v>
      </c>
      <c r="Q43" s="23"/>
      <c r="R43" s="23"/>
      <c r="S43" s="45"/>
      <c r="T43" s="23"/>
      <c r="U43" s="25">
        <v>3405</v>
      </c>
      <c r="V43" s="37"/>
      <c r="W43" s="2"/>
    </row>
    <row r="44" spans="2:39" ht="18" customHeight="1">
      <c r="B44" s="10"/>
      <c r="C44" s="5" t="s">
        <v>30</v>
      </c>
      <c r="D44" s="23">
        <v>235</v>
      </c>
      <c r="E44" s="23">
        <v>160</v>
      </c>
      <c r="F44" s="23">
        <v>4658</v>
      </c>
      <c r="G44" s="23">
        <f t="shared" si="12"/>
        <v>4818</v>
      </c>
      <c r="H44" s="23">
        <v>0</v>
      </c>
      <c r="I44" s="60">
        <v>0</v>
      </c>
      <c r="J44" s="60">
        <v>0</v>
      </c>
      <c r="K44" s="25">
        <f t="shared" si="30"/>
        <v>0</v>
      </c>
      <c r="L44" s="37"/>
      <c r="M44" s="85" t="s">
        <v>30</v>
      </c>
      <c r="N44" s="45"/>
      <c r="O44" s="23"/>
      <c r="P44" s="23">
        <f t="shared" si="1"/>
        <v>0</v>
      </c>
      <c r="Q44" s="23"/>
      <c r="R44" s="23"/>
      <c r="S44" s="45"/>
      <c r="T44" s="23"/>
      <c r="U44" s="25">
        <v>7014</v>
      </c>
      <c r="V44" s="37"/>
      <c r="W44" s="2"/>
      <c r="AM44" s="3"/>
    </row>
    <row r="45" spans="2:23" ht="18" customHeight="1">
      <c r="B45" s="13"/>
      <c r="C45" s="7" t="s">
        <v>10</v>
      </c>
      <c r="D45" s="24">
        <f aca="true" t="shared" si="35" ref="D45:K45">SUM(D39:D44)</f>
        <v>28855</v>
      </c>
      <c r="E45" s="24">
        <f t="shared" si="35"/>
        <v>32394.1</v>
      </c>
      <c r="F45" s="24">
        <f t="shared" si="35"/>
        <v>200575.1</v>
      </c>
      <c r="G45" s="24">
        <f t="shared" si="35"/>
        <v>232969.2</v>
      </c>
      <c r="H45" s="24">
        <f t="shared" si="35"/>
        <v>0</v>
      </c>
      <c r="I45" s="24">
        <f t="shared" si="35"/>
        <v>0</v>
      </c>
      <c r="J45" s="24">
        <f t="shared" si="35"/>
        <v>500</v>
      </c>
      <c r="K45" s="26">
        <f t="shared" si="35"/>
        <v>0</v>
      </c>
      <c r="L45" s="37"/>
      <c r="M45" s="87" t="s">
        <v>10</v>
      </c>
      <c r="N45" s="24">
        <f aca="true" t="shared" si="36" ref="N45:U45">SUM(N39:N44)</f>
        <v>0</v>
      </c>
      <c r="O45" s="24">
        <f t="shared" si="36"/>
        <v>0</v>
      </c>
      <c r="P45" s="24">
        <f t="shared" si="36"/>
        <v>0</v>
      </c>
      <c r="Q45" s="24">
        <f t="shared" si="36"/>
        <v>0</v>
      </c>
      <c r="R45" s="24">
        <f t="shared" si="36"/>
        <v>0</v>
      </c>
      <c r="S45" s="24">
        <f t="shared" si="36"/>
        <v>0</v>
      </c>
      <c r="T45" s="24">
        <f t="shared" si="36"/>
        <v>0</v>
      </c>
      <c r="U45" s="26">
        <f t="shared" si="36"/>
        <v>107021</v>
      </c>
      <c r="V45" s="37"/>
      <c r="W45" s="38"/>
    </row>
    <row r="47" spans="6:42" ht="13.5">
      <c r="F47" s="53"/>
      <c r="Q47" s="53"/>
      <c r="W47" s="563"/>
      <c r="X47" s="559"/>
      <c r="Y47" s="559"/>
      <c r="Z47" s="559"/>
      <c r="AA47" s="559"/>
      <c r="AB47" s="559"/>
      <c r="AC47" s="559"/>
      <c r="AD47" s="559"/>
      <c r="AE47" s="33"/>
      <c r="AF47" s="33"/>
      <c r="AG47" s="33"/>
      <c r="AI47" s="559"/>
      <c r="AJ47" s="559"/>
      <c r="AK47" s="559"/>
      <c r="AL47" s="559"/>
      <c r="AM47" s="559"/>
      <c r="AN47" s="559"/>
      <c r="AO47" s="559"/>
      <c r="AP47" s="559"/>
    </row>
    <row r="48" spans="6:42" ht="13.5">
      <c r="F48" s="53"/>
      <c r="Q48" s="53"/>
      <c r="W48" s="81"/>
      <c r="X48" s="33"/>
      <c r="Y48" s="33"/>
      <c r="Z48" s="33"/>
      <c r="AA48" s="33"/>
      <c r="AB48" s="33"/>
      <c r="AC48" s="33"/>
      <c r="AD48" s="33"/>
      <c r="AE48" s="33"/>
      <c r="AF48" s="81"/>
      <c r="AG48" s="33"/>
      <c r="AI48" s="33"/>
      <c r="AJ48" s="33"/>
      <c r="AK48" s="33"/>
      <c r="AL48" s="33"/>
      <c r="AM48" s="33"/>
      <c r="AN48" s="33"/>
      <c r="AO48" s="33"/>
      <c r="AP48" s="33"/>
    </row>
    <row r="49" spans="6:42" ht="13.5">
      <c r="F49" s="53"/>
      <c r="Q49" s="53"/>
      <c r="W49" s="81"/>
      <c r="X49" s="33"/>
      <c r="Y49" s="33"/>
      <c r="Z49" s="33"/>
      <c r="AA49" s="33"/>
      <c r="AB49" s="33"/>
      <c r="AC49" s="33"/>
      <c r="AD49" s="33"/>
      <c r="AE49" s="33"/>
      <c r="AF49" s="81"/>
      <c r="AG49" s="33"/>
      <c r="AI49" s="33"/>
      <c r="AJ49" s="33"/>
      <c r="AK49" s="33"/>
      <c r="AL49" s="33"/>
      <c r="AM49" s="33"/>
      <c r="AN49" s="33"/>
      <c r="AO49" s="33"/>
      <c r="AP49" s="33"/>
    </row>
    <row r="50" spans="6:42" ht="13.5">
      <c r="F50" s="53"/>
      <c r="Q50" s="53"/>
      <c r="W50" s="81"/>
      <c r="X50" s="33"/>
      <c r="Y50" s="33"/>
      <c r="Z50" s="33"/>
      <c r="AA50" s="33"/>
      <c r="AB50" s="33"/>
      <c r="AC50" s="33"/>
      <c r="AD50" s="33"/>
      <c r="AE50" s="33"/>
      <c r="AF50" s="81"/>
      <c r="AG50" s="33"/>
      <c r="AI50" s="33"/>
      <c r="AJ50" s="33"/>
      <c r="AK50" s="33"/>
      <c r="AL50" s="33"/>
      <c r="AM50" s="33"/>
      <c r="AN50" s="33"/>
      <c r="AO50" s="33"/>
      <c r="AP50" s="33"/>
    </row>
    <row r="51" spans="6:42" ht="13.5">
      <c r="F51" s="53"/>
      <c r="Q51" s="53"/>
      <c r="W51" s="81"/>
      <c r="X51" s="33"/>
      <c r="Y51" s="33"/>
      <c r="Z51" s="33"/>
      <c r="AA51" s="33"/>
      <c r="AB51" s="33"/>
      <c r="AC51" s="33"/>
      <c r="AD51" s="33"/>
      <c r="AE51" s="33"/>
      <c r="AF51" s="81"/>
      <c r="AG51" s="33"/>
      <c r="AI51" s="33"/>
      <c r="AJ51" s="33"/>
      <c r="AK51" s="33"/>
      <c r="AL51" s="33"/>
      <c r="AM51" s="33"/>
      <c r="AN51" s="33"/>
      <c r="AO51" s="33"/>
      <c r="AP51" s="33"/>
    </row>
    <row r="52" spans="6:42" ht="13.5">
      <c r="F52" s="53"/>
      <c r="Q52" s="53"/>
      <c r="W52" s="81"/>
      <c r="X52" s="33"/>
      <c r="Y52" s="33"/>
      <c r="Z52" s="33"/>
      <c r="AA52" s="33"/>
      <c r="AB52" s="33"/>
      <c r="AC52" s="33"/>
      <c r="AD52" s="33"/>
      <c r="AE52" s="33"/>
      <c r="AF52" s="81"/>
      <c r="AG52" s="33"/>
      <c r="AI52" s="33"/>
      <c r="AJ52" s="33"/>
      <c r="AK52" s="33"/>
      <c r="AL52" s="33"/>
      <c r="AM52" s="33"/>
      <c r="AN52" s="33"/>
      <c r="AO52" s="33"/>
      <c r="AP52" s="33"/>
    </row>
    <row r="53" spans="2:22" ht="13.5">
      <c r="B53" s="559"/>
      <c r="C53" s="559"/>
      <c r="D53" s="559"/>
      <c r="E53" s="559"/>
      <c r="F53" s="559"/>
      <c r="G53" s="559"/>
      <c r="H53" s="559"/>
      <c r="I53" s="559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97"/>
    </row>
    <row r="54" spans="2:42" ht="13.5">
      <c r="B54" s="559" t="s">
        <v>171</v>
      </c>
      <c r="C54" s="559"/>
      <c r="D54" s="559"/>
      <c r="E54" s="559"/>
      <c r="F54" s="559"/>
      <c r="G54" s="559"/>
      <c r="H54" s="559"/>
      <c r="I54" s="559"/>
      <c r="J54" s="559"/>
      <c r="K54" s="559"/>
      <c r="M54" s="564" t="s">
        <v>184</v>
      </c>
      <c r="N54" s="564"/>
      <c r="O54" s="564"/>
      <c r="P54" s="564"/>
      <c r="Q54" s="564"/>
      <c r="R54" s="564"/>
      <c r="S54" s="564"/>
      <c r="T54" s="564"/>
      <c r="U54" s="564"/>
      <c r="V54" s="98"/>
      <c r="W54" s="563" t="s">
        <v>189</v>
      </c>
      <c r="X54" s="563"/>
      <c r="Y54" s="563"/>
      <c r="Z54" s="563"/>
      <c r="AA54" s="563"/>
      <c r="AB54" s="563"/>
      <c r="AC54" s="563"/>
      <c r="AD54" s="563"/>
      <c r="AE54" s="563"/>
      <c r="AF54" s="563"/>
      <c r="AH54" s="560" t="s">
        <v>188</v>
      </c>
      <c r="AI54" s="560"/>
      <c r="AJ54" s="560"/>
      <c r="AK54" s="560"/>
      <c r="AL54" s="560"/>
      <c r="AM54" s="560"/>
      <c r="AN54" s="560"/>
      <c r="AO54" s="560"/>
      <c r="AP54" s="560"/>
    </row>
  </sheetData>
  <sheetProtection/>
  <mergeCells count="36">
    <mergeCell ref="Y5:Y6"/>
    <mergeCell ref="AI47:AP47"/>
    <mergeCell ref="B53:I53"/>
    <mergeCell ref="AH54:AP54"/>
    <mergeCell ref="W40:X40"/>
    <mergeCell ref="W47:AD47"/>
    <mergeCell ref="B54:K54"/>
    <mergeCell ref="W54:AF54"/>
    <mergeCell ref="M54:U54"/>
    <mergeCell ref="AD4:AD5"/>
    <mergeCell ref="AI4:AK5"/>
    <mergeCell ref="AO4:AO5"/>
    <mergeCell ref="AP4:AP5"/>
    <mergeCell ref="AM4:AM5"/>
    <mergeCell ref="AN4:AN5"/>
    <mergeCell ref="AL4:AL5"/>
    <mergeCell ref="K4:K5"/>
    <mergeCell ref="AE4:AE5"/>
    <mergeCell ref="AF4:AF5"/>
    <mergeCell ref="D5:D6"/>
    <mergeCell ref="E5:G5"/>
    <mergeCell ref="H4:H5"/>
    <mergeCell ref="J4:J5"/>
    <mergeCell ref="U4:U5"/>
    <mergeCell ref="Y4:AB4"/>
    <mergeCell ref="AC4:AC5"/>
    <mergeCell ref="I4:I5"/>
    <mergeCell ref="Z5:AB5"/>
    <mergeCell ref="C4:C6"/>
    <mergeCell ref="R4:R5"/>
    <mergeCell ref="S4:S5"/>
    <mergeCell ref="T4:T5"/>
    <mergeCell ref="N4:P5"/>
    <mergeCell ref="Q4:Q5"/>
    <mergeCell ref="D4:G4"/>
    <mergeCell ref="M4:M6"/>
  </mergeCells>
  <printOptions/>
  <pageMargins left="0.5118110236220472" right="0.2362204724409449" top="0.4724409448818898" bottom="0.4330708661417323" header="0.31496062992125984" footer="0.1968503937007874"/>
  <pageSetup fitToWidth="0" fitToHeight="1" horizontalDpi="600" verticalDpi="600" orientation="portrait" paperSize="9" scale="93" r:id="rId1"/>
  <colBreaks count="3" manualBreakCount="3">
    <brk id="11" max="53" man="1"/>
    <brk id="21" max="53" man="1"/>
    <brk id="32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49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10.25390625" style="0" customWidth="1"/>
    <col min="4" max="10" width="9.50390625" style="0" customWidth="1"/>
    <col min="11" max="12" width="6.25390625" style="0" customWidth="1"/>
    <col min="13" max="21" width="9.50390625" style="0" customWidth="1"/>
    <col min="22" max="23" width="6.25390625" style="0" customWidth="1"/>
    <col min="25" max="25" width="10.25390625" style="0" customWidth="1"/>
    <col min="26" max="32" width="9.50390625" style="0" customWidth="1"/>
    <col min="33" max="34" width="6.25390625" style="0" customWidth="1"/>
    <col min="35" max="43" width="9.50390625" style="0" customWidth="1"/>
  </cols>
  <sheetData>
    <row r="1" spans="1:43" ht="13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  <c r="AK1" s="1"/>
      <c r="AL1" s="1"/>
      <c r="AM1" s="1"/>
      <c r="AN1" s="1"/>
      <c r="AO1" s="1"/>
      <c r="AP1" s="1"/>
      <c r="AQ1" s="1"/>
    </row>
    <row r="2" spans="1:43" ht="13.5">
      <c r="A2" s="1"/>
      <c r="B2" s="27" t="s">
        <v>168</v>
      </c>
      <c r="C2" s="3"/>
      <c r="D2" s="3"/>
      <c r="E2" s="3"/>
      <c r="F2" s="3"/>
      <c r="G2" s="3"/>
      <c r="H2" s="104" t="s">
        <v>299</v>
      </c>
      <c r="I2" s="3"/>
      <c r="J2" s="3"/>
      <c r="K2" s="3"/>
      <c r="L2" s="3"/>
      <c r="M2" s="3"/>
      <c r="N2" s="3"/>
      <c r="O2" s="3"/>
      <c r="P2" s="3"/>
      <c r="Q2" s="3"/>
      <c r="R2" s="3"/>
      <c r="S2" s="104" t="s">
        <v>299</v>
      </c>
      <c r="T2" s="3"/>
      <c r="U2" s="3"/>
      <c r="V2" s="3"/>
      <c r="W2" s="3"/>
      <c r="X2" s="3"/>
      <c r="Y2" s="3"/>
      <c r="Z2" s="3"/>
      <c r="AA2" s="3"/>
      <c r="AB2" s="3"/>
      <c r="AC2" s="3"/>
      <c r="AD2" s="104" t="s">
        <v>299</v>
      </c>
      <c r="AE2" s="3"/>
      <c r="AF2" s="3"/>
      <c r="AG2" s="3"/>
      <c r="AH2" s="1"/>
      <c r="AI2" s="1"/>
      <c r="AJ2" s="1"/>
      <c r="AK2" s="1"/>
      <c r="AL2" s="1"/>
      <c r="AM2" s="1"/>
      <c r="AN2" s="1"/>
      <c r="AO2" s="104" t="s">
        <v>299</v>
      </c>
      <c r="AP2" s="1"/>
      <c r="AQ2" s="1"/>
    </row>
    <row r="3" spans="1:43" ht="13.5">
      <c r="A3" s="1"/>
      <c r="B3" s="3"/>
      <c r="C3" s="3"/>
      <c r="D3" s="17"/>
      <c r="E3" s="17"/>
      <c r="F3" s="17"/>
      <c r="G3" s="17"/>
      <c r="H3" s="17"/>
      <c r="I3" s="17"/>
      <c r="J3" s="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7"/>
      <c r="AD3" s="17"/>
      <c r="AE3" s="17"/>
      <c r="AF3" s="17"/>
      <c r="AG3" s="19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7.25" customHeight="1">
      <c r="A4" s="1"/>
      <c r="B4" s="9" t="s">
        <v>58</v>
      </c>
      <c r="C4" s="537" t="s">
        <v>93</v>
      </c>
      <c r="D4" s="546" t="s">
        <v>139</v>
      </c>
      <c r="E4" s="547"/>
      <c r="F4" s="547"/>
      <c r="G4" s="548"/>
      <c r="H4" s="556" t="s">
        <v>140</v>
      </c>
      <c r="I4" s="556" t="s">
        <v>141</v>
      </c>
      <c r="J4" s="567" t="s">
        <v>142</v>
      </c>
      <c r="K4" s="34"/>
      <c r="L4" s="34"/>
      <c r="M4" s="549" t="s">
        <v>143</v>
      </c>
      <c r="N4" s="540" t="s">
        <v>144</v>
      </c>
      <c r="O4" s="541"/>
      <c r="P4" s="542"/>
      <c r="Q4" s="537" t="s">
        <v>145</v>
      </c>
      <c r="R4" s="537" t="s">
        <v>146</v>
      </c>
      <c r="S4" s="537" t="s">
        <v>97</v>
      </c>
      <c r="T4" s="537" t="s">
        <v>99</v>
      </c>
      <c r="U4" s="552" t="s">
        <v>100</v>
      </c>
      <c r="V4" s="54"/>
      <c r="W4" s="34"/>
      <c r="X4" s="9" t="s">
        <v>58</v>
      </c>
      <c r="Y4" s="14"/>
      <c r="Z4" s="546" t="s">
        <v>147</v>
      </c>
      <c r="AA4" s="547"/>
      <c r="AB4" s="547"/>
      <c r="AC4" s="548"/>
      <c r="AD4" s="556" t="s">
        <v>148</v>
      </c>
      <c r="AE4" s="556" t="s">
        <v>141</v>
      </c>
      <c r="AF4" s="567" t="s">
        <v>142</v>
      </c>
      <c r="AG4" s="57"/>
      <c r="AI4" s="549" t="s">
        <v>143</v>
      </c>
      <c r="AJ4" s="540" t="s">
        <v>173</v>
      </c>
      <c r="AK4" s="541"/>
      <c r="AL4" s="542"/>
      <c r="AM4" s="537" t="s">
        <v>149</v>
      </c>
      <c r="AN4" s="537" t="s">
        <v>146</v>
      </c>
      <c r="AO4" s="537" t="s">
        <v>97</v>
      </c>
      <c r="AP4" s="537" t="s">
        <v>99</v>
      </c>
      <c r="AQ4" s="552" t="s">
        <v>100</v>
      </c>
    </row>
    <row r="5" spans="1:43" ht="17.25" customHeight="1">
      <c r="A5" s="1"/>
      <c r="B5" s="10" t="s">
        <v>59</v>
      </c>
      <c r="C5" s="538"/>
      <c r="D5" s="554" t="s">
        <v>90</v>
      </c>
      <c r="E5" s="534" t="s">
        <v>94</v>
      </c>
      <c r="F5" s="535"/>
      <c r="G5" s="536"/>
      <c r="H5" s="557"/>
      <c r="I5" s="557"/>
      <c r="J5" s="568"/>
      <c r="K5" s="35"/>
      <c r="L5" s="35"/>
      <c r="M5" s="550"/>
      <c r="N5" s="543"/>
      <c r="O5" s="544"/>
      <c r="P5" s="545"/>
      <c r="Q5" s="538"/>
      <c r="R5" s="538"/>
      <c r="S5" s="538"/>
      <c r="T5" s="538"/>
      <c r="U5" s="553"/>
      <c r="V5" s="54"/>
      <c r="W5" s="35"/>
      <c r="X5" s="10" t="s">
        <v>59</v>
      </c>
      <c r="Y5" s="15" t="s">
        <v>93</v>
      </c>
      <c r="Z5" s="554" t="s">
        <v>90</v>
      </c>
      <c r="AA5" s="534" t="s">
        <v>94</v>
      </c>
      <c r="AB5" s="535"/>
      <c r="AC5" s="536"/>
      <c r="AD5" s="557"/>
      <c r="AE5" s="557"/>
      <c r="AF5" s="568"/>
      <c r="AG5" s="57"/>
      <c r="AI5" s="550"/>
      <c r="AJ5" s="543"/>
      <c r="AK5" s="544"/>
      <c r="AL5" s="545"/>
      <c r="AM5" s="538"/>
      <c r="AN5" s="538"/>
      <c r="AO5" s="538"/>
      <c r="AP5" s="538"/>
      <c r="AQ5" s="553"/>
    </row>
    <row r="6" spans="1:43" ht="17.25" customHeight="1">
      <c r="A6" s="1"/>
      <c r="B6" s="11" t="s">
        <v>60</v>
      </c>
      <c r="C6" s="570"/>
      <c r="D6" s="569"/>
      <c r="E6" s="4" t="s">
        <v>91</v>
      </c>
      <c r="F6" s="4" t="s">
        <v>92</v>
      </c>
      <c r="G6" s="4" t="s">
        <v>10</v>
      </c>
      <c r="H6" s="29" t="s">
        <v>120</v>
      </c>
      <c r="I6" s="29" t="s">
        <v>120</v>
      </c>
      <c r="J6" s="47" t="s">
        <v>120</v>
      </c>
      <c r="K6" s="36"/>
      <c r="L6" s="36"/>
      <c r="M6" s="48" t="s">
        <v>125</v>
      </c>
      <c r="N6" s="4" t="s">
        <v>95</v>
      </c>
      <c r="O6" s="4" t="s">
        <v>96</v>
      </c>
      <c r="P6" s="4" t="s">
        <v>10</v>
      </c>
      <c r="Q6" s="30" t="s">
        <v>122</v>
      </c>
      <c r="R6" s="30" t="s">
        <v>122</v>
      </c>
      <c r="S6" s="18" t="s">
        <v>150</v>
      </c>
      <c r="T6" s="30" t="s">
        <v>122</v>
      </c>
      <c r="U6" s="31" t="s">
        <v>122</v>
      </c>
      <c r="V6" s="55"/>
      <c r="W6" s="36"/>
      <c r="X6" s="11" t="s">
        <v>60</v>
      </c>
      <c r="Y6" s="16"/>
      <c r="Z6" s="569"/>
      <c r="AA6" s="4" t="s">
        <v>91</v>
      </c>
      <c r="AB6" s="4" t="s">
        <v>92</v>
      </c>
      <c r="AC6" s="4" t="s">
        <v>10</v>
      </c>
      <c r="AD6" s="29" t="s">
        <v>122</v>
      </c>
      <c r="AE6" s="29" t="s">
        <v>122</v>
      </c>
      <c r="AF6" s="47" t="s">
        <v>122</v>
      </c>
      <c r="AG6" s="36"/>
      <c r="AI6" s="48" t="s">
        <v>125</v>
      </c>
      <c r="AJ6" s="4" t="s">
        <v>95</v>
      </c>
      <c r="AK6" s="4" t="s">
        <v>96</v>
      </c>
      <c r="AL6" s="4" t="s">
        <v>10</v>
      </c>
      <c r="AM6" s="30" t="s">
        <v>122</v>
      </c>
      <c r="AN6" s="30" t="s">
        <v>122</v>
      </c>
      <c r="AO6" s="18" t="s">
        <v>151</v>
      </c>
      <c r="AP6" s="30" t="s">
        <v>122</v>
      </c>
      <c r="AQ6" s="31" t="s">
        <v>122</v>
      </c>
    </row>
    <row r="7" spans="1:43" ht="20.25" customHeight="1">
      <c r="A7" s="1"/>
      <c r="B7" s="12"/>
      <c r="C7" s="5" t="s">
        <v>85</v>
      </c>
      <c r="D7" s="23">
        <v>3143</v>
      </c>
      <c r="E7" s="23">
        <v>18</v>
      </c>
      <c r="F7" s="23">
        <v>1409</v>
      </c>
      <c r="G7" s="23">
        <f>E7+F7</f>
        <v>1427</v>
      </c>
      <c r="H7" s="23"/>
      <c r="I7" s="23"/>
      <c r="J7" s="25"/>
      <c r="K7" s="37"/>
      <c r="L7" s="37"/>
      <c r="M7" s="49"/>
      <c r="N7" s="45"/>
      <c r="O7" s="23"/>
      <c r="P7" s="23"/>
      <c r="Q7" s="23"/>
      <c r="R7" s="23"/>
      <c r="S7" s="45"/>
      <c r="T7" s="23"/>
      <c r="U7" s="25">
        <v>5355</v>
      </c>
      <c r="V7" s="56"/>
      <c r="W7" s="44"/>
      <c r="X7" s="41" t="s">
        <v>161</v>
      </c>
      <c r="Y7" s="8" t="s">
        <v>31</v>
      </c>
      <c r="Z7" s="23">
        <v>8150</v>
      </c>
      <c r="AA7" s="23">
        <v>15666</v>
      </c>
      <c r="AB7" s="23">
        <v>672300</v>
      </c>
      <c r="AC7" s="23">
        <f aca="true" t="shared" si="0" ref="AC7:AC40">AA7+AB7</f>
        <v>687966</v>
      </c>
      <c r="AD7" s="23"/>
      <c r="AE7" s="23"/>
      <c r="AF7" s="25"/>
      <c r="AG7" s="37"/>
      <c r="AI7" s="51"/>
      <c r="AJ7" s="52"/>
      <c r="AK7" s="20"/>
      <c r="AL7" s="20"/>
      <c r="AM7" s="23"/>
      <c r="AN7" s="52"/>
      <c r="AO7" s="20"/>
      <c r="AP7" s="20"/>
      <c r="AQ7" s="25">
        <v>840</v>
      </c>
    </row>
    <row r="8" spans="1:43" ht="20.25" customHeight="1">
      <c r="A8" s="1"/>
      <c r="B8" s="10"/>
      <c r="C8" s="5" t="s">
        <v>1</v>
      </c>
      <c r="D8" s="23">
        <v>773</v>
      </c>
      <c r="E8" s="23">
        <v>5102</v>
      </c>
      <c r="F8" s="23">
        <v>127486</v>
      </c>
      <c r="G8" s="23">
        <f aca="true" t="shared" si="1" ref="G8:G45">E8+F8</f>
        <v>132588</v>
      </c>
      <c r="H8" s="23">
        <v>20393</v>
      </c>
      <c r="I8" s="23">
        <v>10711</v>
      </c>
      <c r="J8" s="25"/>
      <c r="K8" s="37"/>
      <c r="L8" s="37"/>
      <c r="M8" s="49"/>
      <c r="N8" s="45"/>
      <c r="O8" s="23"/>
      <c r="P8" s="23"/>
      <c r="Q8" s="23"/>
      <c r="R8" s="23"/>
      <c r="S8" s="45"/>
      <c r="T8" s="23"/>
      <c r="U8" s="25">
        <v>27750</v>
      </c>
      <c r="V8" s="56"/>
      <c r="W8" s="44"/>
      <c r="X8" s="42" t="s">
        <v>162</v>
      </c>
      <c r="Y8" s="8" t="s">
        <v>32</v>
      </c>
      <c r="Z8" s="23">
        <v>2105</v>
      </c>
      <c r="AA8" s="23"/>
      <c r="AB8" s="23">
        <v>8300</v>
      </c>
      <c r="AC8" s="23">
        <f t="shared" si="0"/>
        <v>8300</v>
      </c>
      <c r="AD8" s="23"/>
      <c r="AE8" s="23"/>
      <c r="AF8" s="25"/>
      <c r="AG8" s="37"/>
      <c r="AI8" s="51"/>
      <c r="AJ8" s="52"/>
      <c r="AK8" s="20"/>
      <c r="AL8" s="20"/>
      <c r="AM8" s="23"/>
      <c r="AN8" s="52"/>
      <c r="AO8" s="20"/>
      <c r="AP8" s="20"/>
      <c r="AQ8" s="25">
        <v>11371</v>
      </c>
    </row>
    <row r="9" spans="1:43" ht="20.25" customHeight="1">
      <c r="A9" s="1"/>
      <c r="B9" s="10"/>
      <c r="C9" s="5" t="s">
        <v>2</v>
      </c>
      <c r="D9" s="23">
        <v>324</v>
      </c>
      <c r="E9" s="23">
        <v>3145</v>
      </c>
      <c r="F9" s="23"/>
      <c r="G9" s="23">
        <f t="shared" si="1"/>
        <v>3145</v>
      </c>
      <c r="H9" s="23"/>
      <c r="I9" s="23"/>
      <c r="J9" s="25"/>
      <c r="K9" s="37"/>
      <c r="L9" s="37"/>
      <c r="M9" s="49">
        <v>2</v>
      </c>
      <c r="N9" s="45"/>
      <c r="O9" s="23"/>
      <c r="P9" s="23"/>
      <c r="Q9" s="23"/>
      <c r="R9" s="23"/>
      <c r="S9" s="45"/>
      <c r="T9" s="23"/>
      <c r="U9" s="25">
        <v>124485</v>
      </c>
      <c r="V9" s="56"/>
      <c r="W9" s="44"/>
      <c r="X9" s="42" t="s">
        <v>163</v>
      </c>
      <c r="Y9" s="8" t="s">
        <v>33</v>
      </c>
      <c r="Z9" s="23">
        <v>8000</v>
      </c>
      <c r="AA9" s="23">
        <v>851</v>
      </c>
      <c r="AB9" s="23">
        <v>39090</v>
      </c>
      <c r="AC9" s="23">
        <f t="shared" si="0"/>
        <v>39941</v>
      </c>
      <c r="AD9" s="23"/>
      <c r="AE9" s="23"/>
      <c r="AF9" s="25">
        <v>150313</v>
      </c>
      <c r="AG9" s="37"/>
      <c r="AI9" s="51"/>
      <c r="AJ9" s="52">
        <v>162</v>
      </c>
      <c r="AK9" s="20">
        <v>1132</v>
      </c>
      <c r="AL9" s="20">
        <f>SUM(AJ9:AK9)</f>
        <v>1294</v>
      </c>
      <c r="AM9" s="23"/>
      <c r="AN9" s="52"/>
      <c r="AO9" s="20"/>
      <c r="AP9" s="20"/>
      <c r="AQ9" s="25">
        <v>5414</v>
      </c>
    </row>
    <row r="10" spans="1:43" ht="20.25" customHeight="1">
      <c r="A10" s="1"/>
      <c r="B10" s="10" t="s">
        <v>61</v>
      </c>
      <c r="C10" s="6" t="s">
        <v>0</v>
      </c>
      <c r="D10" s="23">
        <v>6286</v>
      </c>
      <c r="E10" s="23">
        <v>8250</v>
      </c>
      <c r="F10" s="23">
        <v>5480</v>
      </c>
      <c r="G10" s="23">
        <f t="shared" si="1"/>
        <v>13730</v>
      </c>
      <c r="H10" s="23"/>
      <c r="I10" s="23"/>
      <c r="J10" s="25"/>
      <c r="K10" s="37"/>
      <c r="L10" s="37"/>
      <c r="M10" s="49"/>
      <c r="N10" s="45"/>
      <c r="O10" s="23"/>
      <c r="P10" s="23"/>
      <c r="Q10" s="23"/>
      <c r="R10" s="23"/>
      <c r="S10" s="45"/>
      <c r="T10" s="23"/>
      <c r="U10" s="25"/>
      <c r="V10" s="56"/>
      <c r="W10" s="44"/>
      <c r="X10" s="40"/>
      <c r="Y10" s="8" t="s">
        <v>10</v>
      </c>
      <c r="Z10" s="23">
        <f>SUM(Z6:Z9)</f>
        <v>18255</v>
      </c>
      <c r="AA10" s="23">
        <f>SUM(AA7:AA9)</f>
        <v>16517</v>
      </c>
      <c r="AB10" s="23">
        <f>SUM(AB7:AB9)</f>
        <v>719690</v>
      </c>
      <c r="AC10" s="23">
        <f t="shared" si="0"/>
        <v>736207</v>
      </c>
      <c r="AD10" s="23"/>
      <c r="AE10" s="23"/>
      <c r="AF10" s="25">
        <f>SUM(AF7:AF9)</f>
        <v>150313</v>
      </c>
      <c r="AG10" s="37"/>
      <c r="AI10" s="51"/>
      <c r="AJ10" s="52">
        <f>SUM(AJ7:AJ9)</f>
        <v>162</v>
      </c>
      <c r="AK10" s="20">
        <v>1132</v>
      </c>
      <c r="AL10" s="20">
        <f>SUM(AL7:AL9)</f>
        <v>1294</v>
      </c>
      <c r="AM10" s="23"/>
      <c r="AN10" s="23"/>
      <c r="AO10" s="52"/>
      <c r="AP10" s="20"/>
      <c r="AQ10" s="25">
        <f>SUM(AQ6:AQ9)</f>
        <v>17625</v>
      </c>
    </row>
    <row r="11" spans="1:43" ht="20.25" customHeight="1">
      <c r="A11" s="1"/>
      <c r="B11" s="10"/>
      <c r="C11" s="5" t="s">
        <v>5</v>
      </c>
      <c r="D11" s="23"/>
      <c r="E11" s="23"/>
      <c r="F11" s="23">
        <v>34791</v>
      </c>
      <c r="G11" s="23">
        <f t="shared" si="1"/>
        <v>34791</v>
      </c>
      <c r="H11" s="23"/>
      <c r="I11" s="23">
        <v>6784</v>
      </c>
      <c r="J11" s="25"/>
      <c r="K11" s="37"/>
      <c r="L11" s="37"/>
      <c r="M11" s="49">
        <v>8</v>
      </c>
      <c r="N11" s="45"/>
      <c r="O11" s="23"/>
      <c r="P11" s="23"/>
      <c r="Q11" s="23"/>
      <c r="R11" s="23"/>
      <c r="S11" s="45"/>
      <c r="T11" s="23"/>
      <c r="U11" s="25">
        <v>11913</v>
      </c>
      <c r="V11" s="56"/>
      <c r="W11" s="44"/>
      <c r="X11" s="41" t="s">
        <v>75</v>
      </c>
      <c r="Y11" s="8" t="s">
        <v>35</v>
      </c>
      <c r="Z11" s="23">
        <v>6892</v>
      </c>
      <c r="AA11" s="23">
        <v>3460</v>
      </c>
      <c r="AB11" s="23">
        <v>70549</v>
      </c>
      <c r="AC11" s="23">
        <f t="shared" si="0"/>
        <v>74009</v>
      </c>
      <c r="AD11" s="23"/>
      <c r="AE11" s="23"/>
      <c r="AF11" s="25"/>
      <c r="AG11" s="37"/>
      <c r="AI11" s="49"/>
      <c r="AJ11" s="52"/>
      <c r="AK11" s="20"/>
      <c r="AL11" s="20"/>
      <c r="AM11" s="23"/>
      <c r="AN11" s="23"/>
      <c r="AO11" s="52"/>
      <c r="AP11" s="20"/>
      <c r="AQ11" s="25">
        <v>11430</v>
      </c>
    </row>
    <row r="12" spans="1:43" ht="20.25" customHeight="1">
      <c r="A12" s="1"/>
      <c r="B12" s="10" t="s">
        <v>152</v>
      </c>
      <c r="C12" s="5" t="s">
        <v>8</v>
      </c>
      <c r="D12" s="23">
        <v>709</v>
      </c>
      <c r="E12" s="23"/>
      <c r="F12" s="23"/>
      <c r="G12" s="23"/>
      <c r="H12" s="23"/>
      <c r="I12" s="23"/>
      <c r="J12" s="25"/>
      <c r="K12" s="37"/>
      <c r="L12" s="37"/>
      <c r="M12" s="49"/>
      <c r="N12" s="45"/>
      <c r="O12" s="23"/>
      <c r="P12" s="23"/>
      <c r="Q12" s="23"/>
      <c r="R12" s="23"/>
      <c r="S12" s="45"/>
      <c r="T12" s="23"/>
      <c r="U12" s="25"/>
      <c r="V12" s="56"/>
      <c r="W12" s="44"/>
      <c r="X12" s="42" t="s">
        <v>153</v>
      </c>
      <c r="Y12" s="8" t="s">
        <v>36</v>
      </c>
      <c r="Z12" s="23">
        <v>4224</v>
      </c>
      <c r="AA12" s="23">
        <v>1681</v>
      </c>
      <c r="AB12" s="23">
        <v>10081</v>
      </c>
      <c r="AC12" s="23">
        <f t="shared" si="0"/>
        <v>11762</v>
      </c>
      <c r="AD12" s="23"/>
      <c r="AE12" s="23"/>
      <c r="AF12" s="25"/>
      <c r="AG12" s="37"/>
      <c r="AI12" s="49"/>
      <c r="AJ12" s="52">
        <v>7487</v>
      </c>
      <c r="AK12" s="20">
        <v>4674</v>
      </c>
      <c r="AL12" s="20">
        <f>SUM(AJ12:AK12)</f>
        <v>12161</v>
      </c>
      <c r="AM12" s="23"/>
      <c r="AN12" s="23"/>
      <c r="AO12" s="52"/>
      <c r="AP12" s="20"/>
      <c r="AQ12" s="25">
        <v>2260</v>
      </c>
    </row>
    <row r="13" spans="1:43" ht="20.25" customHeight="1">
      <c r="A13" s="1"/>
      <c r="B13" s="10"/>
      <c r="C13" s="5" t="s">
        <v>9</v>
      </c>
      <c r="D13" s="23"/>
      <c r="E13" s="23">
        <v>55702</v>
      </c>
      <c r="F13" s="23">
        <v>41190</v>
      </c>
      <c r="G13" s="23">
        <f t="shared" si="1"/>
        <v>96892</v>
      </c>
      <c r="H13" s="23"/>
      <c r="I13" s="23"/>
      <c r="J13" s="25"/>
      <c r="K13" s="37"/>
      <c r="L13" s="37"/>
      <c r="M13" s="49"/>
      <c r="N13" s="45"/>
      <c r="O13" s="23"/>
      <c r="P13" s="23"/>
      <c r="Q13" s="23"/>
      <c r="R13" s="23"/>
      <c r="S13" s="45"/>
      <c r="T13" s="23"/>
      <c r="U13" s="25">
        <v>19350</v>
      </c>
      <c r="V13" s="56"/>
      <c r="W13" s="44"/>
      <c r="X13" s="40" t="s">
        <v>76</v>
      </c>
      <c r="Y13" s="8" t="s">
        <v>10</v>
      </c>
      <c r="Z13" s="23">
        <f>SUM(Z11:Z12)</f>
        <v>11116</v>
      </c>
      <c r="AA13" s="23">
        <f>SUM(AA11:AA12)</f>
        <v>5141</v>
      </c>
      <c r="AB13" s="23">
        <f>SUM(AB11:AB12)</f>
        <v>80630</v>
      </c>
      <c r="AC13" s="23">
        <f t="shared" si="0"/>
        <v>85771</v>
      </c>
      <c r="AD13" s="23"/>
      <c r="AE13" s="23"/>
      <c r="AF13" s="25"/>
      <c r="AG13" s="37"/>
      <c r="AI13" s="49"/>
      <c r="AJ13" s="23">
        <f>SUM(AJ11:AJ12)</f>
        <v>7487</v>
      </c>
      <c r="AK13" s="23">
        <f>SUM(AK11:AK12)</f>
        <v>4674</v>
      </c>
      <c r="AL13" s="20">
        <f>SUM(AJ13:AK13)</f>
        <v>12161</v>
      </c>
      <c r="AM13" s="23"/>
      <c r="AN13" s="23"/>
      <c r="AO13" s="52"/>
      <c r="AP13" s="20"/>
      <c r="AQ13" s="25">
        <f>SUM(AQ11:AQ12)</f>
        <v>13690</v>
      </c>
    </row>
    <row r="14" spans="1:43" ht="20.25" customHeight="1">
      <c r="A14" s="1"/>
      <c r="B14" s="10"/>
      <c r="C14" s="5" t="s">
        <v>7</v>
      </c>
      <c r="D14" s="23">
        <v>2750</v>
      </c>
      <c r="E14" s="23"/>
      <c r="F14" s="23">
        <v>10000</v>
      </c>
      <c r="G14" s="23">
        <f t="shared" si="1"/>
        <v>10000</v>
      </c>
      <c r="H14" s="23"/>
      <c r="I14" s="23"/>
      <c r="J14" s="25"/>
      <c r="K14" s="37"/>
      <c r="L14" s="37"/>
      <c r="M14" s="49"/>
      <c r="N14" s="45"/>
      <c r="O14" s="23"/>
      <c r="P14" s="23"/>
      <c r="Q14" s="23"/>
      <c r="R14" s="23"/>
      <c r="S14" s="45"/>
      <c r="T14" s="23"/>
      <c r="U14" s="25">
        <v>12900</v>
      </c>
      <c r="V14" s="56"/>
      <c r="W14" s="44"/>
      <c r="X14" s="41" t="s">
        <v>77</v>
      </c>
      <c r="Y14" s="8" t="s">
        <v>37</v>
      </c>
      <c r="Z14" s="23">
        <v>10869</v>
      </c>
      <c r="AA14" s="23">
        <v>11087</v>
      </c>
      <c r="AB14" s="23">
        <v>25847</v>
      </c>
      <c r="AC14" s="23">
        <f t="shared" si="0"/>
        <v>36934</v>
      </c>
      <c r="AD14" s="23">
        <v>600</v>
      </c>
      <c r="AE14" s="23"/>
      <c r="AF14" s="25"/>
      <c r="AG14" s="37"/>
      <c r="AI14" s="49">
        <v>180</v>
      </c>
      <c r="AJ14" s="52">
        <v>100</v>
      </c>
      <c r="AK14" s="20"/>
      <c r="AL14" s="20">
        <f>SUM(AJ14:AK14)</f>
        <v>100</v>
      </c>
      <c r="AM14" s="23">
        <v>1150</v>
      </c>
      <c r="AN14" s="23">
        <v>160</v>
      </c>
      <c r="AO14" s="52"/>
      <c r="AP14" s="20"/>
      <c r="AQ14" s="25">
        <v>1650</v>
      </c>
    </row>
    <row r="15" spans="1:43" ht="20.25" customHeight="1">
      <c r="A15" s="1"/>
      <c r="B15" s="10" t="s">
        <v>62</v>
      </c>
      <c r="C15" s="5" t="s">
        <v>3</v>
      </c>
      <c r="D15" s="23">
        <v>321</v>
      </c>
      <c r="E15" s="23">
        <v>38992</v>
      </c>
      <c r="F15" s="23">
        <v>15213</v>
      </c>
      <c r="G15" s="23">
        <f t="shared" si="1"/>
        <v>54205</v>
      </c>
      <c r="H15" s="23"/>
      <c r="I15" s="23">
        <v>10976</v>
      </c>
      <c r="J15" s="25"/>
      <c r="K15" s="37"/>
      <c r="L15" s="37"/>
      <c r="M15" s="49"/>
      <c r="N15" s="45"/>
      <c r="O15" s="23"/>
      <c r="P15" s="23"/>
      <c r="Q15" s="23"/>
      <c r="R15" s="23"/>
      <c r="S15" s="45"/>
      <c r="T15" s="23"/>
      <c r="U15" s="25"/>
      <c r="V15" s="56"/>
      <c r="W15" s="44"/>
      <c r="X15" s="42" t="s">
        <v>153</v>
      </c>
      <c r="Y15" s="8" t="s">
        <v>38</v>
      </c>
      <c r="Z15" s="23">
        <v>16140</v>
      </c>
      <c r="AA15" s="23">
        <v>21494</v>
      </c>
      <c r="AB15" s="23"/>
      <c r="AC15" s="23">
        <f t="shared" si="0"/>
        <v>21494</v>
      </c>
      <c r="AD15" s="23">
        <v>190</v>
      </c>
      <c r="AE15" s="23"/>
      <c r="AF15" s="25"/>
      <c r="AG15" s="37"/>
      <c r="AI15" s="49">
        <v>40</v>
      </c>
      <c r="AJ15" s="52">
        <v>18</v>
      </c>
      <c r="AK15" s="20">
        <v>3280</v>
      </c>
      <c r="AL15" s="20">
        <f>SUM(AJ15:AK15)</f>
        <v>3298</v>
      </c>
      <c r="AM15" s="23">
        <v>196</v>
      </c>
      <c r="AN15" s="23">
        <v>142</v>
      </c>
      <c r="AO15" s="52"/>
      <c r="AP15" s="20"/>
      <c r="AQ15" s="25">
        <v>4950</v>
      </c>
    </row>
    <row r="16" spans="1:43" ht="20.25" customHeight="1">
      <c r="A16" s="1"/>
      <c r="B16" s="10"/>
      <c r="C16" s="5" t="s">
        <v>4</v>
      </c>
      <c r="D16" s="23">
        <v>506</v>
      </c>
      <c r="E16" s="23">
        <v>166215</v>
      </c>
      <c r="F16" s="23">
        <v>24268</v>
      </c>
      <c r="G16" s="23">
        <f t="shared" si="1"/>
        <v>190483</v>
      </c>
      <c r="H16" s="23">
        <v>118268</v>
      </c>
      <c r="I16" s="23">
        <v>2811</v>
      </c>
      <c r="J16" s="25">
        <v>12426</v>
      </c>
      <c r="K16" s="37"/>
      <c r="L16" s="37"/>
      <c r="M16" s="49"/>
      <c r="N16" s="45"/>
      <c r="O16" s="23"/>
      <c r="P16" s="23"/>
      <c r="Q16" s="23"/>
      <c r="R16" s="23"/>
      <c r="S16" s="45"/>
      <c r="T16" s="23"/>
      <c r="U16" s="25"/>
      <c r="V16" s="56"/>
      <c r="W16" s="44"/>
      <c r="X16" s="40" t="s">
        <v>78</v>
      </c>
      <c r="Y16" s="8" t="s">
        <v>10</v>
      </c>
      <c r="Z16" s="23">
        <f>SUM(Z14:Z15)</f>
        <v>27009</v>
      </c>
      <c r="AA16" s="23">
        <f>SUM(AA14:AA15)</f>
        <v>32581</v>
      </c>
      <c r="AB16" s="23">
        <f>SUM(AB14:AB15)</f>
        <v>25847</v>
      </c>
      <c r="AC16" s="23">
        <f t="shared" si="0"/>
        <v>58428</v>
      </c>
      <c r="AD16" s="23">
        <f>SUM(AD14:AD15)</f>
        <v>790</v>
      </c>
      <c r="AE16" s="23"/>
      <c r="AF16" s="25"/>
      <c r="AG16" s="37"/>
      <c r="AI16" s="49">
        <f aca="true" t="shared" si="2" ref="AI16:AN16">SUM(AI14:AI15)</f>
        <v>220</v>
      </c>
      <c r="AJ16" s="45">
        <f t="shared" si="2"/>
        <v>118</v>
      </c>
      <c r="AK16" s="23">
        <f>SUM(AK14:AK15)</f>
        <v>3280</v>
      </c>
      <c r="AL16" s="23">
        <f t="shared" si="2"/>
        <v>3398</v>
      </c>
      <c r="AM16" s="23">
        <f t="shared" si="2"/>
        <v>1346</v>
      </c>
      <c r="AN16" s="23">
        <f t="shared" si="2"/>
        <v>302</v>
      </c>
      <c r="AO16" s="52"/>
      <c r="AP16" s="20"/>
      <c r="AQ16" s="25">
        <f>SUM(AQ14:AQ15)</f>
        <v>6600</v>
      </c>
    </row>
    <row r="17" spans="1:43" ht="20.25" customHeight="1">
      <c r="A17" s="1"/>
      <c r="B17" s="10"/>
      <c r="C17" s="5" t="s">
        <v>6</v>
      </c>
      <c r="D17" s="23">
        <v>593</v>
      </c>
      <c r="E17" s="23">
        <v>1218</v>
      </c>
      <c r="F17" s="23">
        <v>4787</v>
      </c>
      <c r="G17" s="23">
        <f t="shared" si="1"/>
        <v>6005</v>
      </c>
      <c r="H17" s="23">
        <v>1256</v>
      </c>
      <c r="I17" s="23">
        <v>700</v>
      </c>
      <c r="J17" s="25"/>
      <c r="K17" s="37"/>
      <c r="L17" s="37"/>
      <c r="M17" s="49"/>
      <c r="N17" s="45"/>
      <c r="O17" s="23"/>
      <c r="P17" s="23"/>
      <c r="Q17" s="23"/>
      <c r="R17" s="23"/>
      <c r="S17" s="45"/>
      <c r="T17" s="23"/>
      <c r="U17" s="25">
        <v>4725</v>
      </c>
      <c r="V17" s="56"/>
      <c r="W17" s="44"/>
      <c r="X17" s="41"/>
      <c r="Y17" s="8" t="s">
        <v>39</v>
      </c>
      <c r="Z17" s="23">
        <v>14422</v>
      </c>
      <c r="AA17" s="23">
        <v>14483</v>
      </c>
      <c r="AB17" s="23">
        <v>20163</v>
      </c>
      <c r="AC17" s="23">
        <f t="shared" si="0"/>
        <v>34646</v>
      </c>
      <c r="AD17" s="23">
        <v>1692</v>
      </c>
      <c r="AE17" s="23">
        <v>856</v>
      </c>
      <c r="AF17" s="25"/>
      <c r="AG17" s="37"/>
      <c r="AI17" s="49">
        <v>108</v>
      </c>
      <c r="AJ17" s="52">
        <v>338</v>
      </c>
      <c r="AK17" s="20">
        <v>1351</v>
      </c>
      <c r="AL17" s="20">
        <f>SUM(AJ17:AK17)</f>
        <v>1689</v>
      </c>
      <c r="AM17" s="23">
        <v>2400</v>
      </c>
      <c r="AN17" s="23">
        <v>819</v>
      </c>
      <c r="AO17" s="52"/>
      <c r="AP17" s="20"/>
      <c r="AQ17" s="25">
        <v>12465</v>
      </c>
    </row>
    <row r="18" spans="1:43" ht="20.25" customHeight="1">
      <c r="A18" s="1"/>
      <c r="B18" s="11"/>
      <c r="C18" s="5" t="s">
        <v>10</v>
      </c>
      <c r="D18" s="23">
        <f>SUM(D7:D17)</f>
        <v>15405</v>
      </c>
      <c r="E18" s="23">
        <f>SUM(E7:E17)</f>
        <v>278642</v>
      </c>
      <c r="F18" s="23">
        <f>SUM(F7:F17)</f>
        <v>264624</v>
      </c>
      <c r="G18" s="23">
        <f t="shared" si="1"/>
        <v>543266</v>
      </c>
      <c r="H18" s="23">
        <f>SUM(H7:H17)</f>
        <v>139917</v>
      </c>
      <c r="I18" s="23">
        <f>SUM(I7:I17)</f>
        <v>31982</v>
      </c>
      <c r="J18" s="25">
        <f>SUM(J7:J17)</f>
        <v>12426</v>
      </c>
      <c r="K18" s="37"/>
      <c r="L18" s="37"/>
      <c r="M18" s="49">
        <f>SUM(M7:M17)</f>
        <v>10</v>
      </c>
      <c r="N18" s="45"/>
      <c r="O18" s="23"/>
      <c r="P18" s="23"/>
      <c r="Q18" s="23"/>
      <c r="R18" s="23"/>
      <c r="S18" s="45"/>
      <c r="T18" s="23"/>
      <c r="U18" s="25">
        <f>SUM(U7:U17)</f>
        <v>206478</v>
      </c>
      <c r="V18" s="56"/>
      <c r="W18" s="44"/>
      <c r="X18" s="42"/>
      <c r="Y18" s="8" t="s">
        <v>41</v>
      </c>
      <c r="Z18" s="23">
        <v>8848</v>
      </c>
      <c r="AA18" s="23">
        <v>322</v>
      </c>
      <c r="AB18" s="23"/>
      <c r="AC18" s="23">
        <f t="shared" si="0"/>
        <v>322</v>
      </c>
      <c r="AD18" s="23"/>
      <c r="AE18" s="23"/>
      <c r="AF18" s="25"/>
      <c r="AG18" s="37"/>
      <c r="AI18" s="49">
        <v>6</v>
      </c>
      <c r="AJ18" s="52"/>
      <c r="AK18" s="20"/>
      <c r="AL18" s="20"/>
      <c r="AM18" s="23">
        <v>1100</v>
      </c>
      <c r="AN18" s="23"/>
      <c r="AO18" s="52"/>
      <c r="AP18" s="20"/>
      <c r="AQ18" s="25">
        <v>675</v>
      </c>
    </row>
    <row r="19" spans="1:43" ht="20.25" customHeight="1">
      <c r="A19" s="1"/>
      <c r="B19" s="12"/>
      <c r="C19" s="5" t="s">
        <v>11</v>
      </c>
      <c r="D19" s="23">
        <v>2348</v>
      </c>
      <c r="E19" s="23">
        <v>7828</v>
      </c>
      <c r="F19" s="23">
        <v>37670</v>
      </c>
      <c r="G19" s="23">
        <f t="shared" si="1"/>
        <v>45498</v>
      </c>
      <c r="H19" s="23"/>
      <c r="I19" s="23"/>
      <c r="J19" s="25"/>
      <c r="K19" s="37"/>
      <c r="L19" s="37"/>
      <c r="M19" s="49"/>
      <c r="N19" s="45"/>
      <c r="O19" s="23"/>
      <c r="P19" s="23"/>
      <c r="Q19" s="23"/>
      <c r="R19" s="23"/>
      <c r="S19" s="45"/>
      <c r="T19" s="23"/>
      <c r="U19" s="25"/>
      <c r="V19" s="56"/>
      <c r="W19" s="44"/>
      <c r="X19" s="42" t="s">
        <v>79</v>
      </c>
      <c r="Y19" s="8" t="s">
        <v>40</v>
      </c>
      <c r="Z19" s="23">
        <v>16680</v>
      </c>
      <c r="AA19" s="23">
        <v>7805</v>
      </c>
      <c r="AB19" s="23">
        <v>6437</v>
      </c>
      <c r="AC19" s="23">
        <f t="shared" si="0"/>
        <v>14242</v>
      </c>
      <c r="AD19" s="23">
        <v>65</v>
      </c>
      <c r="AE19" s="23"/>
      <c r="AF19" s="25"/>
      <c r="AG19" s="37"/>
      <c r="AI19" s="49">
        <v>800</v>
      </c>
      <c r="AJ19" s="52">
        <v>87</v>
      </c>
      <c r="AK19" s="20">
        <v>641</v>
      </c>
      <c r="AL19" s="20">
        <f>SUM(AJ19:AK19)</f>
        <v>728</v>
      </c>
      <c r="AM19" s="23">
        <v>3000</v>
      </c>
      <c r="AN19" s="23">
        <v>139</v>
      </c>
      <c r="AO19" s="52"/>
      <c r="AP19" s="20"/>
      <c r="AQ19" s="25">
        <v>8805</v>
      </c>
    </row>
    <row r="20" spans="1:43" ht="20.25" customHeight="1">
      <c r="A20" s="1"/>
      <c r="B20" s="10" t="s">
        <v>63</v>
      </c>
      <c r="C20" s="5" t="s">
        <v>86</v>
      </c>
      <c r="D20" s="23">
        <v>4748</v>
      </c>
      <c r="E20" s="23">
        <v>21393</v>
      </c>
      <c r="F20" s="23">
        <v>3456</v>
      </c>
      <c r="G20" s="23">
        <f t="shared" si="1"/>
        <v>24849</v>
      </c>
      <c r="H20" s="23"/>
      <c r="I20" s="23"/>
      <c r="J20" s="25"/>
      <c r="K20" s="37"/>
      <c r="L20" s="37"/>
      <c r="M20" s="49"/>
      <c r="N20" s="45"/>
      <c r="O20" s="23"/>
      <c r="P20" s="23"/>
      <c r="Q20" s="23"/>
      <c r="R20" s="23"/>
      <c r="S20" s="45"/>
      <c r="T20" s="23"/>
      <c r="U20" s="25">
        <v>12147</v>
      </c>
      <c r="V20" s="56"/>
      <c r="W20" s="44"/>
      <c r="X20" s="42"/>
      <c r="Y20" s="8" t="s">
        <v>42</v>
      </c>
      <c r="Z20" s="23">
        <v>4557</v>
      </c>
      <c r="AA20" s="23">
        <v>2293</v>
      </c>
      <c r="AB20" s="23"/>
      <c r="AC20" s="23">
        <f t="shared" si="0"/>
        <v>2293</v>
      </c>
      <c r="AD20" s="23">
        <v>770</v>
      </c>
      <c r="AE20" s="23"/>
      <c r="AF20" s="25"/>
      <c r="AG20" s="37"/>
      <c r="AI20" s="49">
        <v>17</v>
      </c>
      <c r="AJ20" s="52">
        <v>13</v>
      </c>
      <c r="AK20" s="20">
        <v>917</v>
      </c>
      <c r="AL20" s="20">
        <f>SUM(AJ20:AK20)</f>
        <v>930</v>
      </c>
      <c r="AM20" s="23">
        <v>200</v>
      </c>
      <c r="AN20" s="23">
        <v>130</v>
      </c>
      <c r="AO20" s="52"/>
      <c r="AP20" s="20"/>
      <c r="AQ20" s="25">
        <v>10935</v>
      </c>
    </row>
    <row r="21" spans="1:43" ht="20.25" customHeight="1">
      <c r="A21" s="1"/>
      <c r="B21" s="10" t="s">
        <v>153</v>
      </c>
      <c r="C21" s="5" t="s">
        <v>12</v>
      </c>
      <c r="D21" s="23">
        <v>3100</v>
      </c>
      <c r="E21" s="23">
        <v>708</v>
      </c>
      <c r="F21" s="23">
        <v>34523</v>
      </c>
      <c r="G21" s="23">
        <f t="shared" si="1"/>
        <v>35231</v>
      </c>
      <c r="H21" s="23"/>
      <c r="I21" s="23"/>
      <c r="J21" s="25"/>
      <c r="K21" s="37"/>
      <c r="L21" s="37"/>
      <c r="M21" s="49"/>
      <c r="N21" s="45"/>
      <c r="O21" s="23"/>
      <c r="P21" s="23"/>
      <c r="Q21" s="23">
        <v>616</v>
      </c>
      <c r="R21" s="23">
        <v>278</v>
      </c>
      <c r="S21" s="45"/>
      <c r="T21" s="23"/>
      <c r="U21" s="25"/>
      <c r="V21" s="56"/>
      <c r="W21" s="44"/>
      <c r="X21" s="42" t="s">
        <v>152</v>
      </c>
      <c r="Y21" s="8" t="s">
        <v>43</v>
      </c>
      <c r="Z21" s="23">
        <v>4809</v>
      </c>
      <c r="AA21" s="23">
        <v>1282</v>
      </c>
      <c r="AB21" s="23"/>
      <c r="AC21" s="23">
        <f t="shared" si="0"/>
        <v>1282</v>
      </c>
      <c r="AD21" s="23">
        <v>20</v>
      </c>
      <c r="AE21" s="23"/>
      <c r="AF21" s="25"/>
      <c r="AG21" s="37"/>
      <c r="AI21" s="49">
        <v>7</v>
      </c>
      <c r="AJ21" s="52">
        <v>38</v>
      </c>
      <c r="AK21" s="20">
        <v>34394</v>
      </c>
      <c r="AL21" s="20">
        <f>SUM(AJ21:AK21)</f>
        <v>34432</v>
      </c>
      <c r="AM21" s="23">
        <v>450</v>
      </c>
      <c r="AN21" s="23"/>
      <c r="AO21" s="52"/>
      <c r="AP21" s="20"/>
      <c r="AQ21" s="25"/>
    </row>
    <row r="22" spans="1:43" ht="20.25" customHeight="1">
      <c r="A22" s="1"/>
      <c r="B22" s="10" t="s">
        <v>64</v>
      </c>
      <c r="C22" s="5" t="s">
        <v>13</v>
      </c>
      <c r="D22" s="23">
        <v>6068</v>
      </c>
      <c r="E22" s="23">
        <v>2286</v>
      </c>
      <c r="F22" s="23">
        <v>40800</v>
      </c>
      <c r="G22" s="23">
        <f t="shared" si="1"/>
        <v>43086</v>
      </c>
      <c r="H22" s="23"/>
      <c r="I22" s="23"/>
      <c r="J22" s="25"/>
      <c r="K22" s="37"/>
      <c r="L22" s="37"/>
      <c r="M22" s="49"/>
      <c r="N22" s="45"/>
      <c r="O22" s="23"/>
      <c r="P22" s="23"/>
      <c r="Q22" s="23">
        <v>1109</v>
      </c>
      <c r="R22" s="23"/>
      <c r="S22" s="45"/>
      <c r="T22" s="23"/>
      <c r="U22" s="25"/>
      <c r="V22" s="56"/>
      <c r="W22" s="44"/>
      <c r="X22" s="42"/>
      <c r="Y22" s="8" t="s">
        <v>44</v>
      </c>
      <c r="Z22" s="23">
        <f aca="true" t="shared" si="3" ref="Z22:AE22">SUM(Z17:Z21)</f>
        <v>49316</v>
      </c>
      <c r="AA22" s="23">
        <f t="shared" si="3"/>
        <v>26185</v>
      </c>
      <c r="AB22" s="23">
        <f t="shared" si="3"/>
        <v>26600</v>
      </c>
      <c r="AC22" s="23">
        <f t="shared" si="0"/>
        <v>52785</v>
      </c>
      <c r="AD22" s="23">
        <f t="shared" si="3"/>
        <v>2547</v>
      </c>
      <c r="AE22" s="23">
        <f t="shared" si="3"/>
        <v>856</v>
      </c>
      <c r="AF22" s="25"/>
      <c r="AG22" s="37"/>
      <c r="AI22" s="49">
        <f aca="true" t="shared" si="4" ref="AI22:AN22">SUM(AI17:AI21)</f>
        <v>938</v>
      </c>
      <c r="AJ22" s="23">
        <f t="shared" si="4"/>
        <v>476</v>
      </c>
      <c r="AK22" s="23">
        <f t="shared" si="4"/>
        <v>37303</v>
      </c>
      <c r="AL22" s="20">
        <f t="shared" si="4"/>
        <v>37779</v>
      </c>
      <c r="AM22" s="23">
        <f t="shared" si="4"/>
        <v>7150</v>
      </c>
      <c r="AN22" s="23">
        <f t="shared" si="4"/>
        <v>1088</v>
      </c>
      <c r="AO22" s="52"/>
      <c r="AP22" s="20"/>
      <c r="AQ22" s="25">
        <f>SUM(AQ17:AQ21)</f>
        <v>32880</v>
      </c>
    </row>
    <row r="23" spans="1:43" ht="20.25" customHeight="1">
      <c r="A23" s="1"/>
      <c r="B23" s="11"/>
      <c r="C23" s="5" t="s">
        <v>10</v>
      </c>
      <c r="D23" s="23">
        <f>SUM(D19:D22)</f>
        <v>16264</v>
      </c>
      <c r="E23" s="23">
        <f>SUM(E19:E22)</f>
        <v>32215</v>
      </c>
      <c r="F23" s="23">
        <f>SUM(F19:F22)</f>
        <v>116449</v>
      </c>
      <c r="G23" s="23">
        <f t="shared" si="1"/>
        <v>148664</v>
      </c>
      <c r="H23" s="23"/>
      <c r="I23" s="23"/>
      <c r="J23" s="25"/>
      <c r="K23" s="37"/>
      <c r="L23" s="37"/>
      <c r="M23" s="49"/>
      <c r="N23" s="45"/>
      <c r="O23" s="23"/>
      <c r="P23" s="23"/>
      <c r="Q23" s="23">
        <f>SUM(Q19:Q22)</f>
        <v>1725</v>
      </c>
      <c r="R23" s="23">
        <f>SUM(R19:R22)</f>
        <v>278</v>
      </c>
      <c r="S23" s="45"/>
      <c r="T23" s="23"/>
      <c r="U23" s="25">
        <f>SUM(U19:U22)</f>
        <v>12147</v>
      </c>
      <c r="V23" s="56"/>
      <c r="W23" s="44"/>
      <c r="X23" s="42"/>
      <c r="Y23" s="8" t="s">
        <v>45</v>
      </c>
      <c r="Z23" s="23">
        <v>8623</v>
      </c>
      <c r="AA23" s="23">
        <v>69902</v>
      </c>
      <c r="AB23" s="23">
        <v>718281</v>
      </c>
      <c r="AC23" s="23">
        <f t="shared" si="0"/>
        <v>788183</v>
      </c>
      <c r="AD23" s="23">
        <v>65</v>
      </c>
      <c r="AE23" s="23">
        <v>15</v>
      </c>
      <c r="AF23" s="25"/>
      <c r="AG23" s="37"/>
      <c r="AI23" s="49">
        <v>502</v>
      </c>
      <c r="AJ23" s="52">
        <v>8037</v>
      </c>
      <c r="AK23" s="20">
        <v>500908</v>
      </c>
      <c r="AL23" s="20">
        <f>SUM(AJ23:AK23)</f>
        <v>508945</v>
      </c>
      <c r="AM23" s="23">
        <v>60</v>
      </c>
      <c r="AN23" s="23">
        <v>114</v>
      </c>
      <c r="AO23" s="23">
        <v>10</v>
      </c>
      <c r="AP23" s="52"/>
      <c r="AQ23" s="25">
        <v>139662</v>
      </c>
    </row>
    <row r="24" spans="1:43" ht="20.25" customHeight="1">
      <c r="A24" s="1"/>
      <c r="B24" s="12"/>
      <c r="C24" s="5" t="s">
        <v>14</v>
      </c>
      <c r="D24" s="23">
        <v>2310</v>
      </c>
      <c r="E24" s="23">
        <v>3201</v>
      </c>
      <c r="F24" s="23">
        <v>132558</v>
      </c>
      <c r="G24" s="23">
        <f t="shared" si="1"/>
        <v>135759</v>
      </c>
      <c r="H24" s="23">
        <v>3509</v>
      </c>
      <c r="I24" s="23"/>
      <c r="J24" s="25"/>
      <c r="K24" s="37"/>
      <c r="L24" s="37"/>
      <c r="M24" s="49"/>
      <c r="N24" s="45"/>
      <c r="O24" s="23"/>
      <c r="P24" s="23"/>
      <c r="Q24" s="23">
        <v>2686</v>
      </c>
      <c r="R24" s="23"/>
      <c r="S24" s="45"/>
      <c r="T24" s="23"/>
      <c r="U24" s="25">
        <v>6240</v>
      </c>
      <c r="V24" s="56"/>
      <c r="W24" s="44"/>
      <c r="X24" s="42" t="s">
        <v>80</v>
      </c>
      <c r="Y24" s="8" t="s">
        <v>46</v>
      </c>
      <c r="Z24" s="23">
        <v>2835</v>
      </c>
      <c r="AA24" s="23">
        <v>8188</v>
      </c>
      <c r="AB24" s="23">
        <v>4030</v>
      </c>
      <c r="AC24" s="23">
        <f t="shared" si="0"/>
        <v>12218</v>
      </c>
      <c r="AD24" s="23"/>
      <c r="AE24" s="23"/>
      <c r="AF24" s="25"/>
      <c r="AG24" s="37"/>
      <c r="AI24" s="49">
        <v>165</v>
      </c>
      <c r="AJ24" s="52"/>
      <c r="AK24" s="20">
        <v>3203</v>
      </c>
      <c r="AL24" s="20">
        <f>SUM(AJ24:AK24)</f>
        <v>3203</v>
      </c>
      <c r="AM24" s="23"/>
      <c r="AN24" s="23"/>
      <c r="AO24" s="23"/>
      <c r="AP24" s="52"/>
      <c r="AQ24" s="25">
        <v>14157</v>
      </c>
    </row>
    <row r="25" spans="1:43" ht="20.25" customHeight="1">
      <c r="A25" s="1"/>
      <c r="B25" s="10" t="s">
        <v>65</v>
      </c>
      <c r="C25" s="5" t="s">
        <v>15</v>
      </c>
      <c r="D25" s="23"/>
      <c r="E25" s="23"/>
      <c r="F25" s="23">
        <v>14406</v>
      </c>
      <c r="G25" s="23">
        <f t="shared" si="1"/>
        <v>14406</v>
      </c>
      <c r="H25" s="23"/>
      <c r="I25" s="23"/>
      <c r="J25" s="25"/>
      <c r="K25" s="37"/>
      <c r="L25" s="37"/>
      <c r="M25" s="49"/>
      <c r="N25" s="45"/>
      <c r="O25" s="23"/>
      <c r="P25" s="23"/>
      <c r="Q25" s="23">
        <v>800</v>
      </c>
      <c r="R25" s="23"/>
      <c r="S25" s="45"/>
      <c r="T25" s="23"/>
      <c r="U25" s="25">
        <v>1700</v>
      </c>
      <c r="V25" s="56"/>
      <c r="W25" s="44"/>
      <c r="X25" s="42"/>
      <c r="Y25" s="8" t="s">
        <v>44</v>
      </c>
      <c r="Z25" s="23">
        <f>SUM(Z23:Z24)</f>
        <v>11458</v>
      </c>
      <c r="AA25" s="23">
        <f>SUM(AA23:AA24)</f>
        <v>78090</v>
      </c>
      <c r="AB25" s="23">
        <f>SUM(AB23:AB24)</f>
        <v>722311</v>
      </c>
      <c r="AC25" s="23">
        <f t="shared" si="0"/>
        <v>800401</v>
      </c>
      <c r="AD25" s="23">
        <v>65</v>
      </c>
      <c r="AE25" s="23">
        <v>15</v>
      </c>
      <c r="AF25" s="25"/>
      <c r="AG25" s="37"/>
      <c r="AI25" s="49">
        <f>SUM(AI23:AI24)</f>
        <v>667</v>
      </c>
      <c r="AJ25" s="52">
        <f>SUM(AJ23:AJ24)</f>
        <v>8037</v>
      </c>
      <c r="AK25" s="20">
        <f>SUM(AK23:AK24)</f>
        <v>504111</v>
      </c>
      <c r="AL25" s="20">
        <f>SUM(AL23:AL24)</f>
        <v>512148</v>
      </c>
      <c r="AM25" s="23">
        <v>60</v>
      </c>
      <c r="AN25" s="23">
        <f>SUM(AN23:AN24)</f>
        <v>114</v>
      </c>
      <c r="AO25" s="23">
        <v>10</v>
      </c>
      <c r="AP25" s="52"/>
      <c r="AQ25" s="25">
        <f>SUM(AQ23:AQ24)</f>
        <v>153819</v>
      </c>
    </row>
    <row r="26" spans="1:43" ht="20.25" customHeight="1">
      <c r="A26" s="1"/>
      <c r="B26" s="10" t="s">
        <v>66</v>
      </c>
      <c r="C26" s="5" t="s">
        <v>16</v>
      </c>
      <c r="D26" s="23"/>
      <c r="E26" s="23"/>
      <c r="F26" s="23">
        <v>42125</v>
      </c>
      <c r="G26" s="23">
        <f t="shared" si="1"/>
        <v>42125</v>
      </c>
      <c r="H26" s="23"/>
      <c r="I26" s="23"/>
      <c r="J26" s="25"/>
      <c r="K26" s="37"/>
      <c r="L26" s="37"/>
      <c r="M26" s="49"/>
      <c r="N26" s="45"/>
      <c r="O26" s="23"/>
      <c r="P26" s="23"/>
      <c r="Q26" s="23">
        <v>500</v>
      </c>
      <c r="R26" s="23"/>
      <c r="S26" s="45"/>
      <c r="T26" s="23"/>
      <c r="U26" s="25">
        <v>3345</v>
      </c>
      <c r="V26" s="56"/>
      <c r="W26" s="44"/>
      <c r="X26" s="40"/>
      <c r="Y26" s="8" t="s">
        <v>10</v>
      </c>
      <c r="Z26" s="23">
        <f aca="true" t="shared" si="5" ref="Z26:AE26">SUM(Z25,Z22)</f>
        <v>60774</v>
      </c>
      <c r="AA26" s="23">
        <f t="shared" si="5"/>
        <v>104275</v>
      </c>
      <c r="AB26" s="23">
        <f t="shared" si="5"/>
        <v>748911</v>
      </c>
      <c r="AC26" s="23">
        <f t="shared" si="0"/>
        <v>853186</v>
      </c>
      <c r="AD26" s="23">
        <f t="shared" si="5"/>
        <v>2612</v>
      </c>
      <c r="AE26" s="23">
        <f t="shared" si="5"/>
        <v>871</v>
      </c>
      <c r="AF26" s="25"/>
      <c r="AG26" s="37"/>
      <c r="AI26" s="49">
        <f>SUM(AI25,AI22)</f>
        <v>1605</v>
      </c>
      <c r="AJ26" s="52">
        <f>SUM(AJ25,AJ22)</f>
        <v>8513</v>
      </c>
      <c r="AK26" s="20">
        <f>SUM(AK25,AK22)</f>
        <v>541414</v>
      </c>
      <c r="AL26" s="20">
        <f>SUM(AL25,AL22)</f>
        <v>549927</v>
      </c>
      <c r="AM26" s="23">
        <f>SUM(AM22+AM25)</f>
        <v>7210</v>
      </c>
      <c r="AN26" s="23">
        <f>SUM(AN25,AN22)</f>
        <v>1202</v>
      </c>
      <c r="AO26" s="23">
        <v>10</v>
      </c>
      <c r="AP26" s="52"/>
      <c r="AQ26" s="25">
        <f>SUM(AQ25,AQ22)</f>
        <v>186699</v>
      </c>
    </row>
    <row r="27" spans="1:43" ht="20.25" customHeight="1">
      <c r="A27" s="1"/>
      <c r="B27" s="11"/>
      <c r="C27" s="5" t="s">
        <v>10</v>
      </c>
      <c r="D27" s="23">
        <v>2310</v>
      </c>
      <c r="E27" s="23">
        <f>SUM(E24:E26)</f>
        <v>3201</v>
      </c>
      <c r="F27" s="23">
        <f>SUM(F24:F26)</f>
        <v>189089</v>
      </c>
      <c r="G27" s="23">
        <f t="shared" si="1"/>
        <v>192290</v>
      </c>
      <c r="H27" s="23">
        <f>SUM(H24:H26)</f>
        <v>3509</v>
      </c>
      <c r="I27" s="23"/>
      <c r="J27" s="25"/>
      <c r="K27" s="37"/>
      <c r="L27" s="37"/>
      <c r="M27" s="49"/>
      <c r="N27" s="45"/>
      <c r="O27" s="23"/>
      <c r="P27" s="23"/>
      <c r="Q27" s="23">
        <f>SUM(Q24:Q26)</f>
        <v>3986</v>
      </c>
      <c r="R27" s="23"/>
      <c r="S27" s="45"/>
      <c r="T27" s="23"/>
      <c r="U27" s="25">
        <f>SUM(U24:U26)</f>
        <v>11285</v>
      </c>
      <c r="V27" s="56"/>
      <c r="W27" s="44"/>
      <c r="X27" s="41"/>
      <c r="Y27" s="8" t="s">
        <v>47</v>
      </c>
      <c r="Z27" s="23">
        <v>14674</v>
      </c>
      <c r="AA27" s="23">
        <v>11515</v>
      </c>
      <c r="AB27" s="23">
        <v>40542</v>
      </c>
      <c r="AC27" s="23">
        <f t="shared" si="0"/>
        <v>52057</v>
      </c>
      <c r="AD27" s="23">
        <v>80</v>
      </c>
      <c r="AE27" s="23">
        <v>1228</v>
      </c>
      <c r="AF27" s="25"/>
      <c r="AG27" s="37"/>
      <c r="AI27" s="49"/>
      <c r="AJ27" s="52"/>
      <c r="AK27" s="20"/>
      <c r="AL27" s="20"/>
      <c r="AM27" s="23"/>
      <c r="AN27" s="23"/>
      <c r="AO27" s="20"/>
      <c r="AP27" s="52"/>
      <c r="AQ27" s="25">
        <v>200672</v>
      </c>
    </row>
    <row r="28" spans="1:43" ht="20.25" customHeight="1">
      <c r="A28" s="1"/>
      <c r="B28" s="12"/>
      <c r="C28" s="5" t="s">
        <v>17</v>
      </c>
      <c r="D28" s="23">
        <v>433</v>
      </c>
      <c r="E28" s="23">
        <v>162</v>
      </c>
      <c r="F28" s="23">
        <v>148200</v>
      </c>
      <c r="G28" s="23">
        <f t="shared" si="1"/>
        <v>148362</v>
      </c>
      <c r="H28" s="23">
        <v>158133</v>
      </c>
      <c r="I28" s="23"/>
      <c r="J28" s="25"/>
      <c r="K28" s="37"/>
      <c r="L28" s="37"/>
      <c r="M28" s="49"/>
      <c r="N28" s="45"/>
      <c r="O28" s="23"/>
      <c r="P28" s="23"/>
      <c r="Q28" s="23"/>
      <c r="R28" s="23"/>
      <c r="S28" s="45"/>
      <c r="T28" s="23"/>
      <c r="U28" s="25"/>
      <c r="V28" s="56"/>
      <c r="W28" s="44"/>
      <c r="X28" s="42"/>
      <c r="Y28" s="8" t="s">
        <v>52</v>
      </c>
      <c r="Z28" s="23">
        <v>10223</v>
      </c>
      <c r="AA28" s="23">
        <v>11</v>
      </c>
      <c r="AB28" s="23"/>
      <c r="AC28" s="23">
        <f t="shared" si="0"/>
        <v>11</v>
      </c>
      <c r="AD28" s="23"/>
      <c r="AE28" s="23">
        <v>230</v>
      </c>
      <c r="AF28" s="25"/>
      <c r="AG28" s="37"/>
      <c r="AI28" s="49">
        <v>55</v>
      </c>
      <c r="AJ28" s="52"/>
      <c r="AK28" s="20"/>
      <c r="AL28" s="20"/>
      <c r="AM28" s="23"/>
      <c r="AN28" s="23"/>
      <c r="AO28" s="20"/>
      <c r="AP28" s="52"/>
      <c r="AQ28" s="25">
        <v>35182</v>
      </c>
    </row>
    <row r="29" spans="1:43" ht="20.25" customHeight="1">
      <c r="A29" s="1"/>
      <c r="B29" s="10"/>
      <c r="C29" s="5" t="s">
        <v>18</v>
      </c>
      <c r="D29" s="23">
        <v>5811</v>
      </c>
      <c r="E29" s="23"/>
      <c r="F29" s="23">
        <v>29725</v>
      </c>
      <c r="G29" s="23">
        <f t="shared" si="1"/>
        <v>29725</v>
      </c>
      <c r="H29" s="23"/>
      <c r="I29" s="23"/>
      <c r="J29" s="25">
        <v>249682</v>
      </c>
      <c r="K29" s="37"/>
      <c r="L29" s="37"/>
      <c r="M29" s="49"/>
      <c r="N29" s="45"/>
      <c r="O29" s="23"/>
      <c r="P29" s="23"/>
      <c r="Q29" s="23"/>
      <c r="R29" s="23"/>
      <c r="S29" s="45"/>
      <c r="T29" s="23"/>
      <c r="U29" s="25">
        <v>17625</v>
      </c>
      <c r="V29" s="56"/>
      <c r="W29" s="44"/>
      <c r="X29" s="42" t="s">
        <v>81</v>
      </c>
      <c r="Y29" s="8" t="s">
        <v>48</v>
      </c>
      <c r="Z29" s="23">
        <v>44102</v>
      </c>
      <c r="AA29" s="23">
        <v>82894</v>
      </c>
      <c r="AB29" s="23">
        <v>52824</v>
      </c>
      <c r="AC29" s="23">
        <f t="shared" si="0"/>
        <v>135718</v>
      </c>
      <c r="AD29" s="23">
        <v>450</v>
      </c>
      <c r="AE29" s="23">
        <v>114</v>
      </c>
      <c r="AF29" s="25"/>
      <c r="AG29" s="37"/>
      <c r="AI29" s="49"/>
      <c r="AJ29" s="52"/>
      <c r="AK29" s="20"/>
      <c r="AL29" s="20"/>
      <c r="AM29" s="23"/>
      <c r="AN29" s="23"/>
      <c r="AO29" s="20"/>
      <c r="AP29" s="52"/>
      <c r="AQ29" s="25">
        <v>166833</v>
      </c>
    </row>
    <row r="30" spans="1:43" ht="20.25" customHeight="1">
      <c r="A30" s="1"/>
      <c r="B30" s="10" t="s">
        <v>67</v>
      </c>
      <c r="C30" s="5" t="s">
        <v>20</v>
      </c>
      <c r="D30" s="23">
        <v>212</v>
      </c>
      <c r="E30" s="23">
        <v>9251</v>
      </c>
      <c r="F30" s="23">
        <v>576899</v>
      </c>
      <c r="G30" s="23">
        <f t="shared" si="1"/>
        <v>586150</v>
      </c>
      <c r="H30" s="23"/>
      <c r="I30" s="23"/>
      <c r="J30" s="25"/>
      <c r="K30" s="37"/>
      <c r="L30" s="37"/>
      <c r="M30" s="49"/>
      <c r="N30" s="45"/>
      <c r="O30" s="23"/>
      <c r="P30" s="23"/>
      <c r="Q30" s="23"/>
      <c r="R30" s="23"/>
      <c r="S30" s="45"/>
      <c r="T30" s="23"/>
      <c r="U30" s="25"/>
      <c r="V30" s="56"/>
      <c r="W30" s="44"/>
      <c r="X30" s="42" t="s">
        <v>154</v>
      </c>
      <c r="Y30" s="8" t="s">
        <v>49</v>
      </c>
      <c r="Z30" s="23">
        <v>11546</v>
      </c>
      <c r="AA30" s="23">
        <v>3185</v>
      </c>
      <c r="AB30" s="23">
        <v>3724</v>
      </c>
      <c r="AC30" s="23">
        <f t="shared" si="0"/>
        <v>6909</v>
      </c>
      <c r="AD30" s="23"/>
      <c r="AE30" s="23">
        <v>30</v>
      </c>
      <c r="AF30" s="25"/>
      <c r="AG30" s="37"/>
      <c r="AI30" s="49"/>
      <c r="AJ30" s="52"/>
      <c r="AK30" s="20"/>
      <c r="AL30" s="20"/>
      <c r="AM30" s="23"/>
      <c r="AN30" s="23"/>
      <c r="AO30" s="20"/>
      <c r="AP30" s="52"/>
      <c r="AQ30" s="25">
        <v>19746</v>
      </c>
    </row>
    <row r="31" spans="1:43" ht="20.25" customHeight="1">
      <c r="A31" s="1"/>
      <c r="B31" s="10" t="s">
        <v>152</v>
      </c>
      <c r="C31" s="5" t="s">
        <v>19</v>
      </c>
      <c r="D31" s="23"/>
      <c r="E31" s="23">
        <v>10463</v>
      </c>
      <c r="F31" s="23">
        <v>8079</v>
      </c>
      <c r="G31" s="23">
        <f t="shared" si="1"/>
        <v>18542</v>
      </c>
      <c r="H31" s="23"/>
      <c r="I31" s="23">
        <v>4500</v>
      </c>
      <c r="J31" s="25"/>
      <c r="K31" s="37"/>
      <c r="L31" s="37"/>
      <c r="M31" s="49"/>
      <c r="N31" s="45"/>
      <c r="O31" s="23"/>
      <c r="P31" s="23"/>
      <c r="Q31" s="23"/>
      <c r="R31" s="23"/>
      <c r="S31" s="45"/>
      <c r="T31" s="23"/>
      <c r="U31" s="25"/>
      <c r="V31" s="56"/>
      <c r="W31" s="44"/>
      <c r="X31" s="42" t="s">
        <v>82</v>
      </c>
      <c r="Y31" s="8" t="s">
        <v>50</v>
      </c>
      <c r="Z31" s="23">
        <v>474</v>
      </c>
      <c r="AA31" s="23">
        <v>29505</v>
      </c>
      <c r="AB31" s="23">
        <v>17396</v>
      </c>
      <c r="AC31" s="23">
        <f t="shared" si="0"/>
        <v>46901</v>
      </c>
      <c r="AD31" s="23"/>
      <c r="AE31" s="23">
        <v>494</v>
      </c>
      <c r="AF31" s="25"/>
      <c r="AG31" s="37"/>
      <c r="AI31" s="49"/>
      <c r="AJ31" s="52"/>
      <c r="AK31" s="20"/>
      <c r="AL31" s="20"/>
      <c r="AM31" s="23"/>
      <c r="AN31" s="23">
        <v>210</v>
      </c>
      <c r="AO31" s="20"/>
      <c r="AP31" s="52"/>
      <c r="AQ31" s="25">
        <v>872219</v>
      </c>
    </row>
    <row r="32" spans="1:43" ht="20.25" customHeight="1">
      <c r="A32" s="1"/>
      <c r="B32" s="10" t="s">
        <v>68</v>
      </c>
      <c r="C32" s="5" t="s">
        <v>21</v>
      </c>
      <c r="D32" s="23">
        <v>97</v>
      </c>
      <c r="E32" s="23">
        <v>2715</v>
      </c>
      <c r="F32" s="23">
        <v>132384</v>
      </c>
      <c r="G32" s="23">
        <f t="shared" si="1"/>
        <v>135099</v>
      </c>
      <c r="H32" s="23"/>
      <c r="I32" s="23"/>
      <c r="J32" s="25"/>
      <c r="K32" s="37"/>
      <c r="L32" s="37"/>
      <c r="M32" s="49"/>
      <c r="N32" s="45"/>
      <c r="O32" s="23"/>
      <c r="P32" s="23"/>
      <c r="Q32" s="23"/>
      <c r="R32" s="23"/>
      <c r="S32" s="45"/>
      <c r="T32" s="23"/>
      <c r="U32" s="25"/>
      <c r="V32" s="56"/>
      <c r="W32" s="44"/>
      <c r="X32" s="42"/>
      <c r="Y32" s="8" t="s">
        <v>51</v>
      </c>
      <c r="Z32" s="23">
        <v>3789</v>
      </c>
      <c r="AA32" s="23">
        <v>643</v>
      </c>
      <c r="AB32" s="23"/>
      <c r="AC32" s="23">
        <f t="shared" si="0"/>
        <v>643</v>
      </c>
      <c r="AD32" s="23"/>
      <c r="AE32" s="23">
        <v>4891</v>
      </c>
      <c r="AF32" s="25"/>
      <c r="AG32" s="37"/>
      <c r="AI32" s="49"/>
      <c r="AJ32" s="52"/>
      <c r="AK32" s="20"/>
      <c r="AL32" s="20"/>
      <c r="AM32" s="23"/>
      <c r="AN32" s="23"/>
      <c r="AO32" s="20"/>
      <c r="AP32" s="52"/>
      <c r="AQ32" s="25">
        <v>753013</v>
      </c>
    </row>
    <row r="33" spans="1:43" ht="20.25" customHeight="1">
      <c r="A33" s="1"/>
      <c r="B33" s="10"/>
      <c r="C33" s="5" t="s">
        <v>87</v>
      </c>
      <c r="D33" s="23">
        <v>501</v>
      </c>
      <c r="E33" s="23">
        <v>18629</v>
      </c>
      <c r="F33" s="23">
        <v>904</v>
      </c>
      <c r="G33" s="23">
        <f t="shared" si="1"/>
        <v>19533</v>
      </c>
      <c r="H33" s="23"/>
      <c r="I33" s="23"/>
      <c r="J33" s="25"/>
      <c r="K33" s="37"/>
      <c r="L33" s="37"/>
      <c r="M33" s="49"/>
      <c r="N33" s="45"/>
      <c r="O33" s="23"/>
      <c r="P33" s="23"/>
      <c r="Q33" s="23"/>
      <c r="R33" s="23"/>
      <c r="S33" s="45"/>
      <c r="T33" s="23"/>
      <c r="U33" s="25">
        <v>6480</v>
      </c>
      <c r="V33" s="56"/>
      <c r="W33" s="44"/>
      <c r="X33" s="40"/>
      <c r="Y33" s="8" t="s">
        <v>10</v>
      </c>
      <c r="Z33" s="23">
        <f>SUM(Z27:Z32)</f>
        <v>84808</v>
      </c>
      <c r="AA33" s="23">
        <f>SUM(AA27:AA32)</f>
        <v>127753</v>
      </c>
      <c r="AB33" s="23">
        <f>SUM(AB27:AB32)</f>
        <v>114486</v>
      </c>
      <c r="AC33" s="23">
        <f t="shared" si="0"/>
        <v>242239</v>
      </c>
      <c r="AD33" s="23">
        <f>SUM(AD27:AD32)</f>
        <v>530</v>
      </c>
      <c r="AE33" s="23">
        <f>SUM(AE27:AE32)</f>
        <v>6987</v>
      </c>
      <c r="AF33" s="25"/>
      <c r="AG33" s="37"/>
      <c r="AI33" s="49">
        <f>SUM(AI27:AI32)</f>
        <v>55</v>
      </c>
      <c r="AJ33" s="52"/>
      <c r="AK33" s="20"/>
      <c r="AL33" s="20"/>
      <c r="AM33" s="23"/>
      <c r="AN33" s="23">
        <f>SUM(AN27:AN32)</f>
        <v>210</v>
      </c>
      <c r="AO33" s="20"/>
      <c r="AP33" s="52"/>
      <c r="AQ33" s="25">
        <f>SUM(AQ27:AQ32)</f>
        <v>2047665</v>
      </c>
    </row>
    <row r="34" spans="1:43" ht="20.25" customHeight="1">
      <c r="A34" s="1"/>
      <c r="B34" s="11"/>
      <c r="C34" s="5" t="s">
        <v>10</v>
      </c>
      <c r="D34" s="23">
        <f>SUM(D28:D33)</f>
        <v>7054</v>
      </c>
      <c r="E34" s="23">
        <f>SUM(E28:E33)</f>
        <v>41220</v>
      </c>
      <c r="F34" s="23">
        <f>SUM(F28:F33)</f>
        <v>896191</v>
      </c>
      <c r="G34" s="23">
        <f t="shared" si="1"/>
        <v>937411</v>
      </c>
      <c r="H34" s="23">
        <f>SUM(H28:H33)</f>
        <v>158133</v>
      </c>
      <c r="I34" s="23">
        <f>SUM(I28:I33)</f>
        <v>4500</v>
      </c>
      <c r="J34" s="25">
        <f>SUM(J28:J33)</f>
        <v>249682</v>
      </c>
      <c r="K34" s="37"/>
      <c r="L34" s="37"/>
      <c r="M34" s="49"/>
      <c r="N34" s="45"/>
      <c r="O34" s="23"/>
      <c r="P34" s="23"/>
      <c r="Q34" s="23"/>
      <c r="R34" s="23"/>
      <c r="S34" s="45"/>
      <c r="T34" s="23"/>
      <c r="U34" s="25">
        <f>SUM(U28:U33)</f>
        <v>24105</v>
      </c>
      <c r="V34" s="56"/>
      <c r="W34" s="44"/>
      <c r="X34" s="41"/>
      <c r="Y34" s="8" t="s">
        <v>53</v>
      </c>
      <c r="Z34" s="23">
        <v>106</v>
      </c>
      <c r="AA34" s="23">
        <v>3020</v>
      </c>
      <c r="AB34" s="23">
        <v>8536</v>
      </c>
      <c r="AC34" s="23">
        <f t="shared" si="0"/>
        <v>11556</v>
      </c>
      <c r="AD34" s="23"/>
      <c r="AE34" s="23"/>
      <c r="AF34" s="25"/>
      <c r="AG34" s="37"/>
      <c r="AI34" s="49"/>
      <c r="AJ34" s="52"/>
      <c r="AK34" s="20"/>
      <c r="AL34" s="20"/>
      <c r="AM34" s="23">
        <v>6540</v>
      </c>
      <c r="AN34" s="23">
        <v>2200</v>
      </c>
      <c r="AO34" s="20"/>
      <c r="AP34" s="52"/>
      <c r="AQ34" s="25">
        <v>299925</v>
      </c>
    </row>
    <row r="35" spans="1:43" ht="20.25" customHeight="1">
      <c r="A35" s="1"/>
      <c r="B35" s="12"/>
      <c r="C35" s="5" t="s">
        <v>22</v>
      </c>
      <c r="D35" s="23">
        <v>17000</v>
      </c>
      <c r="E35" s="23">
        <v>4231</v>
      </c>
      <c r="F35" s="23">
        <v>622580</v>
      </c>
      <c r="G35" s="23">
        <f t="shared" si="1"/>
        <v>626811</v>
      </c>
      <c r="H35" s="23"/>
      <c r="I35" s="23">
        <v>58000</v>
      </c>
      <c r="J35" s="25"/>
      <c r="K35" s="37"/>
      <c r="L35" s="37"/>
      <c r="M35" s="49"/>
      <c r="N35" s="45"/>
      <c r="O35" s="23"/>
      <c r="P35" s="23"/>
      <c r="Q35" s="23"/>
      <c r="R35" s="23"/>
      <c r="S35" s="45"/>
      <c r="T35" s="23"/>
      <c r="U35" s="25">
        <v>15120</v>
      </c>
      <c r="V35" s="56"/>
      <c r="W35" s="44"/>
      <c r="X35" s="42" t="s">
        <v>83</v>
      </c>
      <c r="Y35" s="8" t="s">
        <v>56</v>
      </c>
      <c r="Z35" s="23">
        <v>6234</v>
      </c>
      <c r="AA35" s="23">
        <v>7381</v>
      </c>
      <c r="AB35" s="23">
        <v>6174</v>
      </c>
      <c r="AC35" s="23">
        <f t="shared" si="0"/>
        <v>13555</v>
      </c>
      <c r="AD35" s="23"/>
      <c r="AE35" s="23"/>
      <c r="AF35" s="25"/>
      <c r="AG35" s="37"/>
      <c r="AI35" s="49">
        <v>50</v>
      </c>
      <c r="AJ35" s="52"/>
      <c r="AK35" s="20">
        <v>100</v>
      </c>
      <c r="AL35" s="20">
        <f>SUM(AJ35:AK35)</f>
        <v>100</v>
      </c>
      <c r="AM35" s="23">
        <v>300</v>
      </c>
      <c r="AN35" s="23"/>
      <c r="AO35" s="20"/>
      <c r="AP35" s="52"/>
      <c r="AQ35" s="25">
        <v>982215</v>
      </c>
    </row>
    <row r="36" spans="1:43" ht="20.25" customHeight="1">
      <c r="A36" s="1"/>
      <c r="B36" s="10" t="s">
        <v>69</v>
      </c>
      <c r="C36" s="5" t="s">
        <v>23</v>
      </c>
      <c r="D36" s="23">
        <v>340</v>
      </c>
      <c r="E36" s="23"/>
      <c r="F36" s="23"/>
      <c r="G36" s="23"/>
      <c r="H36" s="23"/>
      <c r="I36" s="23"/>
      <c r="J36" s="25"/>
      <c r="K36" s="37"/>
      <c r="L36" s="37"/>
      <c r="M36" s="49"/>
      <c r="N36" s="45"/>
      <c r="O36" s="23"/>
      <c r="P36" s="23"/>
      <c r="Q36" s="23"/>
      <c r="R36" s="23"/>
      <c r="S36" s="45"/>
      <c r="T36" s="23"/>
      <c r="U36" s="25"/>
      <c r="V36" s="56"/>
      <c r="W36" s="44"/>
      <c r="X36" s="42" t="s">
        <v>155</v>
      </c>
      <c r="Y36" s="8" t="s">
        <v>57</v>
      </c>
      <c r="Z36" s="23">
        <v>230</v>
      </c>
      <c r="AA36" s="23"/>
      <c r="AB36" s="23"/>
      <c r="AC36" s="23"/>
      <c r="AD36" s="23"/>
      <c r="AE36" s="23"/>
      <c r="AF36" s="25"/>
      <c r="AG36" s="37"/>
      <c r="AI36" s="49"/>
      <c r="AJ36" s="52"/>
      <c r="AK36" s="20"/>
      <c r="AL36" s="20"/>
      <c r="AM36" s="23"/>
      <c r="AN36" s="23"/>
      <c r="AO36" s="20"/>
      <c r="AP36" s="52"/>
      <c r="AQ36" s="25">
        <v>980144</v>
      </c>
    </row>
    <row r="37" spans="1:43" ht="20.25" customHeight="1">
      <c r="A37" s="1"/>
      <c r="B37" s="10" t="s">
        <v>70</v>
      </c>
      <c r="C37" s="5" t="s">
        <v>24</v>
      </c>
      <c r="D37" s="23">
        <v>380</v>
      </c>
      <c r="E37" s="23">
        <v>5053</v>
      </c>
      <c r="F37" s="23"/>
      <c r="G37" s="23">
        <f t="shared" si="1"/>
        <v>5053</v>
      </c>
      <c r="H37" s="23"/>
      <c r="I37" s="23"/>
      <c r="J37" s="25"/>
      <c r="K37" s="37"/>
      <c r="L37" s="37"/>
      <c r="M37" s="49"/>
      <c r="N37" s="45"/>
      <c r="O37" s="23"/>
      <c r="P37" s="23"/>
      <c r="Q37" s="23">
        <v>1500</v>
      </c>
      <c r="R37" s="23"/>
      <c r="S37" s="45"/>
      <c r="T37" s="23"/>
      <c r="U37" s="25"/>
      <c r="V37" s="56"/>
      <c r="W37" s="44"/>
      <c r="X37" s="42"/>
      <c r="Y37" s="8" t="s">
        <v>55</v>
      </c>
      <c r="Z37" s="23"/>
      <c r="AA37" s="23"/>
      <c r="AB37" s="23">
        <v>9973</v>
      </c>
      <c r="AC37" s="23">
        <f t="shared" si="0"/>
        <v>9973</v>
      </c>
      <c r="AD37" s="23"/>
      <c r="AE37" s="23"/>
      <c r="AF37" s="25"/>
      <c r="AG37" s="37"/>
      <c r="AI37" s="49"/>
      <c r="AJ37" s="52"/>
      <c r="AK37" s="20"/>
      <c r="AL37" s="20"/>
      <c r="AM37" s="23"/>
      <c r="AN37" s="23"/>
      <c r="AO37" s="20"/>
      <c r="AP37" s="23">
        <v>750</v>
      </c>
      <c r="AQ37" s="25">
        <v>75615</v>
      </c>
    </row>
    <row r="38" spans="1:43" ht="20.25" customHeight="1">
      <c r="A38" s="1"/>
      <c r="B38" s="11"/>
      <c r="C38" s="5" t="s">
        <v>10</v>
      </c>
      <c r="D38" s="23">
        <f>SUM(D35:D37)</f>
        <v>17720</v>
      </c>
      <c r="E38" s="23">
        <f>SUM(E35:E37)</f>
        <v>9284</v>
      </c>
      <c r="F38" s="23">
        <f>SUM(F35:F37)</f>
        <v>622580</v>
      </c>
      <c r="G38" s="23">
        <f t="shared" si="1"/>
        <v>631864</v>
      </c>
      <c r="H38" s="23"/>
      <c r="I38" s="23">
        <f>SUM(I35:I37)</f>
        <v>58000</v>
      </c>
      <c r="J38" s="25"/>
      <c r="K38" s="37"/>
      <c r="L38" s="37"/>
      <c r="M38" s="49"/>
      <c r="N38" s="45"/>
      <c r="O38" s="23"/>
      <c r="P38" s="23"/>
      <c r="Q38" s="23">
        <f>SUM(Q35:Q37)</f>
        <v>1500</v>
      </c>
      <c r="R38" s="23"/>
      <c r="S38" s="45"/>
      <c r="T38" s="23"/>
      <c r="U38" s="25">
        <f>SUM(U35:U37)</f>
        <v>15120</v>
      </c>
      <c r="V38" s="56"/>
      <c r="W38" s="44"/>
      <c r="X38" s="42" t="s">
        <v>84</v>
      </c>
      <c r="Y38" s="8" t="s">
        <v>54</v>
      </c>
      <c r="Z38" s="23">
        <v>4840</v>
      </c>
      <c r="AA38" s="23">
        <v>2057</v>
      </c>
      <c r="AB38" s="23">
        <v>98677</v>
      </c>
      <c r="AC38" s="23">
        <f t="shared" si="0"/>
        <v>100734</v>
      </c>
      <c r="AD38" s="23"/>
      <c r="AE38" s="23"/>
      <c r="AF38" s="25"/>
      <c r="AG38" s="37"/>
      <c r="AI38" s="49"/>
      <c r="AJ38" s="52"/>
      <c r="AK38" s="20"/>
      <c r="AL38" s="20"/>
      <c r="AM38" s="23">
        <v>600</v>
      </c>
      <c r="AN38" s="23">
        <v>100</v>
      </c>
      <c r="AO38" s="20"/>
      <c r="AP38" s="23"/>
      <c r="AQ38" s="25">
        <v>83475</v>
      </c>
    </row>
    <row r="39" spans="1:43" ht="20.25" customHeight="1">
      <c r="A39" s="1"/>
      <c r="B39" s="12"/>
      <c r="C39" s="5" t="s">
        <v>27</v>
      </c>
      <c r="D39" s="23">
        <v>30925</v>
      </c>
      <c r="E39" s="23">
        <v>6590</v>
      </c>
      <c r="F39" s="23">
        <v>177251</v>
      </c>
      <c r="G39" s="23">
        <f t="shared" si="1"/>
        <v>183841</v>
      </c>
      <c r="H39" s="23"/>
      <c r="I39" s="23">
        <v>441</v>
      </c>
      <c r="J39" s="25"/>
      <c r="K39" s="37"/>
      <c r="L39" s="37"/>
      <c r="M39" s="49"/>
      <c r="N39" s="45"/>
      <c r="O39" s="23"/>
      <c r="P39" s="23"/>
      <c r="Q39" s="23"/>
      <c r="R39" s="23"/>
      <c r="S39" s="45"/>
      <c r="T39" s="23"/>
      <c r="U39" s="25">
        <v>49745</v>
      </c>
      <c r="V39" s="56"/>
      <c r="W39" s="44"/>
      <c r="X39" s="40"/>
      <c r="Y39" s="8" t="s">
        <v>10</v>
      </c>
      <c r="Z39" s="23">
        <f>SUM(Z34:Z38)</f>
        <v>11410</v>
      </c>
      <c r="AA39" s="23">
        <f>SUM(AA34:AA38)</f>
        <v>12458</v>
      </c>
      <c r="AB39" s="23">
        <f>SUM(AB34:AB38)</f>
        <v>123360</v>
      </c>
      <c r="AC39" s="23">
        <f t="shared" si="0"/>
        <v>135818</v>
      </c>
      <c r="AD39" s="23"/>
      <c r="AE39" s="23"/>
      <c r="AF39" s="25"/>
      <c r="AG39" s="37"/>
      <c r="AI39" s="49">
        <f>SUM(AI34:AI38)</f>
        <v>50</v>
      </c>
      <c r="AJ39" s="52"/>
      <c r="AK39" s="23">
        <f>SUM(AK34:AK38)</f>
        <v>100</v>
      </c>
      <c r="AL39" s="20">
        <f>SUM(AL34:AL38)</f>
        <v>100</v>
      </c>
      <c r="AM39" s="23">
        <f>SUM(AM34:AM38)</f>
        <v>7440</v>
      </c>
      <c r="AN39" s="23">
        <f>SUM(AN34:AN38)</f>
        <v>2300</v>
      </c>
      <c r="AO39" s="20"/>
      <c r="AP39" s="23">
        <v>750</v>
      </c>
      <c r="AQ39" s="25">
        <f>SUM(AQ34:AQ38)</f>
        <v>2421374</v>
      </c>
    </row>
    <row r="40" spans="1:43" ht="20.25" customHeight="1">
      <c r="A40" s="1"/>
      <c r="B40" s="10" t="s">
        <v>154</v>
      </c>
      <c r="C40" s="5" t="s">
        <v>26</v>
      </c>
      <c r="D40" s="23">
        <v>3243</v>
      </c>
      <c r="E40" s="23">
        <v>1940</v>
      </c>
      <c r="F40" s="23">
        <v>13698</v>
      </c>
      <c r="G40" s="23">
        <f t="shared" si="1"/>
        <v>15638</v>
      </c>
      <c r="H40" s="23"/>
      <c r="I40" s="23"/>
      <c r="J40" s="25"/>
      <c r="K40" s="37"/>
      <c r="L40" s="37"/>
      <c r="M40" s="49"/>
      <c r="N40" s="45"/>
      <c r="O40" s="23"/>
      <c r="P40" s="23"/>
      <c r="Q40" s="23"/>
      <c r="R40" s="23"/>
      <c r="S40" s="45"/>
      <c r="T40" s="23"/>
      <c r="U40" s="25">
        <v>48040</v>
      </c>
      <c r="V40" s="56"/>
      <c r="W40" s="44"/>
      <c r="X40" s="565" t="s">
        <v>88</v>
      </c>
      <c r="Y40" s="566"/>
      <c r="Z40" s="24">
        <f>SUM(D18+D23+D27+D34+D38+D45+Z10+Z13+Z16+Z26+Z33+Z39)</f>
        <v>315242</v>
      </c>
      <c r="AA40" s="24">
        <f>SUM(E18+E23+E27+E34+E38+E45+AA10+AA13+AA16+AA26+AA33+AA39)</f>
        <v>697072</v>
      </c>
      <c r="AB40" s="24">
        <f>SUM(F18+F23+F27+F34+F38+F45+AB10+AB13+AB16+AB26+AB33+AB39)</f>
        <v>4099615</v>
      </c>
      <c r="AC40" s="24">
        <f t="shared" si="0"/>
        <v>4796687</v>
      </c>
      <c r="AD40" s="24">
        <f>SUM(H18+H23+H27+H34+H38+H45+AD10+AD13+AD16+AD26+AD33+AD39)</f>
        <v>305491</v>
      </c>
      <c r="AE40" s="24">
        <f>SUM(I18+I23+I27+I34+I38+I45+AE10+AE13+AE16+AE26+AE33+AE39)</f>
        <v>102781</v>
      </c>
      <c r="AF40" s="26">
        <f>SUM(J18+J23+J27+J34+J38+J45+AF10+AF13+AF16+AF26+AF33+AF39)</f>
        <v>412421</v>
      </c>
      <c r="AG40" s="37"/>
      <c r="AI40" s="50">
        <f aca="true" t="shared" si="6" ref="AI40:AQ40">SUM(M18+M23+M27+M34+M38+M45+AI10+AI13+AI16+AI26+AI33+AI39)</f>
        <v>1940</v>
      </c>
      <c r="AJ40" s="46">
        <f t="shared" si="6"/>
        <v>16280</v>
      </c>
      <c r="AK40" s="24">
        <f t="shared" si="6"/>
        <v>550600</v>
      </c>
      <c r="AL40" s="24">
        <f t="shared" si="6"/>
        <v>566880</v>
      </c>
      <c r="AM40" s="24">
        <f t="shared" si="6"/>
        <v>23207</v>
      </c>
      <c r="AN40" s="24">
        <f t="shared" si="6"/>
        <v>4292</v>
      </c>
      <c r="AO40" s="24">
        <f t="shared" si="6"/>
        <v>10</v>
      </c>
      <c r="AP40" s="24">
        <f t="shared" si="6"/>
        <v>750</v>
      </c>
      <c r="AQ40" s="26">
        <f t="shared" si="6"/>
        <v>5071838</v>
      </c>
    </row>
    <row r="41" spans="1:43" ht="17.25" customHeight="1">
      <c r="A41" s="1"/>
      <c r="B41" s="10" t="s">
        <v>71</v>
      </c>
      <c r="C41" s="5" t="s">
        <v>25</v>
      </c>
      <c r="D41" s="23">
        <v>950</v>
      </c>
      <c r="E41" s="23">
        <v>15960</v>
      </c>
      <c r="F41" s="23">
        <v>365</v>
      </c>
      <c r="G41" s="23">
        <f t="shared" si="1"/>
        <v>16325</v>
      </c>
      <c r="H41" s="23"/>
      <c r="I41" s="23"/>
      <c r="J41" s="25"/>
      <c r="K41" s="37"/>
      <c r="L41" s="37"/>
      <c r="M41" s="49"/>
      <c r="N41" s="45"/>
      <c r="O41" s="23"/>
      <c r="P41" s="23"/>
      <c r="Q41" s="23"/>
      <c r="R41" s="23"/>
      <c r="S41" s="45"/>
      <c r="T41" s="23"/>
      <c r="U41" s="25"/>
      <c r="V41" s="56"/>
      <c r="W41" s="37"/>
      <c r="X41" s="43"/>
      <c r="Y41" s="1"/>
      <c r="Z41" s="37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34" ht="17.25" customHeight="1">
      <c r="A42" s="1"/>
      <c r="B42" s="10" t="s">
        <v>156</v>
      </c>
      <c r="C42" s="5" t="s">
        <v>28</v>
      </c>
      <c r="D42" s="23">
        <v>5632</v>
      </c>
      <c r="E42" s="23">
        <v>2335</v>
      </c>
      <c r="F42" s="23">
        <v>2015</v>
      </c>
      <c r="G42" s="23">
        <f t="shared" si="1"/>
        <v>4350</v>
      </c>
      <c r="H42" s="23"/>
      <c r="I42" s="23"/>
      <c r="J42" s="25"/>
      <c r="K42" s="37"/>
      <c r="L42" s="37"/>
      <c r="M42" s="49"/>
      <c r="N42" s="45"/>
      <c r="O42" s="23"/>
      <c r="P42" s="23"/>
      <c r="Q42" s="23"/>
      <c r="R42" s="23"/>
      <c r="S42" s="45"/>
      <c r="T42" s="23"/>
      <c r="U42" s="25"/>
      <c r="V42" s="56"/>
      <c r="W42" s="37"/>
      <c r="X42" s="2"/>
      <c r="AH42" s="1"/>
    </row>
    <row r="43" spans="1:34" ht="17.25" customHeight="1">
      <c r="A43" s="1"/>
      <c r="B43" s="10" t="s">
        <v>72</v>
      </c>
      <c r="C43" s="5" t="s">
        <v>29</v>
      </c>
      <c r="D43" s="23">
        <v>2050</v>
      </c>
      <c r="E43" s="23">
        <v>6953</v>
      </c>
      <c r="F43" s="23"/>
      <c r="G43" s="23">
        <f t="shared" si="1"/>
        <v>6953</v>
      </c>
      <c r="H43" s="23"/>
      <c r="I43" s="23"/>
      <c r="J43" s="25"/>
      <c r="K43" s="37"/>
      <c r="L43" s="37"/>
      <c r="M43" s="49"/>
      <c r="N43" s="45"/>
      <c r="O43" s="23"/>
      <c r="P43" s="23"/>
      <c r="Q43" s="23"/>
      <c r="R43" s="23"/>
      <c r="S43" s="45"/>
      <c r="T43" s="23"/>
      <c r="U43" s="25"/>
      <c r="V43" s="56"/>
      <c r="W43" s="37"/>
      <c r="X43" s="2"/>
      <c r="AH43" s="1"/>
    </row>
    <row r="44" spans="1:34" ht="17.25" customHeight="1">
      <c r="A44" s="1"/>
      <c r="B44" s="10"/>
      <c r="C44" s="5" t="s">
        <v>30</v>
      </c>
      <c r="D44" s="23">
        <v>317</v>
      </c>
      <c r="E44" s="23">
        <v>7</v>
      </c>
      <c r="F44" s="23">
        <v>4429</v>
      </c>
      <c r="G44" s="23">
        <f t="shared" si="1"/>
        <v>4436</v>
      </c>
      <c r="H44" s="23"/>
      <c r="I44" s="23"/>
      <c r="J44" s="25"/>
      <c r="K44" s="37"/>
      <c r="L44" s="37"/>
      <c r="M44" s="49"/>
      <c r="N44" s="45"/>
      <c r="O44" s="23"/>
      <c r="P44" s="23"/>
      <c r="Q44" s="23"/>
      <c r="R44" s="23"/>
      <c r="S44" s="45"/>
      <c r="T44" s="23"/>
      <c r="U44" s="25">
        <v>11265</v>
      </c>
      <c r="V44" s="56"/>
      <c r="W44" s="37"/>
      <c r="X44" s="2"/>
      <c r="AH44" s="1"/>
    </row>
    <row r="45" spans="1:24" ht="17.25" customHeight="1">
      <c r="A45" s="1"/>
      <c r="B45" s="13"/>
      <c r="C45" s="7" t="s">
        <v>10</v>
      </c>
      <c r="D45" s="24">
        <f>SUM(D39:D44)</f>
        <v>43117</v>
      </c>
      <c r="E45" s="24">
        <f>SUM(E39:E44)</f>
        <v>33785</v>
      </c>
      <c r="F45" s="24">
        <f>SUM(F39:F44)</f>
        <v>197758</v>
      </c>
      <c r="G45" s="24">
        <f t="shared" si="1"/>
        <v>231543</v>
      </c>
      <c r="H45" s="24"/>
      <c r="I45" s="24">
        <f>SUM(I39:I44)</f>
        <v>441</v>
      </c>
      <c r="J45" s="26"/>
      <c r="K45" s="37"/>
      <c r="L45" s="37"/>
      <c r="M45" s="50"/>
      <c r="N45" s="46"/>
      <c r="O45" s="24"/>
      <c r="P45" s="24"/>
      <c r="Q45" s="24"/>
      <c r="R45" s="24"/>
      <c r="S45" s="46"/>
      <c r="T45" s="24"/>
      <c r="U45" s="26">
        <f>SUM(U39:U44)</f>
        <v>109050</v>
      </c>
      <c r="V45" s="56"/>
      <c r="W45" s="37"/>
      <c r="X45" s="38"/>
    </row>
    <row r="47" spans="6:43" ht="13.5">
      <c r="F47" s="53"/>
      <c r="Q47" s="53"/>
      <c r="X47" s="563"/>
      <c r="Y47" s="559"/>
      <c r="Z47" s="559"/>
      <c r="AA47" s="559"/>
      <c r="AB47" s="559"/>
      <c r="AC47" s="559"/>
      <c r="AD47" s="559"/>
      <c r="AE47" s="559"/>
      <c r="AF47" s="559"/>
      <c r="AG47" s="33"/>
      <c r="AI47" s="563"/>
      <c r="AJ47" s="559"/>
      <c r="AK47" s="559"/>
      <c r="AL47" s="559"/>
      <c r="AM47" s="559"/>
      <c r="AN47" s="559"/>
      <c r="AO47" s="559"/>
      <c r="AP47" s="559"/>
      <c r="AQ47" s="559"/>
    </row>
    <row r="48" spans="2:23" ht="13.5">
      <c r="B48" s="559"/>
      <c r="C48" s="559"/>
      <c r="D48" s="559"/>
      <c r="E48" s="559"/>
      <c r="F48" s="559"/>
      <c r="G48" s="559"/>
      <c r="H48" s="559"/>
      <c r="I48" s="559"/>
      <c r="J48" s="559"/>
      <c r="K48" s="33"/>
      <c r="L48" s="33"/>
      <c r="M48" s="559"/>
      <c r="N48" s="559"/>
      <c r="O48" s="559"/>
      <c r="P48" s="559"/>
      <c r="Q48" s="559"/>
      <c r="R48" s="559"/>
      <c r="S48" s="559"/>
      <c r="T48" s="559"/>
      <c r="U48" s="559"/>
      <c r="V48" s="33"/>
      <c r="W48" s="33"/>
    </row>
    <row r="49" spans="2:43" ht="13.5">
      <c r="B49" s="559" t="s">
        <v>171</v>
      </c>
      <c r="C49" s="559"/>
      <c r="D49" s="559"/>
      <c r="E49" s="559"/>
      <c r="F49" s="559"/>
      <c r="G49" s="559"/>
      <c r="H49" s="559"/>
      <c r="I49" s="559"/>
      <c r="J49" s="559"/>
      <c r="Q49" s="58" t="s">
        <v>172</v>
      </c>
      <c r="X49" s="563" t="s">
        <v>169</v>
      </c>
      <c r="Y49" s="559"/>
      <c r="Z49" s="559"/>
      <c r="AA49" s="559"/>
      <c r="AB49" s="559"/>
      <c r="AC49" s="559"/>
      <c r="AD49" s="559"/>
      <c r="AE49" s="559"/>
      <c r="AF49" s="559"/>
      <c r="AI49" s="563" t="s">
        <v>170</v>
      </c>
      <c r="AJ49" s="559"/>
      <c r="AK49" s="559"/>
      <c r="AL49" s="559"/>
      <c r="AM49" s="559"/>
      <c r="AN49" s="559"/>
      <c r="AO49" s="559"/>
      <c r="AP49" s="559"/>
      <c r="AQ49" s="559"/>
    </row>
  </sheetData>
  <sheetProtection/>
  <mergeCells count="35">
    <mergeCell ref="C4:C6"/>
    <mergeCell ref="B49:J49"/>
    <mergeCell ref="X49:AF49"/>
    <mergeCell ref="AI49:AQ49"/>
    <mergeCell ref="R4:R5"/>
    <mergeCell ref="S4:S5"/>
    <mergeCell ref="T4:T5"/>
    <mergeCell ref="N4:P5"/>
    <mergeCell ref="Q4:Q5"/>
    <mergeCell ref="D4:G4"/>
    <mergeCell ref="J4:J5"/>
    <mergeCell ref="M4:M5"/>
    <mergeCell ref="D5:D6"/>
    <mergeCell ref="E5:G5"/>
    <mergeCell ref="H4:H5"/>
    <mergeCell ref="I4:I5"/>
    <mergeCell ref="AI4:AI5"/>
    <mergeCell ref="AJ4:AL5"/>
    <mergeCell ref="AM4:AM5"/>
    <mergeCell ref="U4:U5"/>
    <mergeCell ref="Z4:AC4"/>
    <mergeCell ref="AD4:AD5"/>
    <mergeCell ref="AE4:AE5"/>
    <mergeCell ref="Z5:Z6"/>
    <mergeCell ref="AA5:AC5"/>
    <mergeCell ref="X40:Y40"/>
    <mergeCell ref="X47:AF47"/>
    <mergeCell ref="AI47:AQ47"/>
    <mergeCell ref="B48:J48"/>
    <mergeCell ref="M48:U48"/>
    <mergeCell ref="AN4:AN5"/>
    <mergeCell ref="AO4:AO5"/>
    <mergeCell ref="AP4:AP5"/>
    <mergeCell ref="AQ4:AQ5"/>
    <mergeCell ref="AF4:AF5"/>
  </mergeCells>
  <printOptions/>
  <pageMargins left="0.53" right="0.5" top="0.52" bottom="0.32" header="0.31" footer="0.21"/>
  <pageSetup horizontalDpi="600" verticalDpi="600" orientation="portrait" paperSize="9" scale="92" r:id="rId1"/>
  <colBreaks count="3" manualBreakCount="3">
    <brk id="11" max="49" man="1"/>
    <brk id="22" max="65535" man="1"/>
    <brk id="3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zoomScaleSheetLayoutView="100" zoomScalePageLayoutView="0" workbookViewId="0" topLeftCell="A1">
      <selection activeCell="W2" sqref="W2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12.625" style="0" customWidth="1"/>
    <col min="4" max="10" width="10.125" style="0" customWidth="1"/>
    <col min="11" max="11" width="3.625" style="0" customWidth="1"/>
    <col min="12" max="20" width="9.875" style="0" customWidth="1"/>
    <col min="21" max="21" width="3.625" style="0" customWidth="1"/>
    <col min="22" max="22" width="4.625" style="0" customWidth="1"/>
    <col min="23" max="23" width="12.625" style="0" customWidth="1"/>
    <col min="24" max="30" width="10.125" style="0" customWidth="1"/>
    <col min="31" max="31" width="3.625" style="0" customWidth="1"/>
    <col min="32" max="40" width="9.875" style="0" customWidth="1"/>
    <col min="41" max="41" width="5.75390625" style="0" customWidth="1"/>
  </cols>
  <sheetData>
    <row r="1" spans="1:41" ht="13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</row>
    <row r="2" spans="1:41" ht="17.25" customHeight="1">
      <c r="A2" s="1"/>
      <c r="B2" s="27" t="s">
        <v>164</v>
      </c>
      <c r="C2" s="3"/>
      <c r="D2" s="3"/>
      <c r="E2" s="3"/>
      <c r="F2" s="3"/>
      <c r="G2" s="3"/>
      <c r="H2" s="104" t="s">
        <v>300</v>
      </c>
      <c r="I2" s="3"/>
      <c r="J2" s="3"/>
      <c r="K2" s="3"/>
      <c r="L2" s="3"/>
      <c r="M2" s="3"/>
      <c r="N2" s="3"/>
      <c r="O2" s="3"/>
      <c r="P2" s="3"/>
      <c r="Q2" s="3"/>
      <c r="R2" s="104" t="s">
        <v>300</v>
      </c>
      <c r="S2" s="3"/>
      <c r="T2" s="3"/>
      <c r="U2" s="3"/>
      <c r="V2" s="3"/>
      <c r="W2" s="288"/>
      <c r="X2" s="3"/>
      <c r="Y2" s="3"/>
      <c r="Z2" s="3"/>
      <c r="AA2" s="3"/>
      <c r="AB2" s="104" t="s">
        <v>300</v>
      </c>
      <c r="AC2" s="3"/>
      <c r="AD2" s="3"/>
      <c r="AE2" s="1"/>
      <c r="AF2" s="1"/>
      <c r="AG2" s="1"/>
      <c r="AH2" s="1"/>
      <c r="AI2" s="1"/>
      <c r="AJ2" s="1"/>
      <c r="AK2" s="1"/>
      <c r="AL2" s="104" t="s">
        <v>300</v>
      </c>
      <c r="AM2" s="1"/>
      <c r="AN2" s="1"/>
      <c r="AO2" s="1"/>
    </row>
    <row r="3" spans="1:41" ht="17.25" customHeight="1">
      <c r="A3" s="1"/>
      <c r="B3" s="3"/>
      <c r="C3" s="3"/>
      <c r="D3" s="17"/>
      <c r="E3" s="17"/>
      <c r="F3" s="17"/>
      <c r="G3" s="17"/>
      <c r="H3" s="17"/>
      <c r="I3" s="17"/>
      <c r="J3" s="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7"/>
      <c r="AB3" s="17"/>
      <c r="AC3" s="17"/>
      <c r="AD3" s="1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7.25" customHeight="1">
      <c r="A4" s="1"/>
      <c r="B4" s="9" t="s">
        <v>58</v>
      </c>
      <c r="C4" s="14"/>
      <c r="D4" s="546" t="s">
        <v>139</v>
      </c>
      <c r="E4" s="547"/>
      <c r="F4" s="547"/>
      <c r="G4" s="548"/>
      <c r="H4" s="556" t="s">
        <v>140</v>
      </c>
      <c r="I4" s="556" t="s">
        <v>141</v>
      </c>
      <c r="J4" s="556" t="s">
        <v>142</v>
      </c>
      <c r="K4" s="34"/>
      <c r="L4" s="537" t="s">
        <v>143</v>
      </c>
      <c r="M4" s="540" t="s">
        <v>144</v>
      </c>
      <c r="N4" s="541"/>
      <c r="O4" s="542"/>
      <c r="P4" s="537" t="s">
        <v>145</v>
      </c>
      <c r="Q4" s="537" t="s">
        <v>146</v>
      </c>
      <c r="R4" s="537" t="s">
        <v>97</v>
      </c>
      <c r="S4" s="537" t="s">
        <v>99</v>
      </c>
      <c r="T4" s="552" t="s">
        <v>100</v>
      </c>
      <c r="U4" s="34"/>
      <c r="V4" s="9" t="s">
        <v>58</v>
      </c>
      <c r="W4" s="14"/>
      <c r="X4" s="546" t="s">
        <v>147</v>
      </c>
      <c r="Y4" s="547"/>
      <c r="Z4" s="547"/>
      <c r="AA4" s="548"/>
      <c r="AB4" s="556" t="s">
        <v>148</v>
      </c>
      <c r="AC4" s="556" t="s">
        <v>141</v>
      </c>
      <c r="AD4" s="556" t="s">
        <v>142</v>
      </c>
      <c r="AF4" s="537" t="s">
        <v>143</v>
      </c>
      <c r="AG4" s="540" t="s">
        <v>144</v>
      </c>
      <c r="AH4" s="541"/>
      <c r="AI4" s="542"/>
      <c r="AJ4" s="537" t="s">
        <v>149</v>
      </c>
      <c r="AK4" s="537" t="s">
        <v>146</v>
      </c>
      <c r="AL4" s="537" t="s">
        <v>97</v>
      </c>
      <c r="AM4" s="537" t="s">
        <v>99</v>
      </c>
      <c r="AN4" s="552" t="s">
        <v>100</v>
      </c>
      <c r="AO4" s="38"/>
    </row>
    <row r="5" spans="1:41" ht="17.25" customHeight="1">
      <c r="A5" s="1"/>
      <c r="B5" s="10" t="s">
        <v>59</v>
      </c>
      <c r="C5" s="15" t="s">
        <v>93</v>
      </c>
      <c r="D5" s="554" t="s">
        <v>90</v>
      </c>
      <c r="E5" s="534" t="s">
        <v>94</v>
      </c>
      <c r="F5" s="535"/>
      <c r="G5" s="536"/>
      <c r="H5" s="557"/>
      <c r="I5" s="557"/>
      <c r="J5" s="557"/>
      <c r="K5" s="35"/>
      <c r="L5" s="538"/>
      <c r="M5" s="543"/>
      <c r="N5" s="544"/>
      <c r="O5" s="545"/>
      <c r="P5" s="538"/>
      <c r="Q5" s="538"/>
      <c r="R5" s="538"/>
      <c r="S5" s="538"/>
      <c r="T5" s="553"/>
      <c r="U5" s="35"/>
      <c r="V5" s="10" t="s">
        <v>59</v>
      </c>
      <c r="W5" s="15" t="s">
        <v>93</v>
      </c>
      <c r="X5" s="554" t="s">
        <v>90</v>
      </c>
      <c r="Y5" s="534" t="s">
        <v>94</v>
      </c>
      <c r="Z5" s="535"/>
      <c r="AA5" s="536"/>
      <c r="AB5" s="557"/>
      <c r="AC5" s="557"/>
      <c r="AD5" s="557"/>
      <c r="AF5" s="538"/>
      <c r="AG5" s="543"/>
      <c r="AH5" s="544"/>
      <c r="AI5" s="545"/>
      <c r="AJ5" s="538"/>
      <c r="AK5" s="538"/>
      <c r="AL5" s="538"/>
      <c r="AM5" s="538"/>
      <c r="AN5" s="553"/>
      <c r="AO5" s="38"/>
    </row>
    <row r="6" spans="1:41" ht="17.25" customHeight="1">
      <c r="A6" s="1"/>
      <c r="B6" s="11" t="s">
        <v>60</v>
      </c>
      <c r="C6" s="16"/>
      <c r="D6" s="569"/>
      <c r="E6" s="4" t="s">
        <v>91</v>
      </c>
      <c r="F6" s="4" t="s">
        <v>92</v>
      </c>
      <c r="G6" s="4" t="s">
        <v>10</v>
      </c>
      <c r="H6" s="29" t="s">
        <v>120</v>
      </c>
      <c r="I6" s="29" t="s">
        <v>120</v>
      </c>
      <c r="J6" s="29" t="s">
        <v>120</v>
      </c>
      <c r="K6" s="36"/>
      <c r="L6" s="32" t="s">
        <v>125</v>
      </c>
      <c r="M6" s="4" t="s">
        <v>95</v>
      </c>
      <c r="N6" s="4" t="s">
        <v>96</v>
      </c>
      <c r="O6" s="4" t="s">
        <v>10</v>
      </c>
      <c r="P6" s="30" t="s">
        <v>122</v>
      </c>
      <c r="Q6" s="30" t="s">
        <v>122</v>
      </c>
      <c r="R6" s="18" t="s">
        <v>150</v>
      </c>
      <c r="S6" s="30" t="s">
        <v>122</v>
      </c>
      <c r="T6" s="31" t="s">
        <v>122</v>
      </c>
      <c r="U6" s="36"/>
      <c r="V6" s="11" t="s">
        <v>60</v>
      </c>
      <c r="W6" s="16"/>
      <c r="X6" s="569"/>
      <c r="Y6" s="4" t="s">
        <v>91</v>
      </c>
      <c r="Z6" s="4" t="s">
        <v>92</v>
      </c>
      <c r="AA6" s="4" t="s">
        <v>10</v>
      </c>
      <c r="AB6" s="29" t="s">
        <v>122</v>
      </c>
      <c r="AC6" s="29" t="s">
        <v>122</v>
      </c>
      <c r="AD6" s="29" t="s">
        <v>122</v>
      </c>
      <c r="AF6" s="32" t="s">
        <v>125</v>
      </c>
      <c r="AG6" s="4" t="s">
        <v>95</v>
      </c>
      <c r="AH6" s="4" t="s">
        <v>96</v>
      </c>
      <c r="AI6" s="4" t="s">
        <v>10</v>
      </c>
      <c r="AJ6" s="30" t="s">
        <v>122</v>
      </c>
      <c r="AK6" s="30" t="s">
        <v>122</v>
      </c>
      <c r="AL6" s="18" t="s">
        <v>151</v>
      </c>
      <c r="AM6" s="30" t="s">
        <v>122</v>
      </c>
      <c r="AN6" s="31" t="s">
        <v>122</v>
      </c>
      <c r="AO6" s="38"/>
    </row>
    <row r="7" spans="1:41" ht="17.25" customHeight="1">
      <c r="A7" s="1"/>
      <c r="B7" s="12"/>
      <c r="C7" s="5" t="s">
        <v>85</v>
      </c>
      <c r="D7" s="23">
        <v>4782</v>
      </c>
      <c r="E7" s="23">
        <v>972</v>
      </c>
      <c r="F7" s="23">
        <v>568</v>
      </c>
      <c r="G7" s="23">
        <f>SUM(E7:F7)</f>
        <v>1540</v>
      </c>
      <c r="H7" s="23"/>
      <c r="I7" s="23"/>
      <c r="J7" s="23"/>
      <c r="K7" s="37"/>
      <c r="L7" s="23"/>
      <c r="M7" s="23"/>
      <c r="N7" s="23"/>
      <c r="O7" s="23"/>
      <c r="P7" s="23"/>
      <c r="Q7" s="23"/>
      <c r="R7" s="23"/>
      <c r="S7" s="23"/>
      <c r="T7" s="25">
        <v>18135</v>
      </c>
      <c r="U7" s="44"/>
      <c r="V7" s="41" t="s">
        <v>161</v>
      </c>
      <c r="W7" s="8" t="s">
        <v>31</v>
      </c>
      <c r="X7" s="23">
        <v>10800</v>
      </c>
      <c r="Y7" s="23">
        <v>4854</v>
      </c>
      <c r="Z7" s="23">
        <v>685132</v>
      </c>
      <c r="AA7" s="23">
        <f>SUM(Y7:Z7)</f>
        <v>689986</v>
      </c>
      <c r="AB7" s="23"/>
      <c r="AC7" s="23"/>
      <c r="AD7" s="23"/>
      <c r="AF7" s="20"/>
      <c r="AG7" s="20"/>
      <c r="AH7" s="20"/>
      <c r="AI7" s="20"/>
      <c r="AJ7" s="20"/>
      <c r="AK7" s="20"/>
      <c r="AL7" s="20"/>
      <c r="AM7" s="20"/>
      <c r="AN7" s="21">
        <v>2400</v>
      </c>
      <c r="AO7" s="38"/>
    </row>
    <row r="8" spans="1:41" ht="17.25" customHeight="1">
      <c r="A8" s="1"/>
      <c r="B8" s="10"/>
      <c r="C8" s="5" t="s">
        <v>1</v>
      </c>
      <c r="D8" s="23">
        <v>1278</v>
      </c>
      <c r="E8" s="23">
        <v>12487</v>
      </c>
      <c r="F8" s="23">
        <v>123346</v>
      </c>
      <c r="G8" s="23">
        <f aca="true" t="shared" si="0" ref="G8:G45">SUM(E8:F8)</f>
        <v>135833</v>
      </c>
      <c r="H8" s="23">
        <v>12734</v>
      </c>
      <c r="I8" s="23">
        <v>12913</v>
      </c>
      <c r="J8" s="23"/>
      <c r="K8" s="37"/>
      <c r="L8" s="23"/>
      <c r="M8" s="23"/>
      <c r="N8" s="23"/>
      <c r="O8" s="23"/>
      <c r="P8" s="23"/>
      <c r="Q8" s="23"/>
      <c r="R8" s="23"/>
      <c r="S8" s="23"/>
      <c r="T8" s="25">
        <v>52935</v>
      </c>
      <c r="U8" s="44"/>
      <c r="V8" s="42" t="s">
        <v>162</v>
      </c>
      <c r="W8" s="8" t="s">
        <v>32</v>
      </c>
      <c r="X8" s="23">
        <v>2821</v>
      </c>
      <c r="Y8" s="23"/>
      <c r="Z8" s="23"/>
      <c r="AA8" s="23"/>
      <c r="AB8" s="23"/>
      <c r="AC8" s="23"/>
      <c r="AD8" s="23"/>
      <c r="AF8" s="20"/>
      <c r="AG8" s="20"/>
      <c r="AH8" s="20"/>
      <c r="AI8" s="20"/>
      <c r="AJ8" s="20"/>
      <c r="AK8" s="20"/>
      <c r="AL8" s="20"/>
      <c r="AM8" s="20"/>
      <c r="AN8" s="21">
        <f>9300+3600</f>
        <v>12900</v>
      </c>
      <c r="AO8" s="38"/>
    </row>
    <row r="9" spans="1:41" ht="17.25" customHeight="1">
      <c r="A9" s="1"/>
      <c r="B9" s="10"/>
      <c r="C9" s="5" t="s">
        <v>2</v>
      </c>
      <c r="D9" s="23">
        <v>990</v>
      </c>
      <c r="E9" s="23">
        <v>4078</v>
      </c>
      <c r="F9" s="23"/>
      <c r="G9" s="23">
        <f t="shared" si="0"/>
        <v>4078</v>
      </c>
      <c r="H9" s="23"/>
      <c r="I9" s="23"/>
      <c r="J9" s="23"/>
      <c r="K9" s="37"/>
      <c r="L9" s="23"/>
      <c r="M9" s="23"/>
      <c r="N9" s="23"/>
      <c r="O9" s="23"/>
      <c r="P9" s="23"/>
      <c r="Q9" s="23"/>
      <c r="R9" s="23"/>
      <c r="S9" s="23"/>
      <c r="T9" s="25">
        <v>142875</v>
      </c>
      <c r="U9" s="44"/>
      <c r="V9" s="42" t="s">
        <v>163</v>
      </c>
      <c r="W9" s="8" t="s">
        <v>33</v>
      </c>
      <c r="X9" s="23">
        <v>5518</v>
      </c>
      <c r="Y9" s="23">
        <v>1441</v>
      </c>
      <c r="Z9" s="23">
        <v>38756</v>
      </c>
      <c r="AA9" s="23">
        <f aca="true" t="shared" si="1" ref="AA9:AA39">SUM(Y9:Z9)</f>
        <v>40197</v>
      </c>
      <c r="AB9" s="23"/>
      <c r="AC9" s="23"/>
      <c r="AD9" s="23">
        <v>119516</v>
      </c>
      <c r="AF9" s="20"/>
      <c r="AG9" s="20">
        <v>945</v>
      </c>
      <c r="AH9" s="20"/>
      <c r="AI9" s="20">
        <f>SUM(AG9:AH9)</f>
        <v>945</v>
      </c>
      <c r="AJ9" s="20"/>
      <c r="AK9" s="20"/>
      <c r="AL9" s="20"/>
      <c r="AM9" s="20"/>
      <c r="AN9" s="21">
        <v>5700</v>
      </c>
      <c r="AO9" s="38"/>
    </row>
    <row r="10" spans="1:41" ht="17.25" customHeight="1">
      <c r="A10" s="1"/>
      <c r="B10" s="10" t="s">
        <v>61</v>
      </c>
      <c r="C10" s="6" t="s">
        <v>0</v>
      </c>
      <c r="D10" s="23">
        <v>10440</v>
      </c>
      <c r="E10" s="23">
        <v>4681</v>
      </c>
      <c r="F10" s="23"/>
      <c r="G10" s="23">
        <f t="shared" si="0"/>
        <v>4681</v>
      </c>
      <c r="H10" s="23"/>
      <c r="I10" s="23"/>
      <c r="J10" s="23"/>
      <c r="K10" s="37"/>
      <c r="L10" s="23"/>
      <c r="M10" s="23"/>
      <c r="N10" s="23"/>
      <c r="O10" s="23"/>
      <c r="P10" s="23"/>
      <c r="Q10" s="23"/>
      <c r="R10" s="23"/>
      <c r="S10" s="23"/>
      <c r="T10" s="25">
        <v>1110</v>
      </c>
      <c r="U10" s="44"/>
      <c r="V10" s="40"/>
      <c r="W10" s="8" t="s">
        <v>10</v>
      </c>
      <c r="X10" s="23">
        <f>SUM(X7:X9)</f>
        <v>19139</v>
      </c>
      <c r="Y10" s="23">
        <f>SUM(Y7:Y9)</f>
        <v>6295</v>
      </c>
      <c r="Z10" s="23">
        <f>SUM(Z7:Z9)</f>
        <v>723888</v>
      </c>
      <c r="AA10" s="23">
        <f t="shared" si="1"/>
        <v>730183</v>
      </c>
      <c r="AB10" s="23"/>
      <c r="AC10" s="23"/>
      <c r="AD10" s="23">
        <f>SUM(AD7:AD9)</f>
        <v>119516</v>
      </c>
      <c r="AF10" s="20"/>
      <c r="AG10" s="20">
        <f>SUM(AG7:AG9)</f>
        <v>945</v>
      </c>
      <c r="AH10" s="20"/>
      <c r="AI10" s="20">
        <f>SUM(AI7:AI9)</f>
        <v>945</v>
      </c>
      <c r="AJ10" s="20"/>
      <c r="AK10" s="20"/>
      <c r="AL10" s="20"/>
      <c r="AM10" s="20"/>
      <c r="AN10" s="21">
        <f>SUM(AN7:AN9)</f>
        <v>21000</v>
      </c>
      <c r="AO10" s="38"/>
    </row>
    <row r="11" spans="1:41" ht="17.25" customHeight="1">
      <c r="A11" s="1"/>
      <c r="B11" s="10"/>
      <c r="C11" s="5" t="s">
        <v>5</v>
      </c>
      <c r="D11" s="23"/>
      <c r="E11" s="23">
        <v>100</v>
      </c>
      <c r="F11" s="23">
        <v>34338</v>
      </c>
      <c r="G11" s="23">
        <f t="shared" si="0"/>
        <v>34438</v>
      </c>
      <c r="H11" s="23"/>
      <c r="I11" s="23">
        <v>15079</v>
      </c>
      <c r="J11" s="23"/>
      <c r="K11" s="37"/>
      <c r="L11" s="23"/>
      <c r="M11" s="23"/>
      <c r="N11" s="23"/>
      <c r="O11" s="23"/>
      <c r="P11" s="23"/>
      <c r="Q11" s="23"/>
      <c r="R11" s="23"/>
      <c r="S11" s="23"/>
      <c r="T11" s="25">
        <v>9150</v>
      </c>
      <c r="U11" s="44"/>
      <c r="V11" s="41" t="s">
        <v>75</v>
      </c>
      <c r="W11" s="8" t="s">
        <v>35</v>
      </c>
      <c r="X11" s="23">
        <v>9888</v>
      </c>
      <c r="Y11" s="23">
        <v>2642</v>
      </c>
      <c r="Z11" s="23">
        <v>67115</v>
      </c>
      <c r="AA11" s="23">
        <f t="shared" si="1"/>
        <v>69757</v>
      </c>
      <c r="AB11" s="23"/>
      <c r="AC11" s="23"/>
      <c r="AD11" s="23"/>
      <c r="AF11" s="20"/>
      <c r="AG11" s="20"/>
      <c r="AH11" s="20"/>
      <c r="AI11" s="20"/>
      <c r="AJ11" s="20"/>
      <c r="AK11" s="20"/>
      <c r="AL11" s="20"/>
      <c r="AM11" s="20"/>
      <c r="AN11" s="21">
        <v>13920</v>
      </c>
      <c r="AO11" s="38"/>
    </row>
    <row r="12" spans="1:41" ht="17.25" customHeight="1">
      <c r="A12" s="1"/>
      <c r="B12" s="10" t="s">
        <v>152</v>
      </c>
      <c r="C12" s="5" t="s">
        <v>8</v>
      </c>
      <c r="D12" s="23">
        <v>946</v>
      </c>
      <c r="E12" s="23">
        <v>30</v>
      </c>
      <c r="F12" s="23"/>
      <c r="G12" s="23">
        <f t="shared" si="0"/>
        <v>30</v>
      </c>
      <c r="H12" s="23"/>
      <c r="I12" s="23"/>
      <c r="J12" s="23"/>
      <c r="K12" s="37"/>
      <c r="L12" s="23"/>
      <c r="M12" s="23"/>
      <c r="N12" s="23"/>
      <c r="O12" s="23"/>
      <c r="P12" s="23"/>
      <c r="Q12" s="23"/>
      <c r="R12" s="23"/>
      <c r="S12" s="23"/>
      <c r="T12" s="25"/>
      <c r="U12" s="44"/>
      <c r="V12" s="42" t="s">
        <v>153</v>
      </c>
      <c r="W12" s="8" t="s">
        <v>36</v>
      </c>
      <c r="X12" s="23">
        <v>6046</v>
      </c>
      <c r="Y12" s="23">
        <v>1921</v>
      </c>
      <c r="Z12" s="23">
        <v>6478</v>
      </c>
      <c r="AA12" s="23">
        <f t="shared" si="1"/>
        <v>8399</v>
      </c>
      <c r="AB12" s="23"/>
      <c r="AC12" s="23"/>
      <c r="AD12" s="23"/>
      <c r="AF12" s="20"/>
      <c r="AG12" s="20">
        <v>6400</v>
      </c>
      <c r="AH12" s="20">
        <v>4900</v>
      </c>
      <c r="AI12" s="20">
        <f>SUM(AG12:AH12)</f>
        <v>11300</v>
      </c>
      <c r="AJ12" s="20">
        <v>160</v>
      </c>
      <c r="AK12" s="20">
        <v>80</v>
      </c>
      <c r="AL12" s="20"/>
      <c r="AM12" s="20"/>
      <c r="AN12" s="21">
        <v>2980</v>
      </c>
      <c r="AO12" s="38"/>
    </row>
    <row r="13" spans="1:41" ht="17.25" customHeight="1">
      <c r="A13" s="1"/>
      <c r="B13" s="10"/>
      <c r="C13" s="5" t="s">
        <v>9</v>
      </c>
      <c r="D13" s="23"/>
      <c r="E13" s="23">
        <v>74320</v>
      </c>
      <c r="F13" s="23">
        <v>2249</v>
      </c>
      <c r="G13" s="23">
        <f t="shared" si="0"/>
        <v>76569</v>
      </c>
      <c r="H13" s="23"/>
      <c r="I13" s="23"/>
      <c r="J13" s="23"/>
      <c r="K13" s="37"/>
      <c r="L13" s="23"/>
      <c r="M13" s="23"/>
      <c r="N13" s="23"/>
      <c r="O13" s="23"/>
      <c r="P13" s="23"/>
      <c r="Q13" s="23"/>
      <c r="R13" s="23"/>
      <c r="S13" s="23"/>
      <c r="T13" s="25">
        <v>8406</v>
      </c>
      <c r="U13" s="44"/>
      <c r="V13" s="40" t="s">
        <v>76</v>
      </c>
      <c r="W13" s="8" t="s">
        <v>10</v>
      </c>
      <c r="X13" s="23">
        <f>SUM(X11:X12)</f>
        <v>15934</v>
      </c>
      <c r="Y13" s="23">
        <f>SUM(Y11:Y12)</f>
        <v>4563</v>
      </c>
      <c r="Z13" s="23">
        <f>SUM(Z11:Z12)</f>
        <v>73593</v>
      </c>
      <c r="AA13" s="23">
        <f t="shared" si="1"/>
        <v>78156</v>
      </c>
      <c r="AB13" s="23"/>
      <c r="AC13" s="23"/>
      <c r="AD13" s="23"/>
      <c r="AF13" s="20"/>
      <c r="AG13" s="20">
        <f>SUM(AG11:AG12)</f>
        <v>6400</v>
      </c>
      <c r="AH13" s="20">
        <f>SUM(AH11:AH12)</f>
        <v>4900</v>
      </c>
      <c r="AI13" s="20">
        <f>SUM(AG13:AH13)</f>
        <v>11300</v>
      </c>
      <c r="AJ13" s="20">
        <f>SUM(AJ11:AJ12)</f>
        <v>160</v>
      </c>
      <c r="AK13" s="20">
        <f>SUM(AK11:AK12)</f>
        <v>80</v>
      </c>
      <c r="AL13" s="20"/>
      <c r="AM13" s="20"/>
      <c r="AN13" s="21">
        <f>SUM(AN11:AN12)</f>
        <v>16900</v>
      </c>
      <c r="AO13" s="38"/>
    </row>
    <row r="14" spans="1:41" ht="17.25" customHeight="1">
      <c r="A14" s="1"/>
      <c r="B14" s="10"/>
      <c r="C14" s="5" t="s">
        <v>7</v>
      </c>
      <c r="D14" s="23">
        <v>1600</v>
      </c>
      <c r="E14" s="23"/>
      <c r="F14" s="23">
        <v>14106</v>
      </c>
      <c r="G14" s="23">
        <f t="shared" si="0"/>
        <v>14106</v>
      </c>
      <c r="H14" s="23"/>
      <c r="I14" s="23"/>
      <c r="J14" s="23"/>
      <c r="K14" s="37"/>
      <c r="L14" s="23"/>
      <c r="M14" s="23"/>
      <c r="N14" s="23"/>
      <c r="O14" s="23"/>
      <c r="P14" s="23"/>
      <c r="Q14" s="23"/>
      <c r="R14" s="23"/>
      <c r="S14" s="23"/>
      <c r="T14" s="25">
        <v>15000</v>
      </c>
      <c r="U14" s="44"/>
      <c r="V14" s="41" t="s">
        <v>77</v>
      </c>
      <c r="W14" s="8" t="s">
        <v>37</v>
      </c>
      <c r="X14" s="23">
        <v>11960</v>
      </c>
      <c r="Y14" s="23">
        <v>18972</v>
      </c>
      <c r="Z14" s="23">
        <v>22342</v>
      </c>
      <c r="AA14" s="23">
        <f t="shared" si="1"/>
        <v>41314</v>
      </c>
      <c r="AB14" s="23">
        <v>600</v>
      </c>
      <c r="AC14" s="23"/>
      <c r="AD14" s="23"/>
      <c r="AF14" s="20">
        <v>310</v>
      </c>
      <c r="AG14" s="20">
        <v>126</v>
      </c>
      <c r="AH14" s="20"/>
      <c r="AI14" s="20">
        <f>SUM(AG14:AH14)</f>
        <v>126</v>
      </c>
      <c r="AJ14" s="20">
        <v>1446</v>
      </c>
      <c r="AK14" s="20">
        <v>200</v>
      </c>
      <c r="AL14" s="20"/>
      <c r="AM14" s="20"/>
      <c r="AN14" s="21">
        <v>3000</v>
      </c>
      <c r="AO14" s="38"/>
    </row>
    <row r="15" spans="1:41" ht="17.25" customHeight="1">
      <c r="A15" s="1"/>
      <c r="B15" s="10" t="s">
        <v>62</v>
      </c>
      <c r="C15" s="5" t="s">
        <v>3</v>
      </c>
      <c r="D15" s="23">
        <v>113</v>
      </c>
      <c r="E15" s="23">
        <v>48584</v>
      </c>
      <c r="F15" s="23">
        <v>22289</v>
      </c>
      <c r="G15" s="23">
        <f t="shared" si="0"/>
        <v>70873</v>
      </c>
      <c r="H15" s="23"/>
      <c r="I15" s="23">
        <v>12101</v>
      </c>
      <c r="J15" s="23"/>
      <c r="K15" s="37"/>
      <c r="L15" s="23"/>
      <c r="M15" s="23"/>
      <c r="N15" s="23"/>
      <c r="O15" s="23"/>
      <c r="P15" s="23">
        <v>400</v>
      </c>
      <c r="Q15" s="23"/>
      <c r="R15" s="23"/>
      <c r="S15" s="23"/>
      <c r="T15" s="25"/>
      <c r="U15" s="44"/>
      <c r="V15" s="42" t="s">
        <v>153</v>
      </c>
      <c r="W15" s="8" t="s">
        <v>38</v>
      </c>
      <c r="X15" s="23">
        <v>16100</v>
      </c>
      <c r="Y15" s="23">
        <v>22400</v>
      </c>
      <c r="Z15" s="23"/>
      <c r="AA15" s="23">
        <f t="shared" si="1"/>
        <v>22400</v>
      </c>
      <c r="AB15" s="23">
        <v>190</v>
      </c>
      <c r="AC15" s="23"/>
      <c r="AD15" s="23"/>
      <c r="AF15" s="20">
        <v>54</v>
      </c>
      <c r="AG15" s="20">
        <v>4133</v>
      </c>
      <c r="AH15" s="20"/>
      <c r="AI15" s="20">
        <f>SUM(AG15:AH15)</f>
        <v>4133</v>
      </c>
      <c r="AJ15" s="20">
        <v>260</v>
      </c>
      <c r="AK15" s="20">
        <v>178</v>
      </c>
      <c r="AL15" s="20"/>
      <c r="AM15" s="20"/>
      <c r="AN15" s="21">
        <v>8625</v>
      </c>
      <c r="AO15" s="38"/>
    </row>
    <row r="16" spans="1:41" ht="17.25" customHeight="1">
      <c r="A16" s="1"/>
      <c r="B16" s="10"/>
      <c r="C16" s="5" t="s">
        <v>4</v>
      </c>
      <c r="D16" s="23">
        <v>609</v>
      </c>
      <c r="E16" s="23">
        <v>199868</v>
      </c>
      <c r="F16" s="23">
        <v>50930</v>
      </c>
      <c r="G16" s="23">
        <f t="shared" si="0"/>
        <v>250798</v>
      </c>
      <c r="H16" s="23">
        <v>127295</v>
      </c>
      <c r="I16" s="23">
        <v>5850</v>
      </c>
      <c r="J16" s="23">
        <v>7996</v>
      </c>
      <c r="K16" s="37"/>
      <c r="L16" s="23"/>
      <c r="M16" s="23"/>
      <c r="N16" s="23"/>
      <c r="O16" s="23"/>
      <c r="P16" s="23"/>
      <c r="Q16" s="23"/>
      <c r="R16" s="23"/>
      <c r="S16" s="23"/>
      <c r="T16" s="25"/>
      <c r="U16" s="44"/>
      <c r="V16" s="40" t="s">
        <v>78</v>
      </c>
      <c r="W16" s="8" t="s">
        <v>10</v>
      </c>
      <c r="X16" s="23">
        <f>SUM(X14:X15)</f>
        <v>28060</v>
      </c>
      <c r="Y16" s="23">
        <f>SUM(Y14:Y15)</f>
        <v>41372</v>
      </c>
      <c r="Z16" s="23">
        <f>SUM(Z14:Z15)</f>
        <v>22342</v>
      </c>
      <c r="AA16" s="23">
        <f t="shared" si="1"/>
        <v>63714</v>
      </c>
      <c r="AB16" s="23">
        <f>SUM(AB14:AB15)</f>
        <v>790</v>
      </c>
      <c r="AC16" s="23"/>
      <c r="AD16" s="23"/>
      <c r="AF16" s="23">
        <f aca="true" t="shared" si="2" ref="AF16:AK16">SUM(AF14:AF15)</f>
        <v>364</v>
      </c>
      <c r="AG16" s="23">
        <f t="shared" si="2"/>
        <v>4259</v>
      </c>
      <c r="AH16" s="23"/>
      <c r="AI16" s="23">
        <f t="shared" si="2"/>
        <v>4259</v>
      </c>
      <c r="AJ16" s="23">
        <f t="shared" si="2"/>
        <v>1706</v>
      </c>
      <c r="AK16" s="23">
        <f t="shared" si="2"/>
        <v>378</v>
      </c>
      <c r="AL16" s="20"/>
      <c r="AM16" s="20"/>
      <c r="AN16" s="21">
        <f>SUM(AN14:AN15)</f>
        <v>11625</v>
      </c>
      <c r="AO16" s="38"/>
    </row>
    <row r="17" spans="1:41" ht="17.25" customHeight="1">
      <c r="A17" s="1"/>
      <c r="B17" s="10"/>
      <c r="C17" s="5" t="s">
        <v>6</v>
      </c>
      <c r="D17" s="23">
        <v>860</v>
      </c>
      <c r="E17" s="23">
        <v>2073</v>
      </c>
      <c r="F17" s="23">
        <v>4410</v>
      </c>
      <c r="G17" s="23">
        <f t="shared" si="0"/>
        <v>6483</v>
      </c>
      <c r="H17" s="23">
        <v>2022</v>
      </c>
      <c r="I17" s="23">
        <v>680</v>
      </c>
      <c r="J17" s="23"/>
      <c r="K17" s="37"/>
      <c r="L17" s="23"/>
      <c r="M17" s="23"/>
      <c r="N17" s="23"/>
      <c r="O17" s="23"/>
      <c r="P17" s="23"/>
      <c r="Q17" s="23"/>
      <c r="R17" s="23"/>
      <c r="S17" s="23"/>
      <c r="T17" s="25">
        <v>1575</v>
      </c>
      <c r="U17" s="44"/>
      <c r="V17" s="41"/>
      <c r="W17" s="8" t="s">
        <v>39</v>
      </c>
      <c r="X17" s="23">
        <v>14262</v>
      </c>
      <c r="Y17" s="23">
        <v>15571</v>
      </c>
      <c r="Z17" s="23">
        <v>15598</v>
      </c>
      <c r="AA17" s="23">
        <f t="shared" si="1"/>
        <v>31169</v>
      </c>
      <c r="AB17" s="23">
        <v>1144</v>
      </c>
      <c r="AC17" s="23">
        <v>5</v>
      </c>
      <c r="AD17" s="23"/>
      <c r="AF17" s="20">
        <v>164</v>
      </c>
      <c r="AG17" s="20">
        <v>409</v>
      </c>
      <c r="AH17" s="20">
        <v>1636</v>
      </c>
      <c r="AI17" s="20">
        <f>SUM(AG17:AH17)</f>
        <v>2045</v>
      </c>
      <c r="AJ17" s="20">
        <v>104</v>
      </c>
      <c r="AK17" s="20">
        <v>953</v>
      </c>
      <c r="AL17" s="20"/>
      <c r="AM17" s="20"/>
      <c r="AN17" s="21">
        <v>14250</v>
      </c>
      <c r="AO17" s="38"/>
    </row>
    <row r="18" spans="1:41" ht="17.25" customHeight="1">
      <c r="A18" s="1"/>
      <c r="B18" s="11"/>
      <c r="C18" s="5" t="s">
        <v>10</v>
      </c>
      <c r="D18" s="23">
        <f aca="true" t="shared" si="3" ref="D18:J18">SUM(D7:D17)</f>
        <v>21618</v>
      </c>
      <c r="E18" s="23">
        <f t="shared" si="3"/>
        <v>347193</v>
      </c>
      <c r="F18" s="23">
        <f t="shared" si="3"/>
        <v>252236</v>
      </c>
      <c r="G18" s="23">
        <f t="shared" si="0"/>
        <v>599429</v>
      </c>
      <c r="H18" s="23">
        <f t="shared" si="3"/>
        <v>142051</v>
      </c>
      <c r="I18" s="23">
        <f t="shared" si="3"/>
        <v>46623</v>
      </c>
      <c r="J18" s="23">
        <f t="shared" si="3"/>
        <v>7996</v>
      </c>
      <c r="K18" s="37"/>
      <c r="L18" s="23"/>
      <c r="M18" s="23"/>
      <c r="N18" s="23"/>
      <c r="O18" s="23"/>
      <c r="P18" s="23">
        <f>SUM(P7:P17)</f>
        <v>400</v>
      </c>
      <c r="Q18" s="23"/>
      <c r="R18" s="23"/>
      <c r="S18" s="23"/>
      <c r="T18" s="25">
        <f>SUM(T7:T17)</f>
        <v>249186</v>
      </c>
      <c r="U18" s="44"/>
      <c r="V18" s="42"/>
      <c r="W18" s="8" t="s">
        <v>41</v>
      </c>
      <c r="X18" s="23">
        <v>7229</v>
      </c>
      <c r="Y18" s="23">
        <v>502</v>
      </c>
      <c r="Z18" s="23">
        <v>231</v>
      </c>
      <c r="AA18" s="23">
        <f t="shared" si="1"/>
        <v>733</v>
      </c>
      <c r="AB18" s="23"/>
      <c r="AC18" s="23"/>
      <c r="AD18" s="23"/>
      <c r="AF18" s="20">
        <v>89</v>
      </c>
      <c r="AG18" s="20"/>
      <c r="AH18" s="20"/>
      <c r="AI18" s="20"/>
      <c r="AJ18" s="20"/>
      <c r="AK18" s="20"/>
      <c r="AL18" s="20"/>
      <c r="AM18" s="20"/>
      <c r="AN18" s="21"/>
      <c r="AO18" s="38"/>
    </row>
    <row r="19" spans="1:41" ht="17.25" customHeight="1">
      <c r="A19" s="1"/>
      <c r="B19" s="12"/>
      <c r="C19" s="5" t="s">
        <v>11</v>
      </c>
      <c r="D19" s="23">
        <v>7160</v>
      </c>
      <c r="E19" s="23">
        <v>11836</v>
      </c>
      <c r="F19" s="23">
        <v>52860</v>
      </c>
      <c r="G19" s="23">
        <f t="shared" si="0"/>
        <v>64696</v>
      </c>
      <c r="H19" s="23"/>
      <c r="I19" s="23">
        <v>180</v>
      </c>
      <c r="J19" s="23"/>
      <c r="K19" s="37"/>
      <c r="L19" s="23"/>
      <c r="M19" s="23"/>
      <c r="N19" s="23"/>
      <c r="O19" s="23"/>
      <c r="P19" s="23"/>
      <c r="Q19" s="23"/>
      <c r="R19" s="23"/>
      <c r="S19" s="23"/>
      <c r="T19" s="25">
        <v>3222</v>
      </c>
      <c r="U19" s="44"/>
      <c r="V19" s="42" t="s">
        <v>79</v>
      </c>
      <c r="W19" s="8" t="s">
        <v>40</v>
      </c>
      <c r="X19" s="23">
        <v>19694</v>
      </c>
      <c r="Y19" s="23">
        <v>4802</v>
      </c>
      <c r="Z19" s="23">
        <v>10049</v>
      </c>
      <c r="AA19" s="23">
        <f t="shared" si="1"/>
        <v>14851</v>
      </c>
      <c r="AB19" s="23">
        <v>33</v>
      </c>
      <c r="AC19" s="23">
        <v>5</v>
      </c>
      <c r="AD19" s="23"/>
      <c r="AF19" s="20">
        <v>1110</v>
      </c>
      <c r="AG19" s="20">
        <v>120</v>
      </c>
      <c r="AH19" s="20">
        <v>882</v>
      </c>
      <c r="AI19" s="20">
        <f>SUM(AG19:AH19)</f>
        <v>1002</v>
      </c>
      <c r="AJ19" s="20">
        <v>426</v>
      </c>
      <c r="AK19" s="20">
        <v>9</v>
      </c>
      <c r="AL19" s="20"/>
      <c r="AM19" s="20"/>
      <c r="AN19" s="21">
        <v>9000</v>
      </c>
      <c r="AO19" s="38"/>
    </row>
    <row r="20" spans="1:41" ht="17.25" customHeight="1">
      <c r="A20" s="1"/>
      <c r="B20" s="10" t="s">
        <v>63</v>
      </c>
      <c r="C20" s="5" t="s">
        <v>86</v>
      </c>
      <c r="D20" s="23">
        <v>6590</v>
      </c>
      <c r="E20" s="23">
        <v>18936</v>
      </c>
      <c r="F20" s="23">
        <v>6820</v>
      </c>
      <c r="G20" s="23">
        <f t="shared" si="0"/>
        <v>25756</v>
      </c>
      <c r="H20" s="23"/>
      <c r="I20" s="23"/>
      <c r="J20" s="23"/>
      <c r="K20" s="37"/>
      <c r="L20" s="23"/>
      <c r="M20" s="23"/>
      <c r="N20" s="23"/>
      <c r="O20" s="23"/>
      <c r="P20" s="23"/>
      <c r="Q20" s="23"/>
      <c r="R20" s="23"/>
      <c r="S20" s="23"/>
      <c r="T20" s="25">
        <v>9573</v>
      </c>
      <c r="U20" s="44"/>
      <c r="V20" s="42"/>
      <c r="W20" s="8" t="s">
        <v>42</v>
      </c>
      <c r="X20" s="23">
        <v>4906</v>
      </c>
      <c r="Y20" s="23">
        <v>2324</v>
      </c>
      <c r="Z20" s="23"/>
      <c r="AA20" s="23">
        <f t="shared" si="1"/>
        <v>2324</v>
      </c>
      <c r="AB20" s="23">
        <v>4100</v>
      </c>
      <c r="AC20" s="23">
        <v>10</v>
      </c>
      <c r="AD20" s="23"/>
      <c r="AF20" s="20">
        <v>23</v>
      </c>
      <c r="AG20" s="20">
        <v>23</v>
      </c>
      <c r="AH20" s="20">
        <v>1136</v>
      </c>
      <c r="AI20" s="20">
        <f>SUM(AG20:AH20)</f>
        <v>1159</v>
      </c>
      <c r="AJ20" s="20">
        <v>660</v>
      </c>
      <c r="AK20" s="20">
        <v>260</v>
      </c>
      <c r="AL20" s="20"/>
      <c r="AM20" s="20"/>
      <c r="AN20" s="21">
        <v>9750</v>
      </c>
      <c r="AO20" s="38"/>
    </row>
    <row r="21" spans="1:41" ht="17.25" customHeight="1">
      <c r="A21" s="1"/>
      <c r="B21" s="10" t="s">
        <v>153</v>
      </c>
      <c r="C21" s="5" t="s">
        <v>12</v>
      </c>
      <c r="D21" s="23">
        <v>7163</v>
      </c>
      <c r="E21" s="23">
        <v>1177</v>
      </c>
      <c r="F21" s="23">
        <v>39921</v>
      </c>
      <c r="G21" s="23">
        <f t="shared" si="0"/>
        <v>41098</v>
      </c>
      <c r="H21" s="23"/>
      <c r="I21" s="23"/>
      <c r="J21" s="23"/>
      <c r="K21" s="37"/>
      <c r="L21" s="23"/>
      <c r="M21" s="23"/>
      <c r="N21" s="23"/>
      <c r="O21" s="23"/>
      <c r="P21" s="23">
        <v>2336</v>
      </c>
      <c r="Q21" s="23"/>
      <c r="R21" s="23"/>
      <c r="S21" s="23"/>
      <c r="T21" s="25"/>
      <c r="U21" s="44"/>
      <c r="V21" s="42" t="s">
        <v>152</v>
      </c>
      <c r="W21" s="8" t="s">
        <v>43</v>
      </c>
      <c r="X21" s="23">
        <v>6734</v>
      </c>
      <c r="Y21" s="23">
        <v>1501</v>
      </c>
      <c r="Z21" s="23"/>
      <c r="AA21" s="23">
        <f t="shared" si="1"/>
        <v>1501</v>
      </c>
      <c r="AB21" s="23">
        <v>25</v>
      </c>
      <c r="AC21" s="23">
        <v>5</v>
      </c>
      <c r="AD21" s="23"/>
      <c r="AF21" s="20">
        <v>5</v>
      </c>
      <c r="AG21" s="20">
        <v>30</v>
      </c>
      <c r="AH21" s="20">
        <v>29687</v>
      </c>
      <c r="AI21" s="20">
        <f>SUM(AG21:AH21)</f>
        <v>29717</v>
      </c>
      <c r="AJ21" s="20">
        <v>2</v>
      </c>
      <c r="AK21" s="20">
        <v>7</v>
      </c>
      <c r="AL21" s="20"/>
      <c r="AM21" s="20"/>
      <c r="AN21" s="21"/>
      <c r="AO21" s="38"/>
    </row>
    <row r="22" spans="1:41" ht="17.25" customHeight="1">
      <c r="A22" s="1"/>
      <c r="B22" s="10" t="s">
        <v>64</v>
      </c>
      <c r="C22" s="5" t="s">
        <v>13</v>
      </c>
      <c r="D22" s="23">
        <v>9274</v>
      </c>
      <c r="E22" s="23">
        <v>3252</v>
      </c>
      <c r="F22" s="23">
        <v>51856</v>
      </c>
      <c r="G22" s="23">
        <f t="shared" si="0"/>
        <v>55108</v>
      </c>
      <c r="H22" s="23"/>
      <c r="I22" s="23"/>
      <c r="J22" s="23"/>
      <c r="K22" s="37"/>
      <c r="L22" s="23"/>
      <c r="M22" s="23"/>
      <c r="N22" s="23"/>
      <c r="O22" s="23"/>
      <c r="P22" s="23">
        <v>2305</v>
      </c>
      <c r="Q22" s="23"/>
      <c r="R22" s="23"/>
      <c r="S22" s="23"/>
      <c r="T22" s="25">
        <v>525</v>
      </c>
      <c r="U22" s="44"/>
      <c r="V22" s="42"/>
      <c r="W22" s="8" t="s">
        <v>44</v>
      </c>
      <c r="X22" s="23">
        <f>SUM(X17:X21)</f>
        <v>52825</v>
      </c>
      <c r="Y22" s="23">
        <f>SUM(Y17:Y21)</f>
        <v>24700</v>
      </c>
      <c r="Z22" s="23">
        <f>SUM(Z17:Z21)</f>
        <v>25878</v>
      </c>
      <c r="AA22" s="23">
        <f t="shared" si="1"/>
        <v>50578</v>
      </c>
      <c r="AB22" s="23">
        <f>SUM(AB17:AB21)</f>
        <v>5302</v>
      </c>
      <c r="AC22" s="23">
        <f>SUM(AC17:AC21)</f>
        <v>25</v>
      </c>
      <c r="AD22" s="23"/>
      <c r="AF22" s="20">
        <f aca="true" t="shared" si="4" ref="AF22:AK22">SUM(AF17:AF21)</f>
        <v>1391</v>
      </c>
      <c r="AG22" s="20">
        <f t="shared" si="4"/>
        <v>582</v>
      </c>
      <c r="AH22" s="20">
        <f t="shared" si="4"/>
        <v>33341</v>
      </c>
      <c r="AI22" s="20">
        <f t="shared" si="4"/>
        <v>33923</v>
      </c>
      <c r="AJ22" s="20">
        <f t="shared" si="4"/>
        <v>1192</v>
      </c>
      <c r="AK22" s="20">
        <f t="shared" si="4"/>
        <v>1229</v>
      </c>
      <c r="AL22" s="20"/>
      <c r="AM22" s="20"/>
      <c r="AN22" s="21">
        <f>SUM(AN17:AN21)</f>
        <v>33000</v>
      </c>
      <c r="AO22" s="38"/>
    </row>
    <row r="23" spans="1:41" ht="17.25" customHeight="1">
      <c r="A23" s="1"/>
      <c r="B23" s="11"/>
      <c r="C23" s="5" t="s">
        <v>10</v>
      </c>
      <c r="D23" s="23">
        <f aca="true" t="shared" si="5" ref="D23:I23">SUM(D19:D22)</f>
        <v>30187</v>
      </c>
      <c r="E23" s="23">
        <f t="shared" si="5"/>
        <v>35201</v>
      </c>
      <c r="F23" s="23">
        <f t="shared" si="5"/>
        <v>151457</v>
      </c>
      <c r="G23" s="23">
        <f t="shared" si="0"/>
        <v>186658</v>
      </c>
      <c r="H23" s="23"/>
      <c r="I23" s="23">
        <f t="shared" si="5"/>
        <v>180</v>
      </c>
      <c r="J23" s="23"/>
      <c r="K23" s="37"/>
      <c r="L23" s="23"/>
      <c r="M23" s="23"/>
      <c r="N23" s="23"/>
      <c r="O23" s="23"/>
      <c r="P23" s="23">
        <f>SUM(P19:P22)</f>
        <v>4641</v>
      </c>
      <c r="Q23" s="23"/>
      <c r="R23" s="23"/>
      <c r="S23" s="23"/>
      <c r="T23" s="25">
        <f>SUM(T19:T22)</f>
        <v>13320</v>
      </c>
      <c r="U23" s="44"/>
      <c r="V23" s="42"/>
      <c r="W23" s="8" t="s">
        <v>45</v>
      </c>
      <c r="X23" s="23">
        <v>7122</v>
      </c>
      <c r="Y23" s="23">
        <v>51524</v>
      </c>
      <c r="Z23" s="23">
        <v>770354</v>
      </c>
      <c r="AA23" s="23">
        <f t="shared" si="1"/>
        <v>821878</v>
      </c>
      <c r="AB23" s="23">
        <v>100</v>
      </c>
      <c r="AC23" s="23"/>
      <c r="AD23" s="23">
        <v>296027</v>
      </c>
      <c r="AF23" s="20">
        <v>528</v>
      </c>
      <c r="AG23" s="20"/>
      <c r="AH23" s="20">
        <v>611568</v>
      </c>
      <c r="AI23" s="20">
        <v>611568</v>
      </c>
      <c r="AJ23" s="20">
        <v>415</v>
      </c>
      <c r="AK23" s="20">
        <v>90</v>
      </c>
      <c r="AL23" s="20">
        <v>10</v>
      </c>
      <c r="AM23" s="20"/>
      <c r="AN23" s="21">
        <v>137046</v>
      </c>
      <c r="AO23" s="38"/>
    </row>
    <row r="24" spans="1:41" ht="17.25" customHeight="1">
      <c r="A24" s="1"/>
      <c r="B24" s="12"/>
      <c r="C24" s="5" t="s">
        <v>14</v>
      </c>
      <c r="D24" s="23">
        <v>3058</v>
      </c>
      <c r="E24" s="23">
        <v>5074</v>
      </c>
      <c r="F24" s="23">
        <v>129151</v>
      </c>
      <c r="G24" s="23">
        <f t="shared" si="0"/>
        <v>134225</v>
      </c>
      <c r="H24" s="23">
        <v>1469</v>
      </c>
      <c r="I24" s="23"/>
      <c r="J24" s="23"/>
      <c r="K24" s="37"/>
      <c r="L24" s="23"/>
      <c r="M24" s="23"/>
      <c r="N24" s="23"/>
      <c r="O24" s="23"/>
      <c r="P24" s="23">
        <v>5720</v>
      </c>
      <c r="Q24" s="23"/>
      <c r="R24" s="23"/>
      <c r="S24" s="23"/>
      <c r="T24" s="25">
        <v>4554</v>
      </c>
      <c r="U24" s="44"/>
      <c r="V24" s="42" t="s">
        <v>80</v>
      </c>
      <c r="W24" s="8" t="s">
        <v>46</v>
      </c>
      <c r="X24" s="23">
        <v>3730</v>
      </c>
      <c r="Y24" s="23">
        <v>4270</v>
      </c>
      <c r="Z24" s="23">
        <v>3023</v>
      </c>
      <c r="AA24" s="23">
        <f t="shared" si="1"/>
        <v>7293</v>
      </c>
      <c r="AB24" s="23"/>
      <c r="AC24" s="23"/>
      <c r="AD24" s="23"/>
      <c r="AF24" s="20">
        <v>400</v>
      </c>
      <c r="AG24" s="20"/>
      <c r="AH24" s="20">
        <v>2972</v>
      </c>
      <c r="AI24" s="20">
        <f>SUM(AG24:AH24)</f>
        <v>2972</v>
      </c>
      <c r="AJ24" s="20"/>
      <c r="AK24" s="20"/>
      <c r="AL24" s="20"/>
      <c r="AM24" s="20"/>
      <c r="AN24" s="21">
        <v>41225</v>
      </c>
      <c r="AO24" s="38"/>
    </row>
    <row r="25" spans="1:41" ht="17.25" customHeight="1">
      <c r="A25" s="1"/>
      <c r="B25" s="10" t="s">
        <v>65</v>
      </c>
      <c r="C25" s="5" t="s">
        <v>15</v>
      </c>
      <c r="D25" s="23"/>
      <c r="E25" s="23"/>
      <c r="F25" s="23"/>
      <c r="G25" s="23"/>
      <c r="H25" s="23"/>
      <c r="I25" s="23"/>
      <c r="J25" s="23"/>
      <c r="K25" s="37"/>
      <c r="L25" s="23"/>
      <c r="M25" s="23"/>
      <c r="N25" s="23"/>
      <c r="O25" s="23"/>
      <c r="P25" s="23">
        <v>1200</v>
      </c>
      <c r="Q25" s="23"/>
      <c r="R25" s="23"/>
      <c r="S25" s="23"/>
      <c r="T25" s="25"/>
      <c r="U25" s="44"/>
      <c r="V25" s="42"/>
      <c r="W25" s="8" t="s">
        <v>44</v>
      </c>
      <c r="X25" s="23">
        <f>SUM(X23:X24)</f>
        <v>10852</v>
      </c>
      <c r="Y25" s="23">
        <f>SUM(Y23:Y24)</f>
        <v>55794</v>
      </c>
      <c r="Z25" s="23">
        <f>SUM(Z23:Z24)</f>
        <v>773377</v>
      </c>
      <c r="AA25" s="23">
        <f t="shared" si="1"/>
        <v>829171</v>
      </c>
      <c r="AB25" s="23">
        <f>SUM(AB23:AB24)</f>
        <v>100</v>
      </c>
      <c r="AC25" s="23"/>
      <c r="AD25" s="23">
        <f>SUM(AD23:AD24)</f>
        <v>296027</v>
      </c>
      <c r="AF25" s="20">
        <f>SUM(AF23:AF24)</f>
        <v>928</v>
      </c>
      <c r="AG25" s="20"/>
      <c r="AH25" s="20">
        <f>SUM(AH23:AH24)</f>
        <v>614540</v>
      </c>
      <c r="AI25" s="20">
        <f>SUM(AI23:AI24)</f>
        <v>614540</v>
      </c>
      <c r="AJ25" s="20">
        <f>SUM(AJ23:AJ24)</f>
        <v>415</v>
      </c>
      <c r="AK25" s="20">
        <f>SUM(AK23:AK24)</f>
        <v>90</v>
      </c>
      <c r="AL25" s="20">
        <f>SUM(AL23:AL24)</f>
        <v>10</v>
      </c>
      <c r="AM25" s="20"/>
      <c r="AN25" s="21">
        <f>SUM(AN23:AN24)</f>
        <v>178271</v>
      </c>
      <c r="AO25" s="38"/>
    </row>
    <row r="26" spans="1:41" ht="17.25" customHeight="1">
      <c r="A26" s="1"/>
      <c r="B26" s="10" t="s">
        <v>66</v>
      </c>
      <c r="C26" s="5" t="s">
        <v>16</v>
      </c>
      <c r="D26" s="23"/>
      <c r="E26" s="23"/>
      <c r="F26" s="23">
        <v>16673</v>
      </c>
      <c r="G26" s="23">
        <f t="shared" si="0"/>
        <v>16673</v>
      </c>
      <c r="H26" s="23"/>
      <c r="I26" s="23"/>
      <c r="J26" s="23"/>
      <c r="K26" s="37"/>
      <c r="L26" s="23"/>
      <c r="M26" s="23"/>
      <c r="N26" s="23"/>
      <c r="O26" s="23"/>
      <c r="P26" s="23">
        <v>850</v>
      </c>
      <c r="Q26" s="23"/>
      <c r="R26" s="23"/>
      <c r="S26" s="23"/>
      <c r="T26" s="25">
        <v>4602</v>
      </c>
      <c r="U26" s="44"/>
      <c r="V26" s="40"/>
      <c r="W26" s="8" t="s">
        <v>10</v>
      </c>
      <c r="X26" s="23">
        <f>SUM(X25,X22)</f>
        <v>63677</v>
      </c>
      <c r="Y26" s="23">
        <f>SUM(Y25,Y22)</f>
        <v>80494</v>
      </c>
      <c r="Z26" s="23">
        <f>SUM(Z25,Z22)</f>
        <v>799255</v>
      </c>
      <c r="AA26" s="23">
        <f t="shared" si="1"/>
        <v>879749</v>
      </c>
      <c r="AB26" s="23">
        <f>SUM(AB25,AB22)</f>
        <v>5402</v>
      </c>
      <c r="AC26" s="23">
        <f>SUM(AC22,AC25)</f>
        <v>25</v>
      </c>
      <c r="AD26" s="23">
        <f>SUM(AD25,AD22)</f>
        <v>296027</v>
      </c>
      <c r="AF26" s="20">
        <f>SUM(AF25,AF22)</f>
        <v>2319</v>
      </c>
      <c r="AG26" s="20">
        <f aca="true" t="shared" si="6" ref="AG26:AL26">SUM(AG25,AG22)</f>
        <v>582</v>
      </c>
      <c r="AH26" s="20">
        <f t="shared" si="6"/>
        <v>647881</v>
      </c>
      <c r="AI26" s="20">
        <f t="shared" si="6"/>
        <v>648463</v>
      </c>
      <c r="AJ26" s="20">
        <f t="shared" si="6"/>
        <v>1607</v>
      </c>
      <c r="AK26" s="20">
        <f t="shared" si="6"/>
        <v>1319</v>
      </c>
      <c r="AL26" s="20">
        <f t="shared" si="6"/>
        <v>10</v>
      </c>
      <c r="AM26" s="20"/>
      <c r="AN26" s="21">
        <f>SUM(AN25,AN22)</f>
        <v>211271</v>
      </c>
      <c r="AO26" s="38"/>
    </row>
    <row r="27" spans="1:41" ht="17.25" customHeight="1">
      <c r="A27" s="1"/>
      <c r="B27" s="11"/>
      <c r="C27" s="5" t="s">
        <v>10</v>
      </c>
      <c r="D27" s="23">
        <f>SUM(D24:D26)</f>
        <v>3058</v>
      </c>
      <c r="E27" s="23">
        <f>SUM(E24:E26)</f>
        <v>5074</v>
      </c>
      <c r="F27" s="23">
        <f>SUM(F24:F26)</f>
        <v>145824</v>
      </c>
      <c r="G27" s="23">
        <f t="shared" si="0"/>
        <v>150898</v>
      </c>
      <c r="H27" s="23">
        <f>SUM(H24:H26)</f>
        <v>1469</v>
      </c>
      <c r="I27" s="23"/>
      <c r="J27" s="23"/>
      <c r="K27" s="37"/>
      <c r="L27" s="23"/>
      <c r="M27" s="23"/>
      <c r="N27" s="23"/>
      <c r="O27" s="23"/>
      <c r="P27" s="23">
        <f>SUM(P24:P26)</f>
        <v>7770</v>
      </c>
      <c r="Q27" s="23"/>
      <c r="R27" s="23"/>
      <c r="S27" s="23"/>
      <c r="T27" s="25">
        <f>SUM(T24:T26)</f>
        <v>9156</v>
      </c>
      <c r="U27" s="44"/>
      <c r="V27" s="41"/>
      <c r="W27" s="8" t="s">
        <v>47</v>
      </c>
      <c r="X27" s="23">
        <v>11333</v>
      </c>
      <c r="Y27" s="23">
        <v>9883</v>
      </c>
      <c r="Z27" s="23">
        <v>20076</v>
      </c>
      <c r="AA27" s="23">
        <f t="shared" si="1"/>
        <v>29959</v>
      </c>
      <c r="AB27" s="23">
        <v>155</v>
      </c>
      <c r="AC27" s="23">
        <v>2919</v>
      </c>
      <c r="AD27" s="23"/>
      <c r="AF27" s="20"/>
      <c r="AG27" s="20"/>
      <c r="AH27" s="20"/>
      <c r="AI27" s="20"/>
      <c r="AJ27" s="20"/>
      <c r="AK27" s="20"/>
      <c r="AL27" s="20"/>
      <c r="AM27" s="20"/>
      <c r="AN27" s="21">
        <v>176446</v>
      </c>
      <c r="AO27" s="38"/>
    </row>
    <row r="28" spans="1:41" ht="17.25" customHeight="1">
      <c r="A28" s="1"/>
      <c r="B28" s="12"/>
      <c r="C28" s="5" t="s">
        <v>17</v>
      </c>
      <c r="D28" s="23">
        <v>443</v>
      </c>
      <c r="E28" s="23">
        <v>577</v>
      </c>
      <c r="F28" s="23">
        <v>65616</v>
      </c>
      <c r="G28" s="23">
        <f t="shared" si="0"/>
        <v>66193</v>
      </c>
      <c r="H28" s="23">
        <v>148884</v>
      </c>
      <c r="I28" s="23"/>
      <c r="J28" s="23"/>
      <c r="K28" s="37"/>
      <c r="L28" s="23"/>
      <c r="M28" s="23"/>
      <c r="N28" s="23"/>
      <c r="O28" s="23"/>
      <c r="P28" s="23"/>
      <c r="Q28" s="23"/>
      <c r="R28" s="23"/>
      <c r="S28" s="23"/>
      <c r="T28" s="25"/>
      <c r="U28" s="44"/>
      <c r="V28" s="42"/>
      <c r="W28" s="8" t="s">
        <v>52</v>
      </c>
      <c r="X28" s="23">
        <v>14652</v>
      </c>
      <c r="Y28" s="23">
        <v>330</v>
      </c>
      <c r="Z28" s="23"/>
      <c r="AA28" s="23">
        <f t="shared" si="1"/>
        <v>330</v>
      </c>
      <c r="AB28" s="23"/>
      <c r="AC28" s="23"/>
      <c r="AD28" s="23"/>
      <c r="AF28" s="20">
        <v>282</v>
      </c>
      <c r="AG28" s="20"/>
      <c r="AH28" s="20"/>
      <c r="AI28" s="20"/>
      <c r="AJ28" s="20"/>
      <c r="AK28" s="20"/>
      <c r="AL28" s="20"/>
      <c r="AM28" s="20"/>
      <c r="AN28" s="21">
        <v>28992</v>
      </c>
      <c r="AO28" s="38"/>
    </row>
    <row r="29" spans="1:41" ht="17.25" customHeight="1">
      <c r="A29" s="1"/>
      <c r="B29" s="10"/>
      <c r="C29" s="5" t="s">
        <v>18</v>
      </c>
      <c r="D29" s="23">
        <v>6954</v>
      </c>
      <c r="E29" s="23">
        <v>1500</v>
      </c>
      <c r="F29" s="23">
        <v>31742</v>
      </c>
      <c r="G29" s="23">
        <f t="shared" si="0"/>
        <v>33242</v>
      </c>
      <c r="H29" s="23"/>
      <c r="I29" s="23"/>
      <c r="J29" s="23">
        <v>172680</v>
      </c>
      <c r="K29" s="37"/>
      <c r="L29" s="23"/>
      <c r="M29" s="23"/>
      <c r="N29" s="23"/>
      <c r="O29" s="23"/>
      <c r="P29" s="23"/>
      <c r="Q29" s="23"/>
      <c r="R29" s="23"/>
      <c r="S29" s="23"/>
      <c r="T29" s="25">
        <v>16971</v>
      </c>
      <c r="U29" s="44"/>
      <c r="V29" s="42" t="s">
        <v>81</v>
      </c>
      <c r="W29" s="8" t="s">
        <v>48</v>
      </c>
      <c r="X29" s="23">
        <v>50483</v>
      </c>
      <c r="Y29" s="23">
        <v>84147</v>
      </c>
      <c r="Z29" s="23">
        <v>55070</v>
      </c>
      <c r="AA29" s="23">
        <f t="shared" si="1"/>
        <v>139217</v>
      </c>
      <c r="AB29" s="23">
        <v>216</v>
      </c>
      <c r="AC29" s="23">
        <v>42</v>
      </c>
      <c r="AD29" s="23"/>
      <c r="AF29" s="20"/>
      <c r="AG29" s="20"/>
      <c r="AH29" s="20"/>
      <c r="AI29" s="20"/>
      <c r="AJ29" s="20"/>
      <c r="AK29" s="20"/>
      <c r="AL29" s="20"/>
      <c r="AM29" s="20"/>
      <c r="AN29" s="21">
        <v>158176</v>
      </c>
      <c r="AO29" s="38"/>
    </row>
    <row r="30" spans="1:41" ht="17.25" customHeight="1">
      <c r="A30" s="1"/>
      <c r="B30" s="10" t="s">
        <v>67</v>
      </c>
      <c r="C30" s="5" t="s">
        <v>20</v>
      </c>
      <c r="D30" s="23">
        <v>335</v>
      </c>
      <c r="E30" s="23">
        <v>11224</v>
      </c>
      <c r="F30" s="23">
        <v>537648</v>
      </c>
      <c r="G30" s="23">
        <f t="shared" si="0"/>
        <v>548872</v>
      </c>
      <c r="H30" s="23"/>
      <c r="I30" s="23"/>
      <c r="J30" s="23"/>
      <c r="K30" s="37"/>
      <c r="L30" s="23"/>
      <c r="M30" s="23"/>
      <c r="N30" s="23"/>
      <c r="O30" s="23"/>
      <c r="P30" s="23"/>
      <c r="Q30" s="23"/>
      <c r="R30" s="23"/>
      <c r="S30" s="23"/>
      <c r="T30" s="25"/>
      <c r="U30" s="44"/>
      <c r="V30" s="42" t="s">
        <v>154</v>
      </c>
      <c r="W30" s="8" t="s">
        <v>49</v>
      </c>
      <c r="X30" s="23">
        <v>15007</v>
      </c>
      <c r="Y30" s="23">
        <v>4575</v>
      </c>
      <c r="Z30" s="23">
        <v>3298</v>
      </c>
      <c r="AA30" s="23">
        <f t="shared" si="1"/>
        <v>7873</v>
      </c>
      <c r="AB30" s="23"/>
      <c r="AC30" s="23">
        <v>70</v>
      </c>
      <c r="AD30" s="23"/>
      <c r="AF30" s="20"/>
      <c r="AG30" s="20"/>
      <c r="AH30" s="20"/>
      <c r="AI30" s="20"/>
      <c r="AJ30" s="20"/>
      <c r="AK30" s="20"/>
      <c r="AL30" s="20"/>
      <c r="AM30" s="20"/>
      <c r="AN30" s="21">
        <v>16644</v>
      </c>
      <c r="AO30" s="38"/>
    </row>
    <row r="31" spans="1:41" ht="17.25" customHeight="1">
      <c r="A31" s="1"/>
      <c r="B31" s="10" t="s">
        <v>152</v>
      </c>
      <c r="C31" s="5" t="s">
        <v>19</v>
      </c>
      <c r="D31" s="23"/>
      <c r="E31" s="23">
        <v>10135</v>
      </c>
      <c r="F31" s="23">
        <v>11007</v>
      </c>
      <c r="G31" s="23">
        <f t="shared" si="0"/>
        <v>21142</v>
      </c>
      <c r="H31" s="23"/>
      <c r="I31" s="23">
        <v>4800</v>
      </c>
      <c r="J31" s="23"/>
      <c r="K31" s="37"/>
      <c r="L31" s="23"/>
      <c r="M31" s="23"/>
      <c r="N31" s="23"/>
      <c r="O31" s="23"/>
      <c r="P31" s="23"/>
      <c r="Q31" s="23"/>
      <c r="R31" s="23"/>
      <c r="S31" s="23"/>
      <c r="T31" s="25"/>
      <c r="U31" s="44"/>
      <c r="V31" s="42" t="s">
        <v>82</v>
      </c>
      <c r="W31" s="8" t="s">
        <v>50</v>
      </c>
      <c r="X31" s="23">
        <v>1007</v>
      </c>
      <c r="Y31" s="23">
        <v>33464</v>
      </c>
      <c r="Z31" s="23">
        <v>9764</v>
      </c>
      <c r="AA31" s="23">
        <f t="shared" si="1"/>
        <v>43228</v>
      </c>
      <c r="AB31" s="23"/>
      <c r="AC31" s="23">
        <v>472</v>
      </c>
      <c r="AD31" s="23"/>
      <c r="AF31" s="20"/>
      <c r="AG31" s="20"/>
      <c r="AH31" s="20"/>
      <c r="AI31" s="20"/>
      <c r="AJ31" s="20">
        <v>375</v>
      </c>
      <c r="AK31" s="20">
        <v>350</v>
      </c>
      <c r="AL31" s="20"/>
      <c r="AM31" s="20"/>
      <c r="AN31" s="21">
        <v>827079</v>
      </c>
      <c r="AO31" s="38"/>
    </row>
    <row r="32" spans="1:41" ht="17.25" customHeight="1">
      <c r="A32" s="1"/>
      <c r="B32" s="10" t="s">
        <v>68</v>
      </c>
      <c r="C32" s="5" t="s">
        <v>21</v>
      </c>
      <c r="D32" s="23">
        <v>187</v>
      </c>
      <c r="E32" s="23">
        <v>2079</v>
      </c>
      <c r="F32" s="23">
        <v>101742</v>
      </c>
      <c r="G32" s="23">
        <f t="shared" si="0"/>
        <v>103821</v>
      </c>
      <c r="H32" s="23"/>
      <c r="I32" s="23"/>
      <c r="J32" s="23"/>
      <c r="K32" s="37"/>
      <c r="L32" s="23"/>
      <c r="M32" s="23"/>
      <c r="N32" s="23"/>
      <c r="O32" s="23"/>
      <c r="P32" s="23"/>
      <c r="Q32" s="23"/>
      <c r="R32" s="23"/>
      <c r="S32" s="23"/>
      <c r="T32" s="25"/>
      <c r="U32" s="44"/>
      <c r="V32" s="42"/>
      <c r="W32" s="8" t="s">
        <v>51</v>
      </c>
      <c r="X32" s="23">
        <v>4812</v>
      </c>
      <c r="Y32" s="23">
        <v>940</v>
      </c>
      <c r="Z32" s="23">
        <v>35</v>
      </c>
      <c r="AA32" s="23">
        <f t="shared" si="1"/>
        <v>975</v>
      </c>
      <c r="AB32" s="23"/>
      <c r="AC32" s="23">
        <v>5195</v>
      </c>
      <c r="AD32" s="23"/>
      <c r="AF32" s="20"/>
      <c r="AG32" s="20"/>
      <c r="AH32" s="20"/>
      <c r="AI32" s="20"/>
      <c r="AJ32" s="20"/>
      <c r="AK32" s="20"/>
      <c r="AL32" s="20"/>
      <c r="AM32" s="20"/>
      <c r="AN32" s="21">
        <v>717812</v>
      </c>
      <c r="AO32" s="38"/>
    </row>
    <row r="33" spans="1:41" ht="17.25" customHeight="1">
      <c r="A33" s="1"/>
      <c r="B33" s="10"/>
      <c r="C33" s="5" t="s">
        <v>87</v>
      </c>
      <c r="D33" s="23">
        <v>840</v>
      </c>
      <c r="E33" s="23">
        <v>21429</v>
      </c>
      <c r="F33" s="23"/>
      <c r="G33" s="23">
        <f t="shared" si="0"/>
        <v>21429</v>
      </c>
      <c r="H33" s="23"/>
      <c r="I33" s="23"/>
      <c r="J33" s="23"/>
      <c r="K33" s="37"/>
      <c r="L33" s="23"/>
      <c r="M33" s="23"/>
      <c r="N33" s="23"/>
      <c r="O33" s="23"/>
      <c r="P33" s="23">
        <v>500</v>
      </c>
      <c r="Q33" s="23"/>
      <c r="R33" s="23"/>
      <c r="S33" s="23"/>
      <c r="T33" s="25">
        <v>4836</v>
      </c>
      <c r="U33" s="44"/>
      <c r="V33" s="40"/>
      <c r="W33" s="8" t="s">
        <v>10</v>
      </c>
      <c r="X33" s="23">
        <f aca="true" t="shared" si="7" ref="X33:AC33">SUM(X27:X32)</f>
        <v>97294</v>
      </c>
      <c r="Y33" s="23">
        <f t="shared" si="7"/>
        <v>133339</v>
      </c>
      <c r="Z33" s="23">
        <f t="shared" si="7"/>
        <v>88243</v>
      </c>
      <c r="AA33" s="23">
        <f t="shared" si="1"/>
        <v>221582</v>
      </c>
      <c r="AB33" s="23">
        <f t="shared" si="7"/>
        <v>371</v>
      </c>
      <c r="AC33" s="23">
        <f t="shared" si="7"/>
        <v>8698</v>
      </c>
      <c r="AD33" s="23"/>
      <c r="AF33" s="20">
        <f>SUM(AF27:AF32)</f>
        <v>282</v>
      </c>
      <c r="AG33" s="20"/>
      <c r="AH33" s="20"/>
      <c r="AI33" s="20"/>
      <c r="AJ33" s="20">
        <f>SUM(AJ27:AJ32)</f>
        <v>375</v>
      </c>
      <c r="AK33" s="20">
        <f>SUM(AK27:AK32)</f>
        <v>350</v>
      </c>
      <c r="AL33" s="20"/>
      <c r="AM33" s="20"/>
      <c r="AN33" s="21">
        <f>SUM(AN27:AN32)</f>
        <v>1925149</v>
      </c>
      <c r="AO33" s="38"/>
    </row>
    <row r="34" spans="1:41" ht="17.25" customHeight="1">
      <c r="A34" s="1"/>
      <c r="B34" s="11"/>
      <c r="C34" s="5" t="s">
        <v>10</v>
      </c>
      <c r="D34" s="23">
        <f>SUM(D28:D33)</f>
        <v>8759</v>
      </c>
      <c r="E34" s="23">
        <f aca="true" t="shared" si="8" ref="E34:J34">SUM(E28:E33)</f>
        <v>46944</v>
      </c>
      <c r="F34" s="23">
        <f t="shared" si="8"/>
        <v>747755</v>
      </c>
      <c r="G34" s="23">
        <f t="shared" si="0"/>
        <v>794699</v>
      </c>
      <c r="H34" s="23">
        <f t="shared" si="8"/>
        <v>148884</v>
      </c>
      <c r="I34" s="23">
        <f t="shared" si="8"/>
        <v>4800</v>
      </c>
      <c r="J34" s="23">
        <f t="shared" si="8"/>
        <v>172680</v>
      </c>
      <c r="K34" s="37"/>
      <c r="L34" s="23"/>
      <c r="M34" s="23"/>
      <c r="N34" s="23"/>
      <c r="O34" s="23"/>
      <c r="P34" s="23">
        <f>SUM(P28:P33)</f>
        <v>500</v>
      </c>
      <c r="Q34" s="23"/>
      <c r="R34" s="23"/>
      <c r="S34" s="23"/>
      <c r="T34" s="25">
        <f>SUM(T28:T33)</f>
        <v>21807</v>
      </c>
      <c r="U34" s="44"/>
      <c r="V34" s="41"/>
      <c r="W34" s="8" t="s">
        <v>53</v>
      </c>
      <c r="X34" s="23"/>
      <c r="Y34" s="23">
        <v>1020</v>
      </c>
      <c r="Z34" s="23">
        <v>8616</v>
      </c>
      <c r="AA34" s="23">
        <f t="shared" si="1"/>
        <v>9636</v>
      </c>
      <c r="AB34" s="23"/>
      <c r="AC34" s="23"/>
      <c r="AD34" s="23"/>
      <c r="AF34" s="20"/>
      <c r="AG34" s="20"/>
      <c r="AH34" s="20"/>
      <c r="AI34" s="20"/>
      <c r="AJ34" s="20">
        <v>6950</v>
      </c>
      <c r="AK34" s="20">
        <v>2300</v>
      </c>
      <c r="AL34" s="20"/>
      <c r="AM34" s="20"/>
      <c r="AN34" s="21">
        <v>276195</v>
      </c>
      <c r="AO34" s="38"/>
    </row>
    <row r="35" spans="1:41" ht="17.25" customHeight="1">
      <c r="A35" s="1"/>
      <c r="B35" s="12"/>
      <c r="C35" s="5" t="s">
        <v>22</v>
      </c>
      <c r="D35" s="23">
        <v>21200</v>
      </c>
      <c r="E35" s="23">
        <v>6364</v>
      </c>
      <c r="F35" s="23">
        <v>631000</v>
      </c>
      <c r="G35" s="23">
        <f t="shared" si="0"/>
        <v>637364</v>
      </c>
      <c r="H35" s="23">
        <v>7500</v>
      </c>
      <c r="I35" s="23">
        <v>6900</v>
      </c>
      <c r="J35" s="23"/>
      <c r="K35" s="37"/>
      <c r="L35" s="23"/>
      <c r="M35" s="23"/>
      <c r="N35" s="23"/>
      <c r="O35" s="23"/>
      <c r="P35" s="23"/>
      <c r="Q35" s="23"/>
      <c r="R35" s="23"/>
      <c r="S35" s="23"/>
      <c r="T35" s="25">
        <v>12375</v>
      </c>
      <c r="U35" s="44"/>
      <c r="V35" s="42" t="s">
        <v>83</v>
      </c>
      <c r="W35" s="8" t="s">
        <v>56</v>
      </c>
      <c r="X35" s="23">
        <v>6532</v>
      </c>
      <c r="Y35" s="23">
        <v>7072</v>
      </c>
      <c r="Z35" s="23">
        <v>9838</v>
      </c>
      <c r="AA35" s="23">
        <f t="shared" si="1"/>
        <v>16910</v>
      </c>
      <c r="AB35" s="23"/>
      <c r="AC35" s="23"/>
      <c r="AD35" s="23"/>
      <c r="AF35" s="20">
        <v>50</v>
      </c>
      <c r="AG35" s="20">
        <v>300</v>
      </c>
      <c r="AH35" s="20"/>
      <c r="AI35" s="20">
        <f>SUM(AG35:AH35)</f>
        <v>300</v>
      </c>
      <c r="AJ35" s="20">
        <v>300</v>
      </c>
      <c r="AK35" s="20"/>
      <c r="AL35" s="20"/>
      <c r="AM35" s="20"/>
      <c r="AN35" s="21">
        <v>906480</v>
      </c>
      <c r="AO35" s="38"/>
    </row>
    <row r="36" spans="1:41" ht="17.25" customHeight="1">
      <c r="A36" s="1"/>
      <c r="B36" s="10" t="s">
        <v>69</v>
      </c>
      <c r="C36" s="5" t="s">
        <v>23</v>
      </c>
      <c r="D36" s="23">
        <v>300</v>
      </c>
      <c r="E36" s="23"/>
      <c r="F36" s="23"/>
      <c r="G36" s="23"/>
      <c r="H36" s="23">
        <v>1000</v>
      </c>
      <c r="I36" s="23">
        <v>400</v>
      </c>
      <c r="J36" s="23"/>
      <c r="K36" s="37"/>
      <c r="L36" s="23"/>
      <c r="M36" s="23"/>
      <c r="N36" s="23"/>
      <c r="O36" s="23"/>
      <c r="P36" s="23"/>
      <c r="Q36" s="23"/>
      <c r="R36" s="23"/>
      <c r="S36" s="23"/>
      <c r="T36" s="25"/>
      <c r="U36" s="44"/>
      <c r="V36" s="42" t="s">
        <v>155</v>
      </c>
      <c r="W36" s="8" t="s">
        <v>57</v>
      </c>
      <c r="X36" s="23">
        <v>521</v>
      </c>
      <c r="Y36" s="23"/>
      <c r="Z36" s="23">
        <v>24</v>
      </c>
      <c r="AA36" s="23">
        <f t="shared" si="1"/>
        <v>24</v>
      </c>
      <c r="AB36" s="23"/>
      <c r="AC36" s="23"/>
      <c r="AD36" s="23"/>
      <c r="AF36" s="20"/>
      <c r="AG36" s="20"/>
      <c r="AH36" s="20"/>
      <c r="AI36" s="20"/>
      <c r="AJ36" s="20"/>
      <c r="AK36" s="20"/>
      <c r="AL36" s="20"/>
      <c r="AM36" s="20"/>
      <c r="AN36" s="21">
        <v>920937</v>
      </c>
      <c r="AO36" s="38"/>
    </row>
    <row r="37" spans="1:41" ht="17.25" customHeight="1">
      <c r="A37" s="1"/>
      <c r="B37" s="10" t="s">
        <v>70</v>
      </c>
      <c r="C37" s="5" t="s">
        <v>24</v>
      </c>
      <c r="D37" s="23">
        <v>860</v>
      </c>
      <c r="E37" s="23">
        <v>6571</v>
      </c>
      <c r="F37" s="23"/>
      <c r="G37" s="23">
        <f t="shared" si="0"/>
        <v>6571</v>
      </c>
      <c r="H37" s="23"/>
      <c r="I37" s="23"/>
      <c r="J37" s="23"/>
      <c r="K37" s="37"/>
      <c r="L37" s="23"/>
      <c r="M37" s="23"/>
      <c r="N37" s="23"/>
      <c r="O37" s="23"/>
      <c r="P37" s="23">
        <v>1500</v>
      </c>
      <c r="Q37" s="23"/>
      <c r="R37" s="23"/>
      <c r="S37" s="23"/>
      <c r="T37" s="25"/>
      <c r="U37" s="44"/>
      <c r="V37" s="42"/>
      <c r="W37" s="8" t="s">
        <v>55</v>
      </c>
      <c r="X37" s="23"/>
      <c r="Y37" s="23"/>
      <c r="Z37" s="23">
        <v>2469</v>
      </c>
      <c r="AA37" s="23">
        <f t="shared" si="1"/>
        <v>2469</v>
      </c>
      <c r="AB37" s="23"/>
      <c r="AC37" s="23"/>
      <c r="AD37" s="23"/>
      <c r="AF37" s="20"/>
      <c r="AG37" s="20"/>
      <c r="AH37" s="20"/>
      <c r="AI37" s="20"/>
      <c r="AJ37" s="20"/>
      <c r="AK37" s="20"/>
      <c r="AL37" s="20"/>
      <c r="AM37" s="20">
        <v>923</v>
      </c>
      <c r="AN37" s="21">
        <v>71850</v>
      </c>
      <c r="AO37" s="38"/>
    </row>
    <row r="38" spans="1:41" ht="17.25" customHeight="1">
      <c r="A38" s="1"/>
      <c r="B38" s="11"/>
      <c r="C38" s="5" t="s">
        <v>10</v>
      </c>
      <c r="D38" s="23">
        <f>SUM(D35:D37)</f>
        <v>22360</v>
      </c>
      <c r="E38" s="23">
        <f>SUM(E35:E37)</f>
        <v>12935</v>
      </c>
      <c r="F38" s="23">
        <f>SUM(F35:F37)</f>
        <v>631000</v>
      </c>
      <c r="G38" s="23">
        <f t="shared" si="0"/>
        <v>643935</v>
      </c>
      <c r="H38" s="23">
        <f>SUM(H35:H37)</f>
        <v>8500</v>
      </c>
      <c r="I38" s="23">
        <f>SUM(I35:I37)</f>
        <v>7300</v>
      </c>
      <c r="J38" s="23"/>
      <c r="K38" s="37"/>
      <c r="L38" s="23"/>
      <c r="M38" s="23"/>
      <c r="N38" s="23"/>
      <c r="O38" s="23"/>
      <c r="P38" s="23">
        <f>SUM(P35:P37)</f>
        <v>1500</v>
      </c>
      <c r="Q38" s="23"/>
      <c r="R38" s="23"/>
      <c r="S38" s="23"/>
      <c r="T38" s="25">
        <f>SUM(T35:T37)</f>
        <v>12375</v>
      </c>
      <c r="U38" s="44"/>
      <c r="V38" s="42" t="s">
        <v>84</v>
      </c>
      <c r="W38" s="8" t="s">
        <v>54</v>
      </c>
      <c r="X38" s="23">
        <v>5172</v>
      </c>
      <c r="Y38" s="23">
        <v>2130</v>
      </c>
      <c r="Z38" s="23">
        <v>59411</v>
      </c>
      <c r="AA38" s="23">
        <f t="shared" si="1"/>
        <v>61541</v>
      </c>
      <c r="AB38" s="23"/>
      <c r="AC38" s="23"/>
      <c r="AD38" s="23"/>
      <c r="AF38" s="20"/>
      <c r="AG38" s="20"/>
      <c r="AH38" s="20"/>
      <c r="AI38" s="20"/>
      <c r="AJ38" s="20">
        <v>300</v>
      </c>
      <c r="AK38" s="20">
        <v>100</v>
      </c>
      <c r="AL38" s="20"/>
      <c r="AM38" s="20"/>
      <c r="AN38" s="21">
        <v>75600</v>
      </c>
      <c r="AO38" s="38"/>
    </row>
    <row r="39" spans="1:41" ht="17.25" customHeight="1">
      <c r="A39" s="1"/>
      <c r="B39" s="12"/>
      <c r="C39" s="5" t="s">
        <v>27</v>
      </c>
      <c r="D39" s="23">
        <v>46813</v>
      </c>
      <c r="E39" s="23">
        <v>8767</v>
      </c>
      <c r="F39" s="23">
        <v>180030</v>
      </c>
      <c r="G39" s="23">
        <f t="shared" si="0"/>
        <v>188797</v>
      </c>
      <c r="H39" s="23"/>
      <c r="I39" s="23">
        <v>546</v>
      </c>
      <c r="J39" s="23"/>
      <c r="K39" s="37"/>
      <c r="L39" s="23"/>
      <c r="M39" s="23"/>
      <c r="N39" s="23"/>
      <c r="O39" s="23"/>
      <c r="P39" s="23"/>
      <c r="Q39" s="23"/>
      <c r="R39" s="23"/>
      <c r="S39" s="23"/>
      <c r="T39" s="25">
        <v>56805</v>
      </c>
      <c r="U39" s="44"/>
      <c r="V39" s="40"/>
      <c r="W39" s="8" t="s">
        <v>10</v>
      </c>
      <c r="X39" s="23">
        <f>SUM(X34:X38)</f>
        <v>12225</v>
      </c>
      <c r="Y39" s="23">
        <f>SUM(Y34:Y38)</f>
        <v>10222</v>
      </c>
      <c r="Z39" s="23">
        <f>SUM(Z34:Z38)</f>
        <v>80358</v>
      </c>
      <c r="AA39" s="23">
        <f t="shared" si="1"/>
        <v>90580</v>
      </c>
      <c r="AB39" s="23"/>
      <c r="AC39" s="23"/>
      <c r="AD39" s="23"/>
      <c r="AF39" s="20">
        <f>SUM(AF34:AF38)</f>
        <v>50</v>
      </c>
      <c r="AG39" s="20">
        <f aca="true" t="shared" si="9" ref="AG39:AM39">SUM(AG34:AG38)</f>
        <v>300</v>
      </c>
      <c r="AH39" s="20"/>
      <c r="AI39" s="20">
        <f t="shared" si="9"/>
        <v>300</v>
      </c>
      <c r="AJ39" s="20">
        <f t="shared" si="9"/>
        <v>7550</v>
      </c>
      <c r="AK39" s="20">
        <f t="shared" si="9"/>
        <v>2400</v>
      </c>
      <c r="AL39" s="20"/>
      <c r="AM39" s="20">
        <f t="shared" si="9"/>
        <v>923</v>
      </c>
      <c r="AN39" s="21">
        <f>SUM(AN34:AN38)</f>
        <v>2251062</v>
      </c>
      <c r="AO39" s="38"/>
    </row>
    <row r="40" spans="1:41" ht="17.25" customHeight="1">
      <c r="A40" s="1"/>
      <c r="B40" s="10" t="s">
        <v>154</v>
      </c>
      <c r="C40" s="5" t="s">
        <v>26</v>
      </c>
      <c r="D40" s="23">
        <v>4456</v>
      </c>
      <c r="E40" s="23">
        <v>2281</v>
      </c>
      <c r="F40" s="23">
        <v>39520</v>
      </c>
      <c r="G40" s="23">
        <f t="shared" si="0"/>
        <v>41801</v>
      </c>
      <c r="H40" s="23"/>
      <c r="I40" s="23"/>
      <c r="J40" s="23"/>
      <c r="K40" s="37"/>
      <c r="L40" s="23"/>
      <c r="M40" s="23"/>
      <c r="N40" s="23"/>
      <c r="O40" s="23"/>
      <c r="P40" s="23"/>
      <c r="Q40" s="23"/>
      <c r="R40" s="23"/>
      <c r="S40" s="23"/>
      <c r="T40" s="25">
        <v>67365</v>
      </c>
      <c r="U40" s="44"/>
      <c r="V40" s="565" t="s">
        <v>88</v>
      </c>
      <c r="W40" s="566"/>
      <c r="X40" s="24">
        <f>SUM(D18+D23+D27+D34+D38+D45+X10+X13+X16+X26+X33+X39)</f>
        <v>383632</v>
      </c>
      <c r="Y40" s="24">
        <f aca="true" t="shared" si="10" ref="Y40:AN40">SUM(E18+E23+E27+E34+E38+E45+Y10+Y13+Y16+Y26+Y33+Y39)</f>
        <v>772986</v>
      </c>
      <c r="Z40" s="24">
        <f t="shared" si="10"/>
        <v>3944468</v>
      </c>
      <c r="AA40" s="24">
        <f>SUM(G18+G23+G27+G34+G38+G45+AA10+AA13+AA16+AA26+AA33+AA39)</f>
        <v>4717454</v>
      </c>
      <c r="AB40" s="24">
        <f>SUM(H18+H23+H27+H34+H38+H45+AB10+AB13+AB16+AB26+AB33+AB39)</f>
        <v>307467</v>
      </c>
      <c r="AC40" s="24">
        <f>SUM(I18+I23+I27+I34+I38+I45+AC10+AC13+AC16+AC26+AC33+AC39)</f>
        <v>68172</v>
      </c>
      <c r="AD40" s="24">
        <f t="shared" si="10"/>
        <v>596219</v>
      </c>
      <c r="AF40" s="24">
        <f t="shared" si="10"/>
        <v>3015</v>
      </c>
      <c r="AG40" s="24">
        <f t="shared" si="10"/>
        <v>12486</v>
      </c>
      <c r="AH40" s="24">
        <f t="shared" si="10"/>
        <v>652781</v>
      </c>
      <c r="AI40" s="24">
        <f t="shared" si="10"/>
        <v>665267</v>
      </c>
      <c r="AJ40" s="24">
        <f t="shared" si="10"/>
        <v>26209</v>
      </c>
      <c r="AK40" s="24">
        <f t="shared" si="10"/>
        <v>4527</v>
      </c>
      <c r="AL40" s="24">
        <f t="shared" si="10"/>
        <v>10</v>
      </c>
      <c r="AM40" s="24">
        <f t="shared" si="10"/>
        <v>923</v>
      </c>
      <c r="AN40" s="26">
        <f t="shared" si="10"/>
        <v>4882675</v>
      </c>
      <c r="AO40" s="38"/>
    </row>
    <row r="41" spans="1:40" ht="17.25" customHeight="1">
      <c r="A41" s="1"/>
      <c r="B41" s="10" t="s">
        <v>71</v>
      </c>
      <c r="C41" s="5" t="s">
        <v>25</v>
      </c>
      <c r="D41" s="23">
        <v>1482</v>
      </c>
      <c r="E41" s="23">
        <v>17738</v>
      </c>
      <c r="F41" s="23">
        <v>1485</v>
      </c>
      <c r="G41" s="23">
        <f t="shared" si="0"/>
        <v>19223</v>
      </c>
      <c r="H41" s="23"/>
      <c r="I41" s="23"/>
      <c r="J41" s="23"/>
      <c r="K41" s="37"/>
      <c r="L41" s="23"/>
      <c r="M41" s="23"/>
      <c r="N41" s="23"/>
      <c r="O41" s="23"/>
      <c r="P41" s="23"/>
      <c r="Q41" s="23"/>
      <c r="R41" s="23"/>
      <c r="S41" s="23"/>
      <c r="T41" s="25"/>
      <c r="U41" s="37"/>
      <c r="V41" s="43"/>
      <c r="W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1" ht="17.25" customHeight="1">
      <c r="A42" s="1"/>
      <c r="B42" s="10" t="s">
        <v>156</v>
      </c>
      <c r="C42" s="5" t="s">
        <v>28</v>
      </c>
      <c r="D42" s="23">
        <v>4465</v>
      </c>
      <c r="E42" s="23">
        <v>2535</v>
      </c>
      <c r="F42" s="23">
        <v>2463</v>
      </c>
      <c r="G42" s="23">
        <f t="shared" si="0"/>
        <v>4998</v>
      </c>
      <c r="H42" s="23"/>
      <c r="I42" s="23"/>
      <c r="J42" s="23"/>
      <c r="K42" s="37"/>
      <c r="L42" s="23"/>
      <c r="M42" s="23"/>
      <c r="N42" s="23"/>
      <c r="O42" s="23"/>
      <c r="P42" s="23"/>
      <c r="Q42" s="23"/>
      <c r="R42" s="23"/>
      <c r="S42" s="23"/>
      <c r="T42" s="25"/>
      <c r="U42" s="37"/>
      <c r="V42" s="2"/>
      <c r="AE42" s="1"/>
      <c r="AO42" s="1"/>
    </row>
    <row r="43" spans="1:41" ht="17.25" customHeight="1">
      <c r="A43" s="1"/>
      <c r="B43" s="10" t="s">
        <v>72</v>
      </c>
      <c r="C43" s="5" t="s">
        <v>29</v>
      </c>
      <c r="D43" s="23">
        <v>3700</v>
      </c>
      <c r="E43" s="23">
        <v>18000</v>
      </c>
      <c r="F43" s="23"/>
      <c r="G43" s="23">
        <f t="shared" si="0"/>
        <v>18000</v>
      </c>
      <c r="H43" s="23"/>
      <c r="I43" s="23"/>
      <c r="J43" s="23"/>
      <c r="K43" s="37"/>
      <c r="L43" s="23"/>
      <c r="M43" s="23"/>
      <c r="N43" s="23"/>
      <c r="O43" s="23"/>
      <c r="P43" s="23"/>
      <c r="Q43" s="23"/>
      <c r="R43" s="23"/>
      <c r="S43" s="23"/>
      <c r="T43" s="25"/>
      <c r="U43" s="37"/>
      <c r="V43" s="2"/>
      <c r="AE43" s="1"/>
      <c r="AO43" s="1"/>
    </row>
    <row r="44" spans="1:41" ht="17.25" customHeight="1">
      <c r="A44" s="1"/>
      <c r="B44" s="10"/>
      <c r="C44" s="5" t="s">
        <v>30</v>
      </c>
      <c r="D44" s="23">
        <v>405</v>
      </c>
      <c r="E44" s="23">
        <v>33</v>
      </c>
      <c r="F44" s="23">
        <v>5019</v>
      </c>
      <c r="G44" s="23">
        <f t="shared" si="0"/>
        <v>5052</v>
      </c>
      <c r="H44" s="23"/>
      <c r="I44" s="23"/>
      <c r="J44" s="23"/>
      <c r="K44" s="37"/>
      <c r="L44" s="23"/>
      <c r="M44" s="23"/>
      <c r="N44" s="23"/>
      <c r="O44" s="23"/>
      <c r="P44" s="23"/>
      <c r="Q44" s="23"/>
      <c r="R44" s="23"/>
      <c r="S44" s="23"/>
      <c r="T44" s="25">
        <v>15654</v>
      </c>
      <c r="U44" s="37"/>
      <c r="V44" s="2"/>
      <c r="AE44" s="1"/>
      <c r="AO44" s="1"/>
    </row>
    <row r="45" spans="1:41" ht="17.25" customHeight="1">
      <c r="A45" s="1"/>
      <c r="B45" s="13"/>
      <c r="C45" s="7" t="s">
        <v>10</v>
      </c>
      <c r="D45" s="24">
        <f>SUM(D39:D44)</f>
        <v>61321</v>
      </c>
      <c r="E45" s="24">
        <f>SUM(E39:E44)</f>
        <v>49354</v>
      </c>
      <c r="F45" s="24">
        <f>SUM(F39:F44)</f>
        <v>228517</v>
      </c>
      <c r="G45" s="24">
        <f t="shared" si="0"/>
        <v>277871</v>
      </c>
      <c r="H45" s="24"/>
      <c r="I45" s="24">
        <f>SUM(I39:I44)</f>
        <v>546</v>
      </c>
      <c r="J45" s="24"/>
      <c r="K45" s="37"/>
      <c r="L45" s="24"/>
      <c r="M45" s="24"/>
      <c r="N45" s="24"/>
      <c r="O45" s="24"/>
      <c r="P45" s="24"/>
      <c r="Q45" s="24"/>
      <c r="R45" s="24"/>
      <c r="S45" s="24"/>
      <c r="T45" s="26">
        <f>SUM(T39:T44)</f>
        <v>139824</v>
      </c>
      <c r="U45" s="37"/>
      <c r="V45" s="38"/>
      <c r="AO45" s="1"/>
    </row>
    <row r="46" ht="17.25" customHeight="1"/>
    <row r="47" ht="17.25" customHeight="1"/>
    <row r="48" ht="17.25" customHeight="1"/>
    <row r="50" spans="2:40" ht="13.5">
      <c r="B50" s="559" t="s">
        <v>165</v>
      </c>
      <c r="C50" s="559"/>
      <c r="D50" s="559"/>
      <c r="E50" s="559"/>
      <c r="F50" s="559"/>
      <c r="G50" s="559"/>
      <c r="H50" s="559"/>
      <c r="I50" s="559"/>
      <c r="J50" s="559"/>
      <c r="K50" s="33"/>
      <c r="L50" s="559" t="s">
        <v>166</v>
      </c>
      <c r="M50" s="559"/>
      <c r="N50" s="559"/>
      <c r="O50" s="559"/>
      <c r="P50" s="559"/>
      <c r="Q50" s="559"/>
      <c r="R50" s="559"/>
      <c r="S50" s="559"/>
      <c r="T50" s="559"/>
      <c r="U50" s="33"/>
      <c r="V50" s="559" t="s">
        <v>167</v>
      </c>
      <c r="W50" s="559"/>
      <c r="X50" s="559"/>
      <c r="Y50" s="559"/>
      <c r="Z50" s="559"/>
      <c r="AA50" s="559"/>
      <c r="AB50" s="559"/>
      <c r="AC50" s="559"/>
      <c r="AD50" s="559"/>
      <c r="AF50" s="559" t="s">
        <v>101</v>
      </c>
      <c r="AG50" s="559"/>
      <c r="AH50" s="559"/>
      <c r="AI50" s="559"/>
      <c r="AJ50" s="559"/>
      <c r="AK50" s="559"/>
      <c r="AL50" s="559"/>
      <c r="AM50" s="559"/>
      <c r="AN50" s="559"/>
    </row>
  </sheetData>
  <sheetProtection/>
  <mergeCells count="31">
    <mergeCell ref="B50:J50"/>
    <mergeCell ref="L50:T50"/>
    <mergeCell ref="R4:R5"/>
    <mergeCell ref="D5:D6"/>
    <mergeCell ref="E5:G5"/>
    <mergeCell ref="D4:G4"/>
    <mergeCell ref="S4:S5"/>
    <mergeCell ref="H4:H5"/>
    <mergeCell ref="L4:L5"/>
    <mergeCell ref="Q4:Q5"/>
    <mergeCell ref="M4:O5"/>
    <mergeCell ref="I4:I5"/>
    <mergeCell ref="J4:J5"/>
    <mergeCell ref="P4:P5"/>
    <mergeCell ref="AF4:AF5"/>
    <mergeCell ref="AG4:AI5"/>
    <mergeCell ref="AB4:AB5"/>
    <mergeCell ref="AC4:AC5"/>
    <mergeCell ref="AD4:AD5"/>
    <mergeCell ref="X5:X6"/>
    <mergeCell ref="X4:AA4"/>
    <mergeCell ref="AM4:AM5"/>
    <mergeCell ref="T4:T5"/>
    <mergeCell ref="V40:W40"/>
    <mergeCell ref="AJ4:AJ5"/>
    <mergeCell ref="V50:AD50"/>
    <mergeCell ref="AF50:AN50"/>
    <mergeCell ref="AN4:AN5"/>
    <mergeCell ref="Y5:AA5"/>
    <mergeCell ref="AK4:AK5"/>
    <mergeCell ref="AL4:AL5"/>
  </mergeCells>
  <printOptions/>
  <pageMargins left="0.5118110236220472" right="0.5905511811023623" top="0.4724409448818898" bottom="0.4330708661417323" header="0.1968503937007874" footer="0.2362204724409449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A92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12.625" style="0" customWidth="1"/>
    <col min="4" max="10" width="10.125" style="0" customWidth="1"/>
    <col min="11" max="11" width="3.625" style="0" customWidth="1"/>
    <col min="12" max="20" width="9.875" style="0" customWidth="1"/>
    <col min="21" max="21" width="3.625" style="0" customWidth="1"/>
    <col min="22" max="22" width="4.625" style="0" customWidth="1"/>
    <col min="23" max="23" width="12.625" style="0" customWidth="1"/>
    <col min="24" max="30" width="10.125" style="0" customWidth="1"/>
    <col min="31" max="31" width="3.625" style="0" customWidth="1"/>
    <col min="32" max="40" width="9.875" style="0" customWidth="1"/>
    <col min="41" max="47" width="5.75390625" style="0" customWidth="1"/>
    <col min="48" max="48" width="3.25390625" style="0" customWidth="1"/>
    <col min="49" max="49" width="4.125" style="0" customWidth="1"/>
    <col min="50" max="50" width="8.875" style="0" customWidth="1"/>
    <col min="51" max="62" width="6.625" style="0" customWidth="1"/>
    <col min="63" max="63" width="3.25390625" style="0" customWidth="1"/>
    <col min="64" max="64" width="6.125" style="0" customWidth="1"/>
    <col min="65" max="65" width="5.875" style="0" customWidth="1"/>
    <col min="66" max="66" width="6.125" style="0" customWidth="1"/>
    <col min="67" max="79" width="5.75390625" style="0" customWidth="1"/>
    <col min="80" max="88" width="6.375" style="0" customWidth="1"/>
  </cols>
  <sheetData>
    <row r="1" spans="1:79" ht="13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7.25" customHeight="1">
      <c r="A2" s="1"/>
      <c r="B2" s="27" t="s">
        <v>138</v>
      </c>
      <c r="C2" s="3"/>
      <c r="D2" s="3"/>
      <c r="E2" s="3"/>
      <c r="F2" s="3"/>
      <c r="G2" s="3"/>
      <c r="H2" s="104" t="s">
        <v>301</v>
      </c>
      <c r="I2" s="3"/>
      <c r="J2" s="3"/>
      <c r="K2" s="3"/>
      <c r="L2" s="3"/>
      <c r="M2" s="3"/>
      <c r="N2" s="3"/>
      <c r="O2" s="3"/>
      <c r="P2" s="3"/>
      <c r="Q2" s="3"/>
      <c r="R2" s="104" t="s">
        <v>301</v>
      </c>
      <c r="S2" s="3"/>
      <c r="T2" s="3"/>
      <c r="U2" s="3"/>
      <c r="V2" s="3"/>
      <c r="W2" s="3"/>
      <c r="X2" s="3"/>
      <c r="Y2" s="3"/>
      <c r="Z2" s="3"/>
      <c r="AA2" s="3"/>
      <c r="AB2" s="104" t="s">
        <v>301</v>
      </c>
      <c r="AC2" s="3"/>
      <c r="AD2" s="3"/>
      <c r="AE2" s="1"/>
      <c r="AF2" s="1"/>
      <c r="AG2" s="1"/>
      <c r="AH2" s="1"/>
      <c r="AI2" s="1"/>
      <c r="AJ2" s="1"/>
      <c r="AK2" s="1"/>
      <c r="AL2" s="104" t="s">
        <v>301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7.25" customHeight="1">
      <c r="A3" s="1"/>
      <c r="B3" s="3"/>
      <c r="C3" s="3"/>
      <c r="D3" s="17"/>
      <c r="E3" s="17"/>
      <c r="F3" s="17"/>
      <c r="G3" s="17"/>
      <c r="H3" s="17"/>
      <c r="I3" s="17"/>
      <c r="J3" s="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7"/>
      <c r="AB3" s="17"/>
      <c r="AC3" s="17"/>
      <c r="AD3" s="1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41" ht="17.25" customHeight="1">
      <c r="A4" s="1"/>
      <c r="B4" s="9" t="s">
        <v>58</v>
      </c>
      <c r="C4" s="14"/>
      <c r="D4" s="546" t="s">
        <v>139</v>
      </c>
      <c r="E4" s="547"/>
      <c r="F4" s="547"/>
      <c r="G4" s="548"/>
      <c r="H4" s="556" t="s">
        <v>140</v>
      </c>
      <c r="I4" s="556" t="s">
        <v>141</v>
      </c>
      <c r="J4" s="556" t="s">
        <v>142</v>
      </c>
      <c r="K4" s="34"/>
      <c r="L4" s="537" t="s">
        <v>143</v>
      </c>
      <c r="M4" s="540" t="s">
        <v>144</v>
      </c>
      <c r="N4" s="541"/>
      <c r="O4" s="542"/>
      <c r="P4" s="537" t="s">
        <v>145</v>
      </c>
      <c r="Q4" s="537" t="s">
        <v>146</v>
      </c>
      <c r="R4" s="537" t="s">
        <v>97</v>
      </c>
      <c r="S4" s="537" t="s">
        <v>99</v>
      </c>
      <c r="T4" s="552" t="s">
        <v>100</v>
      </c>
      <c r="U4" s="34"/>
      <c r="V4" s="9" t="s">
        <v>58</v>
      </c>
      <c r="W4" s="14"/>
      <c r="X4" s="546" t="s">
        <v>147</v>
      </c>
      <c r="Y4" s="547"/>
      <c r="Z4" s="547"/>
      <c r="AA4" s="548"/>
      <c r="AB4" s="556" t="s">
        <v>148</v>
      </c>
      <c r="AC4" s="556" t="s">
        <v>141</v>
      </c>
      <c r="AD4" s="556" t="s">
        <v>142</v>
      </c>
      <c r="AF4" s="537" t="s">
        <v>143</v>
      </c>
      <c r="AG4" s="540" t="s">
        <v>144</v>
      </c>
      <c r="AH4" s="541"/>
      <c r="AI4" s="542"/>
      <c r="AJ4" s="537" t="s">
        <v>149</v>
      </c>
      <c r="AK4" s="537" t="s">
        <v>146</v>
      </c>
      <c r="AL4" s="537" t="s">
        <v>97</v>
      </c>
      <c r="AM4" s="537" t="s">
        <v>99</v>
      </c>
      <c r="AN4" s="552" t="s">
        <v>100</v>
      </c>
      <c r="AO4" s="38"/>
    </row>
    <row r="5" spans="1:41" ht="17.25" customHeight="1">
      <c r="A5" s="1"/>
      <c r="B5" s="10" t="s">
        <v>59</v>
      </c>
      <c r="C5" s="15" t="s">
        <v>93</v>
      </c>
      <c r="D5" s="554" t="s">
        <v>90</v>
      </c>
      <c r="E5" s="534" t="s">
        <v>94</v>
      </c>
      <c r="F5" s="535"/>
      <c r="G5" s="536"/>
      <c r="H5" s="557"/>
      <c r="I5" s="557"/>
      <c r="J5" s="557"/>
      <c r="K5" s="35"/>
      <c r="L5" s="538"/>
      <c r="M5" s="543"/>
      <c r="N5" s="544"/>
      <c r="O5" s="545"/>
      <c r="P5" s="538"/>
      <c r="Q5" s="538"/>
      <c r="R5" s="538"/>
      <c r="S5" s="538"/>
      <c r="T5" s="553"/>
      <c r="U5" s="35"/>
      <c r="V5" s="10" t="s">
        <v>59</v>
      </c>
      <c r="W5" s="15" t="s">
        <v>93</v>
      </c>
      <c r="X5" s="554" t="s">
        <v>90</v>
      </c>
      <c r="Y5" s="534" t="s">
        <v>94</v>
      </c>
      <c r="Z5" s="535"/>
      <c r="AA5" s="536"/>
      <c r="AB5" s="557"/>
      <c r="AC5" s="557"/>
      <c r="AD5" s="557"/>
      <c r="AF5" s="538"/>
      <c r="AG5" s="543"/>
      <c r="AH5" s="544"/>
      <c r="AI5" s="545"/>
      <c r="AJ5" s="538"/>
      <c r="AK5" s="538"/>
      <c r="AL5" s="538"/>
      <c r="AM5" s="538"/>
      <c r="AN5" s="553"/>
      <c r="AO5" s="38"/>
    </row>
    <row r="6" spans="1:42" ht="17.25" customHeight="1">
      <c r="A6" s="1"/>
      <c r="B6" s="11" t="s">
        <v>60</v>
      </c>
      <c r="C6" s="16"/>
      <c r="D6" s="569"/>
      <c r="E6" s="4" t="s">
        <v>91</v>
      </c>
      <c r="F6" s="4" t="s">
        <v>92</v>
      </c>
      <c r="G6" s="4" t="s">
        <v>10</v>
      </c>
      <c r="H6" s="29" t="s">
        <v>120</v>
      </c>
      <c r="I6" s="29" t="s">
        <v>120</v>
      </c>
      <c r="J6" s="29" t="s">
        <v>120</v>
      </c>
      <c r="K6" s="36"/>
      <c r="L6" s="32" t="s">
        <v>125</v>
      </c>
      <c r="M6" s="4" t="s">
        <v>95</v>
      </c>
      <c r="N6" s="4" t="s">
        <v>96</v>
      </c>
      <c r="O6" s="4" t="s">
        <v>10</v>
      </c>
      <c r="P6" s="30" t="s">
        <v>122</v>
      </c>
      <c r="Q6" s="30" t="s">
        <v>122</v>
      </c>
      <c r="R6" s="18" t="s">
        <v>150</v>
      </c>
      <c r="S6" s="30" t="s">
        <v>122</v>
      </c>
      <c r="T6" s="31" t="s">
        <v>122</v>
      </c>
      <c r="U6" s="36"/>
      <c r="V6" s="11" t="s">
        <v>60</v>
      </c>
      <c r="W6" s="16"/>
      <c r="X6" s="569"/>
      <c r="Y6" s="4" t="s">
        <v>91</v>
      </c>
      <c r="Z6" s="4" t="s">
        <v>92</v>
      </c>
      <c r="AA6" s="4" t="s">
        <v>10</v>
      </c>
      <c r="AB6" s="29" t="s">
        <v>122</v>
      </c>
      <c r="AC6" s="29" t="s">
        <v>122</v>
      </c>
      <c r="AD6" s="29" t="s">
        <v>122</v>
      </c>
      <c r="AF6" s="32" t="s">
        <v>125</v>
      </c>
      <c r="AG6" s="4" t="s">
        <v>95</v>
      </c>
      <c r="AH6" s="4" t="s">
        <v>96</v>
      </c>
      <c r="AI6" s="4" t="s">
        <v>10</v>
      </c>
      <c r="AJ6" s="30" t="s">
        <v>122</v>
      </c>
      <c r="AK6" s="30" t="s">
        <v>122</v>
      </c>
      <c r="AL6" s="18" t="s">
        <v>151</v>
      </c>
      <c r="AM6" s="30" t="s">
        <v>122</v>
      </c>
      <c r="AN6" s="31" t="s">
        <v>122</v>
      </c>
      <c r="AO6" s="38"/>
      <c r="AP6" s="38"/>
    </row>
    <row r="7" spans="1:42" ht="17.25" customHeight="1">
      <c r="A7" s="1"/>
      <c r="B7" s="12"/>
      <c r="C7" s="5" t="s">
        <v>85</v>
      </c>
      <c r="D7" s="23">
        <v>4771</v>
      </c>
      <c r="E7" s="23">
        <v>10012</v>
      </c>
      <c r="F7" s="23">
        <v>811</v>
      </c>
      <c r="G7" s="23">
        <v>10823</v>
      </c>
      <c r="H7" s="23"/>
      <c r="I7" s="23"/>
      <c r="J7" s="23"/>
      <c r="K7" s="37"/>
      <c r="L7" s="23"/>
      <c r="M7" s="23"/>
      <c r="N7" s="23"/>
      <c r="O7" s="23"/>
      <c r="P7" s="23"/>
      <c r="Q7" s="23"/>
      <c r="R7" s="23"/>
      <c r="S7" s="23"/>
      <c r="T7" s="25">
        <v>25860</v>
      </c>
      <c r="U7" s="44"/>
      <c r="V7" s="41" t="s">
        <v>161</v>
      </c>
      <c r="W7" s="8" t="s">
        <v>31</v>
      </c>
      <c r="X7" s="23">
        <v>12200</v>
      </c>
      <c r="Y7" s="23">
        <v>9280</v>
      </c>
      <c r="Z7" s="23">
        <v>567508</v>
      </c>
      <c r="AA7" s="23">
        <v>576788</v>
      </c>
      <c r="AB7" s="23"/>
      <c r="AC7" s="23"/>
      <c r="AD7" s="23"/>
      <c r="AF7" s="20"/>
      <c r="AG7" s="20"/>
      <c r="AH7" s="20"/>
      <c r="AI7" s="20"/>
      <c r="AJ7" s="20"/>
      <c r="AK7" s="20"/>
      <c r="AL7" s="20"/>
      <c r="AM7" s="20"/>
      <c r="AN7" s="21">
        <v>600</v>
      </c>
      <c r="AO7" s="38"/>
      <c r="AP7" s="39"/>
    </row>
    <row r="8" spans="1:42" ht="17.25" customHeight="1">
      <c r="A8" s="1"/>
      <c r="B8" s="10"/>
      <c r="C8" s="5" t="s">
        <v>1</v>
      </c>
      <c r="D8" s="23">
        <v>1585</v>
      </c>
      <c r="E8" s="23">
        <v>18289</v>
      </c>
      <c r="F8" s="23">
        <v>115476</v>
      </c>
      <c r="G8" s="23">
        <v>133765</v>
      </c>
      <c r="H8" s="23">
        <v>1800</v>
      </c>
      <c r="I8" s="23">
        <v>17300</v>
      </c>
      <c r="J8" s="23"/>
      <c r="K8" s="37"/>
      <c r="L8" s="23"/>
      <c r="M8" s="23"/>
      <c r="N8" s="23"/>
      <c r="O8" s="23"/>
      <c r="P8" s="23"/>
      <c r="Q8" s="23"/>
      <c r="R8" s="23"/>
      <c r="S8" s="23"/>
      <c r="T8" s="25">
        <v>62025</v>
      </c>
      <c r="U8" s="44"/>
      <c r="V8" s="42" t="s">
        <v>162</v>
      </c>
      <c r="W8" s="8" t="s">
        <v>32</v>
      </c>
      <c r="X8" s="23">
        <v>3479</v>
      </c>
      <c r="Y8" s="23">
        <v>14</v>
      </c>
      <c r="Z8" s="23"/>
      <c r="AA8" s="23">
        <v>14</v>
      </c>
      <c r="AB8" s="23"/>
      <c r="AC8" s="23"/>
      <c r="AD8" s="23"/>
      <c r="AF8" s="20"/>
      <c r="AG8" s="20"/>
      <c r="AH8" s="20"/>
      <c r="AI8" s="20"/>
      <c r="AJ8" s="20"/>
      <c r="AK8" s="20"/>
      <c r="AL8" s="20"/>
      <c r="AM8" s="20"/>
      <c r="AN8" s="21">
        <v>15105</v>
      </c>
      <c r="AO8" s="38"/>
      <c r="AP8" s="39"/>
    </row>
    <row r="9" spans="1:42" ht="17.25" customHeight="1">
      <c r="A9" s="1"/>
      <c r="B9" s="10"/>
      <c r="C9" s="5" t="s">
        <v>2</v>
      </c>
      <c r="D9" s="23">
        <v>2908</v>
      </c>
      <c r="E9" s="23">
        <v>4660</v>
      </c>
      <c r="F9" s="23"/>
      <c r="G9" s="23">
        <v>4660</v>
      </c>
      <c r="H9" s="23"/>
      <c r="I9" s="23"/>
      <c r="J9" s="23"/>
      <c r="K9" s="37"/>
      <c r="L9" s="23">
        <v>2</v>
      </c>
      <c r="M9" s="23"/>
      <c r="N9" s="23"/>
      <c r="O9" s="23"/>
      <c r="P9" s="23"/>
      <c r="Q9" s="23"/>
      <c r="R9" s="23"/>
      <c r="S9" s="23"/>
      <c r="T9" s="25">
        <v>138900</v>
      </c>
      <c r="U9" s="44"/>
      <c r="V9" s="42" t="s">
        <v>163</v>
      </c>
      <c r="W9" s="8" t="s">
        <v>33</v>
      </c>
      <c r="X9" s="23">
        <v>14100</v>
      </c>
      <c r="Y9" s="23">
        <v>1445</v>
      </c>
      <c r="Z9" s="23">
        <v>31931</v>
      </c>
      <c r="AA9" s="23">
        <v>33376</v>
      </c>
      <c r="AB9" s="23"/>
      <c r="AC9" s="23"/>
      <c r="AD9" s="23">
        <v>114684</v>
      </c>
      <c r="AF9" s="20"/>
      <c r="AG9" s="20">
        <v>9244</v>
      </c>
      <c r="AH9" s="20"/>
      <c r="AI9" s="20">
        <f>SUM(AG9:AH9)</f>
        <v>9244</v>
      </c>
      <c r="AJ9" s="20">
        <v>71</v>
      </c>
      <c r="AK9" s="20"/>
      <c r="AL9" s="20"/>
      <c r="AM9" s="20"/>
      <c r="AN9" s="21">
        <v>10650</v>
      </c>
      <c r="AO9" s="38"/>
      <c r="AP9" s="39"/>
    </row>
    <row r="10" spans="1:42" ht="17.25" customHeight="1">
      <c r="A10" s="1"/>
      <c r="B10" s="10" t="s">
        <v>61</v>
      </c>
      <c r="C10" s="6" t="s">
        <v>0</v>
      </c>
      <c r="D10" s="23">
        <v>10666</v>
      </c>
      <c r="E10" s="23">
        <v>4360</v>
      </c>
      <c r="F10" s="23"/>
      <c r="G10" s="23">
        <v>4360</v>
      </c>
      <c r="H10" s="23"/>
      <c r="I10" s="23"/>
      <c r="J10" s="23"/>
      <c r="K10" s="37"/>
      <c r="L10" s="23"/>
      <c r="M10" s="23"/>
      <c r="N10" s="23"/>
      <c r="O10" s="23"/>
      <c r="P10" s="23"/>
      <c r="Q10" s="23"/>
      <c r="R10" s="23"/>
      <c r="S10" s="23"/>
      <c r="T10" s="25">
        <v>2595</v>
      </c>
      <c r="U10" s="44"/>
      <c r="V10" s="40"/>
      <c r="W10" s="8" t="s">
        <v>10</v>
      </c>
      <c r="X10" s="23">
        <f>SUM(X7:X9)</f>
        <v>29779</v>
      </c>
      <c r="Y10" s="23">
        <f>SUM(Y7:Y9)</f>
        <v>10739</v>
      </c>
      <c r="Z10" s="23">
        <f>SUM(Z7:Z9)</f>
        <v>599439</v>
      </c>
      <c r="AA10" s="23">
        <f>SUM(AA7:AA9)</f>
        <v>610178</v>
      </c>
      <c r="AB10" s="23"/>
      <c r="AC10" s="23"/>
      <c r="AD10" s="23">
        <f>SUM(AD7:AD9)</f>
        <v>114684</v>
      </c>
      <c r="AF10" s="20"/>
      <c r="AG10" s="20">
        <f>SUM(AG7:AG9)</f>
        <v>9244</v>
      </c>
      <c r="AH10" s="20"/>
      <c r="AI10" s="20">
        <f>SUM(AI7:AI9)</f>
        <v>9244</v>
      </c>
      <c r="AJ10" s="20">
        <v>71</v>
      </c>
      <c r="AK10" s="20"/>
      <c r="AL10" s="20"/>
      <c r="AM10" s="20"/>
      <c r="AN10" s="21">
        <v>26355</v>
      </c>
      <c r="AO10" s="38"/>
      <c r="AP10" s="39"/>
    </row>
    <row r="11" spans="1:42" ht="17.25" customHeight="1">
      <c r="A11" s="1"/>
      <c r="B11" s="10"/>
      <c r="C11" s="5" t="s">
        <v>5</v>
      </c>
      <c r="D11" s="23"/>
      <c r="E11" s="23">
        <v>114</v>
      </c>
      <c r="F11" s="23">
        <v>28179</v>
      </c>
      <c r="G11" s="23">
        <v>28293</v>
      </c>
      <c r="H11" s="23"/>
      <c r="I11" s="23">
        <v>18384</v>
      </c>
      <c r="J11" s="23"/>
      <c r="K11" s="37"/>
      <c r="L11" s="23"/>
      <c r="M11" s="23"/>
      <c r="N11" s="23"/>
      <c r="O11" s="23"/>
      <c r="P11" s="23"/>
      <c r="Q11" s="23"/>
      <c r="R11" s="23"/>
      <c r="S11" s="23"/>
      <c r="T11" s="25">
        <v>7500</v>
      </c>
      <c r="U11" s="44"/>
      <c r="V11" s="41" t="s">
        <v>75</v>
      </c>
      <c r="W11" s="8" t="s">
        <v>35</v>
      </c>
      <c r="X11" s="23">
        <v>10473</v>
      </c>
      <c r="Y11" s="23">
        <v>2830</v>
      </c>
      <c r="Z11" s="23">
        <v>59544</v>
      </c>
      <c r="AA11" s="23">
        <v>62374</v>
      </c>
      <c r="AB11" s="23"/>
      <c r="AC11" s="23"/>
      <c r="AD11" s="23"/>
      <c r="AF11" s="20"/>
      <c r="AG11" s="20"/>
      <c r="AH11" s="20"/>
      <c r="AI11" s="20"/>
      <c r="AJ11" s="20"/>
      <c r="AK11" s="20"/>
      <c r="AL11" s="20"/>
      <c r="AM11" s="20"/>
      <c r="AN11" s="21">
        <v>22725</v>
      </c>
      <c r="AO11" s="38"/>
      <c r="AP11" s="39"/>
    </row>
    <row r="12" spans="1:42" ht="17.25" customHeight="1">
      <c r="A12" s="1"/>
      <c r="B12" s="10" t="s">
        <v>152</v>
      </c>
      <c r="C12" s="5" t="s">
        <v>8</v>
      </c>
      <c r="D12" s="23">
        <v>621</v>
      </c>
      <c r="E12" s="23">
        <v>67</v>
      </c>
      <c r="F12" s="23"/>
      <c r="G12" s="23">
        <v>67</v>
      </c>
      <c r="H12" s="23"/>
      <c r="I12" s="23"/>
      <c r="J12" s="23"/>
      <c r="K12" s="37"/>
      <c r="L12" s="23"/>
      <c r="M12" s="23"/>
      <c r="N12" s="23"/>
      <c r="O12" s="23"/>
      <c r="P12" s="23"/>
      <c r="Q12" s="23"/>
      <c r="R12" s="23"/>
      <c r="S12" s="23"/>
      <c r="T12" s="25"/>
      <c r="U12" s="44"/>
      <c r="V12" s="42" t="s">
        <v>153</v>
      </c>
      <c r="W12" s="8" t="s">
        <v>36</v>
      </c>
      <c r="X12" s="23">
        <v>7702</v>
      </c>
      <c r="Y12" s="23">
        <v>2876</v>
      </c>
      <c r="Z12" s="23">
        <v>3558</v>
      </c>
      <c r="AA12" s="23">
        <v>6434</v>
      </c>
      <c r="AB12" s="23"/>
      <c r="AC12" s="23"/>
      <c r="AD12" s="23"/>
      <c r="AF12" s="20">
        <v>30</v>
      </c>
      <c r="AG12" s="20">
        <v>12970</v>
      </c>
      <c r="AH12" s="20"/>
      <c r="AI12" s="20">
        <f>SUM(AG12:AH12)</f>
        <v>12970</v>
      </c>
      <c r="AJ12" s="20">
        <v>180</v>
      </c>
      <c r="AK12" s="20">
        <v>90</v>
      </c>
      <c r="AL12" s="20"/>
      <c r="AM12" s="20"/>
      <c r="AN12" s="21">
        <v>2100</v>
      </c>
      <c r="AO12" s="38"/>
      <c r="AP12" s="39"/>
    </row>
    <row r="13" spans="1:42" ht="17.25" customHeight="1">
      <c r="A13" s="1"/>
      <c r="B13" s="10"/>
      <c r="C13" s="5" t="s">
        <v>9</v>
      </c>
      <c r="D13" s="23"/>
      <c r="E13" s="23">
        <v>73986</v>
      </c>
      <c r="F13" s="23">
        <v>3961</v>
      </c>
      <c r="G13" s="23">
        <v>77947</v>
      </c>
      <c r="H13" s="23"/>
      <c r="I13" s="23"/>
      <c r="J13" s="23"/>
      <c r="K13" s="37"/>
      <c r="L13" s="23"/>
      <c r="M13" s="23"/>
      <c r="N13" s="23"/>
      <c r="O13" s="23"/>
      <c r="P13" s="23"/>
      <c r="Q13" s="23"/>
      <c r="R13" s="23"/>
      <c r="S13" s="23"/>
      <c r="T13" s="25">
        <v>19080</v>
      </c>
      <c r="U13" s="44"/>
      <c r="V13" s="40" t="s">
        <v>76</v>
      </c>
      <c r="W13" s="8" t="s">
        <v>10</v>
      </c>
      <c r="X13" s="23">
        <f>SUM(X11:X12)</f>
        <v>18175</v>
      </c>
      <c r="Y13" s="23">
        <f>SUM(Y11:Y12)</f>
        <v>5706</v>
      </c>
      <c r="Z13" s="23">
        <f>SUM(Z11:Z12)</f>
        <v>63102</v>
      </c>
      <c r="AA13" s="23">
        <f>SUM(AA11:AA12)</f>
        <v>68808</v>
      </c>
      <c r="AB13" s="23"/>
      <c r="AC13" s="23"/>
      <c r="AD13" s="23"/>
      <c r="AF13" s="20">
        <v>30</v>
      </c>
      <c r="AG13" s="20">
        <v>12970</v>
      </c>
      <c r="AH13" s="20"/>
      <c r="AI13" s="20">
        <f>SUM(AG13:AH13)</f>
        <v>12970</v>
      </c>
      <c r="AJ13" s="20">
        <v>180</v>
      </c>
      <c r="AK13" s="20">
        <v>90</v>
      </c>
      <c r="AL13" s="20"/>
      <c r="AM13" s="20"/>
      <c r="AN13" s="21">
        <v>24825</v>
      </c>
      <c r="AO13" s="38"/>
      <c r="AP13" s="39"/>
    </row>
    <row r="14" spans="1:42" ht="17.25" customHeight="1">
      <c r="A14" s="1"/>
      <c r="B14" s="10"/>
      <c r="C14" s="5" t="s">
        <v>7</v>
      </c>
      <c r="D14" s="23">
        <v>2453</v>
      </c>
      <c r="E14" s="23"/>
      <c r="F14" s="23">
        <v>9774</v>
      </c>
      <c r="G14" s="23">
        <v>9774</v>
      </c>
      <c r="H14" s="23"/>
      <c r="I14" s="23"/>
      <c r="J14" s="23"/>
      <c r="K14" s="37"/>
      <c r="L14" s="23"/>
      <c r="M14" s="23"/>
      <c r="N14" s="23"/>
      <c r="O14" s="23"/>
      <c r="P14" s="23"/>
      <c r="Q14" s="23"/>
      <c r="R14" s="23"/>
      <c r="S14" s="23"/>
      <c r="T14" s="25">
        <v>14625</v>
      </c>
      <c r="U14" s="44"/>
      <c r="V14" s="41" t="s">
        <v>77</v>
      </c>
      <c r="W14" s="8" t="s">
        <v>37</v>
      </c>
      <c r="X14" s="23">
        <v>12776</v>
      </c>
      <c r="Y14" s="23">
        <v>23872</v>
      </c>
      <c r="Z14" s="23">
        <v>27194</v>
      </c>
      <c r="AA14" s="23">
        <v>51066</v>
      </c>
      <c r="AB14" s="23">
        <v>880</v>
      </c>
      <c r="AC14" s="23"/>
      <c r="AD14" s="23"/>
      <c r="AF14" s="20">
        <v>400</v>
      </c>
      <c r="AG14" s="20">
        <v>40</v>
      </c>
      <c r="AH14" s="20"/>
      <c r="AI14" s="20">
        <f>SUM(AG14:AH14)</f>
        <v>40</v>
      </c>
      <c r="AJ14" s="20">
        <v>1380</v>
      </c>
      <c r="AK14" s="20">
        <v>260</v>
      </c>
      <c r="AL14" s="20"/>
      <c r="AM14" s="20"/>
      <c r="AN14" s="21">
        <v>750</v>
      </c>
      <c r="AO14" s="38"/>
      <c r="AP14" s="39"/>
    </row>
    <row r="15" spans="1:42" ht="17.25" customHeight="1">
      <c r="A15" s="1"/>
      <c r="B15" s="10" t="s">
        <v>62</v>
      </c>
      <c r="C15" s="5" t="s">
        <v>3</v>
      </c>
      <c r="D15" s="23">
        <v>400</v>
      </c>
      <c r="E15" s="23">
        <v>33531</v>
      </c>
      <c r="F15" s="23">
        <v>2278</v>
      </c>
      <c r="G15" s="23">
        <v>35809</v>
      </c>
      <c r="H15" s="23"/>
      <c r="I15" s="23">
        <v>13445</v>
      </c>
      <c r="J15" s="23"/>
      <c r="K15" s="37"/>
      <c r="L15" s="23"/>
      <c r="M15" s="23"/>
      <c r="N15" s="23"/>
      <c r="O15" s="23"/>
      <c r="P15" s="23"/>
      <c r="Q15" s="23"/>
      <c r="R15" s="23"/>
      <c r="S15" s="23"/>
      <c r="T15" s="25"/>
      <c r="U15" s="44"/>
      <c r="V15" s="42" t="s">
        <v>153</v>
      </c>
      <c r="W15" s="8" t="s">
        <v>38</v>
      </c>
      <c r="X15" s="23">
        <v>15900</v>
      </c>
      <c r="Y15" s="23">
        <v>14267</v>
      </c>
      <c r="Z15" s="23"/>
      <c r="AA15" s="23">
        <v>14267</v>
      </c>
      <c r="AB15" s="23">
        <v>270</v>
      </c>
      <c r="AC15" s="23"/>
      <c r="AD15" s="23"/>
      <c r="AF15" s="20">
        <v>72</v>
      </c>
      <c r="AG15" s="20">
        <v>2865</v>
      </c>
      <c r="AH15" s="20"/>
      <c r="AI15" s="20">
        <f>SUM(AG15:AH15)</f>
        <v>2865</v>
      </c>
      <c r="AJ15" s="20">
        <v>250</v>
      </c>
      <c r="AK15" s="20">
        <v>260</v>
      </c>
      <c r="AL15" s="20"/>
      <c r="AM15" s="20"/>
      <c r="AN15" s="21">
        <v>5250</v>
      </c>
      <c r="AO15" s="38"/>
      <c r="AP15" s="39"/>
    </row>
    <row r="16" spans="1:42" ht="17.25" customHeight="1">
      <c r="A16" s="1"/>
      <c r="B16" s="10"/>
      <c r="C16" s="5" t="s">
        <v>4</v>
      </c>
      <c r="D16" s="23">
        <v>552</v>
      </c>
      <c r="E16" s="23">
        <v>212440</v>
      </c>
      <c r="F16" s="23">
        <v>46691</v>
      </c>
      <c r="G16" s="23">
        <v>259131</v>
      </c>
      <c r="H16" s="23">
        <v>117690</v>
      </c>
      <c r="I16" s="23">
        <v>4539</v>
      </c>
      <c r="J16" s="23">
        <v>46948</v>
      </c>
      <c r="K16" s="37"/>
      <c r="L16" s="23"/>
      <c r="M16" s="23"/>
      <c r="N16" s="23"/>
      <c r="O16" s="23"/>
      <c r="P16" s="23"/>
      <c r="Q16" s="23"/>
      <c r="R16" s="23"/>
      <c r="S16" s="23"/>
      <c r="T16" s="25"/>
      <c r="U16" s="44"/>
      <c r="V16" s="40" t="s">
        <v>78</v>
      </c>
      <c r="W16" s="8" t="s">
        <v>10</v>
      </c>
      <c r="X16" s="23">
        <v>28676</v>
      </c>
      <c r="Y16" s="23">
        <f>SUM(Y14:Y15)</f>
        <v>38139</v>
      </c>
      <c r="Z16" s="23">
        <f>SUM(Z14:Z15)</f>
        <v>27194</v>
      </c>
      <c r="AA16" s="23">
        <f>SUM(AA14:AA15)</f>
        <v>65333</v>
      </c>
      <c r="AB16" s="23">
        <f>SUM(AB14:AB15)</f>
        <v>1150</v>
      </c>
      <c r="AC16" s="23"/>
      <c r="AD16" s="23"/>
      <c r="AF16" s="23">
        <f aca="true" t="shared" si="0" ref="AF16:AK16">SUM(AF14:AF15)</f>
        <v>472</v>
      </c>
      <c r="AG16" s="23">
        <f t="shared" si="0"/>
        <v>2905</v>
      </c>
      <c r="AH16" s="23">
        <f t="shared" si="0"/>
        <v>0</v>
      </c>
      <c r="AI16" s="23">
        <f t="shared" si="0"/>
        <v>2905</v>
      </c>
      <c r="AJ16" s="23">
        <f t="shared" si="0"/>
        <v>1630</v>
      </c>
      <c r="AK16" s="23">
        <f t="shared" si="0"/>
        <v>520</v>
      </c>
      <c r="AL16" s="20"/>
      <c r="AM16" s="20"/>
      <c r="AN16" s="21">
        <v>6000</v>
      </c>
      <c r="AO16" s="38"/>
      <c r="AP16" s="39"/>
    </row>
    <row r="17" spans="1:42" ht="17.25" customHeight="1">
      <c r="A17" s="1"/>
      <c r="B17" s="10"/>
      <c r="C17" s="5" t="s">
        <v>6</v>
      </c>
      <c r="D17" s="23">
        <v>887</v>
      </c>
      <c r="E17" s="23">
        <v>1087</v>
      </c>
      <c r="F17" s="23">
        <v>2217</v>
      </c>
      <c r="G17" s="23">
        <v>3304</v>
      </c>
      <c r="H17" s="23">
        <v>2403</v>
      </c>
      <c r="I17" s="23">
        <v>705</v>
      </c>
      <c r="J17" s="23"/>
      <c r="K17" s="37"/>
      <c r="L17" s="23"/>
      <c r="M17" s="23"/>
      <c r="N17" s="23"/>
      <c r="O17" s="23"/>
      <c r="P17" s="23"/>
      <c r="Q17" s="23"/>
      <c r="R17" s="23"/>
      <c r="S17" s="23"/>
      <c r="T17" s="25">
        <v>1575</v>
      </c>
      <c r="U17" s="44"/>
      <c r="V17" s="41"/>
      <c r="W17" s="8" t="s">
        <v>39</v>
      </c>
      <c r="X17" s="23">
        <v>18110</v>
      </c>
      <c r="Y17" s="23">
        <v>21880</v>
      </c>
      <c r="Z17" s="23">
        <v>36000</v>
      </c>
      <c r="AA17" s="23">
        <v>57880</v>
      </c>
      <c r="AB17" s="23">
        <v>1280</v>
      </c>
      <c r="AC17" s="23"/>
      <c r="AD17" s="23"/>
      <c r="AF17" s="20">
        <v>101</v>
      </c>
      <c r="AG17" s="20"/>
      <c r="AH17" s="20">
        <v>1049</v>
      </c>
      <c r="AI17" s="20">
        <f>SUM(AG17:AH17)</f>
        <v>1049</v>
      </c>
      <c r="AJ17" s="20">
        <v>1394</v>
      </c>
      <c r="AK17" s="20">
        <v>1704</v>
      </c>
      <c r="AL17" s="20"/>
      <c r="AM17" s="20"/>
      <c r="AN17" s="21">
        <v>10500</v>
      </c>
      <c r="AO17" s="38"/>
      <c r="AP17" s="39"/>
    </row>
    <row r="18" spans="1:42" ht="17.25" customHeight="1">
      <c r="A18" s="1"/>
      <c r="B18" s="11"/>
      <c r="C18" s="5" t="s">
        <v>10</v>
      </c>
      <c r="D18" s="23">
        <f aca="true" t="shared" si="1" ref="D18:J18">SUM(D7:D17)</f>
        <v>24843</v>
      </c>
      <c r="E18" s="23">
        <f t="shared" si="1"/>
        <v>358546</v>
      </c>
      <c r="F18" s="23">
        <f t="shared" si="1"/>
        <v>209387</v>
      </c>
      <c r="G18" s="23">
        <f t="shared" si="1"/>
        <v>567933</v>
      </c>
      <c r="H18" s="23">
        <f t="shared" si="1"/>
        <v>121893</v>
      </c>
      <c r="I18" s="23">
        <f t="shared" si="1"/>
        <v>54373</v>
      </c>
      <c r="J18" s="23">
        <f t="shared" si="1"/>
        <v>46948</v>
      </c>
      <c r="K18" s="37"/>
      <c r="L18" s="23">
        <f>SUM(L7:L17)</f>
        <v>2</v>
      </c>
      <c r="M18" s="23"/>
      <c r="N18" s="23"/>
      <c r="O18" s="23"/>
      <c r="P18" s="23"/>
      <c r="Q18" s="23"/>
      <c r="R18" s="23"/>
      <c r="S18" s="23"/>
      <c r="T18" s="25">
        <f>SUM(T7:T17)</f>
        <v>272160</v>
      </c>
      <c r="U18" s="44"/>
      <c r="V18" s="42"/>
      <c r="W18" s="8" t="s">
        <v>41</v>
      </c>
      <c r="X18" s="23">
        <v>11600</v>
      </c>
      <c r="Y18" s="23">
        <v>966</v>
      </c>
      <c r="Z18" s="23">
        <v>300</v>
      </c>
      <c r="AA18" s="23">
        <v>1266</v>
      </c>
      <c r="AB18" s="23"/>
      <c r="AC18" s="23"/>
      <c r="AD18" s="23"/>
      <c r="AF18" s="20">
        <v>12</v>
      </c>
      <c r="AG18" s="20"/>
      <c r="AH18" s="20">
        <v>5</v>
      </c>
      <c r="AI18" s="20">
        <f>SUM(AG18:AH18)</f>
        <v>5</v>
      </c>
      <c r="AJ18" s="20"/>
      <c r="AK18" s="20">
        <v>6</v>
      </c>
      <c r="AL18" s="20"/>
      <c r="AM18" s="20"/>
      <c r="AN18" s="21"/>
      <c r="AO18" s="38"/>
      <c r="AP18" s="39"/>
    </row>
    <row r="19" spans="1:42" ht="17.25" customHeight="1">
      <c r="A19" s="1"/>
      <c r="B19" s="12"/>
      <c r="C19" s="5" t="s">
        <v>11</v>
      </c>
      <c r="D19" s="23">
        <v>3240</v>
      </c>
      <c r="E19" s="23">
        <v>21867</v>
      </c>
      <c r="F19" s="23">
        <v>59851</v>
      </c>
      <c r="G19" s="23">
        <v>81718</v>
      </c>
      <c r="H19" s="23">
        <v>970</v>
      </c>
      <c r="I19" s="23">
        <v>360</v>
      </c>
      <c r="J19" s="23"/>
      <c r="K19" s="37"/>
      <c r="L19" s="23"/>
      <c r="M19" s="23"/>
      <c r="N19" s="23"/>
      <c r="O19" s="23"/>
      <c r="P19" s="23">
        <v>3010</v>
      </c>
      <c r="Q19" s="23">
        <v>670</v>
      </c>
      <c r="R19" s="23"/>
      <c r="S19" s="23"/>
      <c r="T19" s="25">
        <v>7227</v>
      </c>
      <c r="U19" s="44"/>
      <c r="V19" s="42" t="s">
        <v>79</v>
      </c>
      <c r="W19" s="8" t="s">
        <v>40</v>
      </c>
      <c r="X19" s="23">
        <v>19010</v>
      </c>
      <c r="Y19" s="23">
        <v>5883</v>
      </c>
      <c r="Z19" s="23">
        <v>6600</v>
      </c>
      <c r="AA19" s="23">
        <v>12483</v>
      </c>
      <c r="AB19" s="23">
        <v>58</v>
      </c>
      <c r="AC19" s="23"/>
      <c r="AD19" s="23"/>
      <c r="AF19" s="20">
        <v>1000</v>
      </c>
      <c r="AG19" s="20"/>
      <c r="AH19" s="20">
        <v>1500</v>
      </c>
      <c r="AI19" s="20">
        <f>SUM(AG19:AH19)</f>
        <v>1500</v>
      </c>
      <c r="AJ19" s="20">
        <v>2924</v>
      </c>
      <c r="AK19" s="20">
        <v>7</v>
      </c>
      <c r="AL19" s="20"/>
      <c r="AM19" s="20"/>
      <c r="AN19" s="21">
        <v>6000</v>
      </c>
      <c r="AO19" s="38"/>
      <c r="AP19" s="39"/>
    </row>
    <row r="20" spans="1:42" ht="17.25" customHeight="1">
      <c r="A20" s="1"/>
      <c r="B20" s="10" t="s">
        <v>63</v>
      </c>
      <c r="C20" s="5" t="s">
        <v>86</v>
      </c>
      <c r="D20" s="23">
        <v>8208</v>
      </c>
      <c r="E20" s="23">
        <v>17392</v>
      </c>
      <c r="F20" s="23">
        <v>7016</v>
      </c>
      <c r="G20" s="23">
        <v>24408</v>
      </c>
      <c r="H20" s="23"/>
      <c r="I20" s="23"/>
      <c r="J20" s="23"/>
      <c r="K20" s="37"/>
      <c r="L20" s="23"/>
      <c r="M20" s="23"/>
      <c r="N20" s="23"/>
      <c r="O20" s="23"/>
      <c r="P20" s="23"/>
      <c r="Q20" s="23"/>
      <c r="R20" s="23"/>
      <c r="S20" s="23"/>
      <c r="T20" s="25">
        <v>9000</v>
      </c>
      <c r="U20" s="44"/>
      <c r="V20" s="42"/>
      <c r="W20" s="8" t="s">
        <v>42</v>
      </c>
      <c r="X20" s="23">
        <v>5052</v>
      </c>
      <c r="Y20" s="23">
        <v>3967</v>
      </c>
      <c r="Z20" s="23"/>
      <c r="AA20" s="23">
        <v>3967</v>
      </c>
      <c r="AB20" s="23">
        <v>4900</v>
      </c>
      <c r="AC20" s="23"/>
      <c r="AD20" s="23"/>
      <c r="AF20" s="20">
        <v>23</v>
      </c>
      <c r="AG20" s="20"/>
      <c r="AH20" s="20">
        <v>1250</v>
      </c>
      <c r="AI20" s="20">
        <f>SUM(AG20:AH20)</f>
        <v>1250</v>
      </c>
      <c r="AJ20" s="20">
        <v>630</v>
      </c>
      <c r="AK20" s="20">
        <v>250</v>
      </c>
      <c r="AL20" s="20"/>
      <c r="AM20" s="20"/>
      <c r="AN20" s="21">
        <v>9750</v>
      </c>
      <c r="AO20" s="38"/>
      <c r="AP20" s="39"/>
    </row>
    <row r="21" spans="1:42" ht="17.25" customHeight="1">
      <c r="A21" s="1"/>
      <c r="B21" s="10" t="s">
        <v>153</v>
      </c>
      <c r="C21" s="5" t="s">
        <v>12</v>
      </c>
      <c r="D21" s="23">
        <v>4140</v>
      </c>
      <c r="E21" s="23">
        <v>2135</v>
      </c>
      <c r="F21" s="23">
        <v>36130</v>
      </c>
      <c r="G21" s="23">
        <v>38265</v>
      </c>
      <c r="H21" s="23"/>
      <c r="I21" s="23"/>
      <c r="J21" s="23"/>
      <c r="K21" s="37"/>
      <c r="L21" s="23"/>
      <c r="M21" s="23"/>
      <c r="N21" s="23"/>
      <c r="O21" s="23"/>
      <c r="P21" s="23">
        <v>2419</v>
      </c>
      <c r="Q21" s="23">
        <v>60</v>
      </c>
      <c r="R21" s="23"/>
      <c r="S21" s="23"/>
      <c r="T21" s="25"/>
      <c r="U21" s="44"/>
      <c r="V21" s="42" t="s">
        <v>152</v>
      </c>
      <c r="W21" s="8" t="s">
        <v>43</v>
      </c>
      <c r="X21" s="23">
        <v>5581</v>
      </c>
      <c r="Y21" s="23">
        <v>704</v>
      </c>
      <c r="Z21" s="23"/>
      <c r="AA21" s="23">
        <v>704</v>
      </c>
      <c r="AB21" s="23"/>
      <c r="AC21" s="23"/>
      <c r="AD21" s="23"/>
      <c r="AF21" s="20">
        <v>5</v>
      </c>
      <c r="AG21" s="20"/>
      <c r="AH21" s="20">
        <v>22167</v>
      </c>
      <c r="AI21" s="20">
        <f>SUM(AG21:AH21)</f>
        <v>22167</v>
      </c>
      <c r="AJ21" s="20">
        <v>11</v>
      </c>
      <c r="AK21" s="20">
        <v>6</v>
      </c>
      <c r="AL21" s="20"/>
      <c r="AM21" s="20"/>
      <c r="AN21" s="21"/>
      <c r="AO21" s="38"/>
      <c r="AP21" s="39"/>
    </row>
    <row r="22" spans="1:42" ht="17.25" customHeight="1">
      <c r="A22" s="1"/>
      <c r="B22" s="10" t="s">
        <v>64</v>
      </c>
      <c r="C22" s="5" t="s">
        <v>13</v>
      </c>
      <c r="D22" s="23">
        <v>11145</v>
      </c>
      <c r="E22" s="23">
        <v>3459</v>
      </c>
      <c r="F22" s="23">
        <v>57527</v>
      </c>
      <c r="G22" s="23">
        <v>60986</v>
      </c>
      <c r="H22" s="23"/>
      <c r="I22" s="23"/>
      <c r="J22" s="23"/>
      <c r="K22" s="37"/>
      <c r="L22" s="23"/>
      <c r="M22" s="23"/>
      <c r="N22" s="23"/>
      <c r="O22" s="23"/>
      <c r="P22" s="23">
        <v>3034</v>
      </c>
      <c r="Q22" s="23">
        <v>46</v>
      </c>
      <c r="R22" s="23"/>
      <c r="S22" s="23"/>
      <c r="T22" s="25">
        <v>1134</v>
      </c>
      <c r="U22" s="44"/>
      <c r="V22" s="42"/>
      <c r="W22" s="8" t="s">
        <v>44</v>
      </c>
      <c r="X22" s="23">
        <f>SUM(X17:X21)</f>
        <v>59353</v>
      </c>
      <c r="Y22" s="23">
        <f>SUM(Y17:Y21)</f>
        <v>33400</v>
      </c>
      <c r="Z22" s="23">
        <f>SUM(Z17:Z21)</f>
        <v>42900</v>
      </c>
      <c r="AA22" s="23">
        <f>SUM(AA17:AA21)</f>
        <v>76300</v>
      </c>
      <c r="AB22" s="23">
        <f>SUM(AB17:AB21)</f>
        <v>6238</v>
      </c>
      <c r="AC22" s="23"/>
      <c r="AD22" s="23"/>
      <c r="AF22" s="20">
        <f>SUM(AF17:AF21)</f>
        <v>1141</v>
      </c>
      <c r="AG22" s="20"/>
      <c r="AH22" s="20">
        <f>SUM(AH17:AH21)</f>
        <v>25971</v>
      </c>
      <c r="AI22" s="20">
        <f>SUM(AI17:AI21)</f>
        <v>25971</v>
      </c>
      <c r="AJ22" s="20">
        <f>SUM(AJ17:AJ21)</f>
        <v>4959</v>
      </c>
      <c r="AK22" s="20">
        <f>SUM(AK17:AK21)</f>
        <v>1973</v>
      </c>
      <c r="AL22" s="20"/>
      <c r="AM22" s="20"/>
      <c r="AN22" s="21">
        <f>SUM(AN17:AN21)</f>
        <v>26250</v>
      </c>
      <c r="AO22" s="38"/>
      <c r="AP22" s="39"/>
    </row>
    <row r="23" spans="1:42" ht="17.25" customHeight="1">
      <c r="A23" s="1"/>
      <c r="B23" s="11"/>
      <c r="C23" s="5" t="s">
        <v>10</v>
      </c>
      <c r="D23" s="23">
        <f aca="true" t="shared" si="2" ref="D23:I23">SUM(D19:D22)</f>
        <v>26733</v>
      </c>
      <c r="E23" s="23">
        <f t="shared" si="2"/>
        <v>44853</v>
      </c>
      <c r="F23" s="23">
        <f t="shared" si="2"/>
        <v>160524</v>
      </c>
      <c r="G23" s="23">
        <f t="shared" si="2"/>
        <v>205377</v>
      </c>
      <c r="H23" s="23">
        <f t="shared" si="2"/>
        <v>970</v>
      </c>
      <c r="I23" s="23">
        <f t="shared" si="2"/>
        <v>360</v>
      </c>
      <c r="J23" s="23"/>
      <c r="K23" s="37"/>
      <c r="L23" s="23"/>
      <c r="M23" s="23"/>
      <c r="N23" s="23"/>
      <c r="O23" s="23"/>
      <c r="P23" s="23">
        <f>SUM(P19:P22)</f>
        <v>8463</v>
      </c>
      <c r="Q23" s="23">
        <f>SUM(Q19:Q22)</f>
        <v>776</v>
      </c>
      <c r="R23" s="23"/>
      <c r="S23" s="23"/>
      <c r="T23" s="25">
        <f>SUM(T19:T22)</f>
        <v>17361</v>
      </c>
      <c r="U23" s="44"/>
      <c r="V23" s="42"/>
      <c r="W23" s="8" t="s">
        <v>45</v>
      </c>
      <c r="X23" s="23">
        <v>10161</v>
      </c>
      <c r="Y23" s="23">
        <v>61468</v>
      </c>
      <c r="Z23" s="23">
        <v>690859</v>
      </c>
      <c r="AA23" s="23">
        <v>752327</v>
      </c>
      <c r="AB23" s="23">
        <v>100</v>
      </c>
      <c r="AC23" s="23"/>
      <c r="AD23" s="23">
        <v>318218</v>
      </c>
      <c r="AF23" s="20">
        <v>651</v>
      </c>
      <c r="AG23" s="20">
        <v>20</v>
      </c>
      <c r="AH23" s="20">
        <v>471723</v>
      </c>
      <c r="AI23" s="20">
        <f>SUM(AG23:AH23)</f>
        <v>471743</v>
      </c>
      <c r="AJ23" s="20">
        <v>400</v>
      </c>
      <c r="AK23" s="20">
        <v>100</v>
      </c>
      <c r="AL23" s="20">
        <v>15</v>
      </c>
      <c r="AM23" s="20"/>
      <c r="AN23" s="21">
        <v>207939</v>
      </c>
      <c r="AO23" s="38"/>
      <c r="AP23" s="39"/>
    </row>
    <row r="24" spans="1:42" ht="17.25" customHeight="1">
      <c r="A24" s="1"/>
      <c r="B24" s="12"/>
      <c r="C24" s="5" t="s">
        <v>14</v>
      </c>
      <c r="D24" s="23">
        <v>4404</v>
      </c>
      <c r="E24" s="23">
        <v>4910</v>
      </c>
      <c r="F24" s="23">
        <v>115670</v>
      </c>
      <c r="G24" s="23">
        <v>120580</v>
      </c>
      <c r="H24" s="23">
        <v>4630</v>
      </c>
      <c r="I24" s="23"/>
      <c r="J24" s="23"/>
      <c r="K24" s="37"/>
      <c r="L24" s="23"/>
      <c r="M24" s="23"/>
      <c r="N24" s="23"/>
      <c r="O24" s="23"/>
      <c r="P24" s="23">
        <v>4754</v>
      </c>
      <c r="Q24" s="23"/>
      <c r="R24" s="23"/>
      <c r="S24" s="23"/>
      <c r="T24" s="25">
        <v>12225</v>
      </c>
      <c r="U24" s="44"/>
      <c r="V24" s="42" t="s">
        <v>80</v>
      </c>
      <c r="W24" s="8" t="s">
        <v>46</v>
      </c>
      <c r="X24" s="23">
        <v>4695</v>
      </c>
      <c r="Y24" s="23">
        <v>19303</v>
      </c>
      <c r="Z24" s="23">
        <v>760</v>
      </c>
      <c r="AA24" s="23">
        <v>20063</v>
      </c>
      <c r="AB24" s="23"/>
      <c r="AC24" s="23"/>
      <c r="AD24" s="23"/>
      <c r="AF24" s="20">
        <v>200</v>
      </c>
      <c r="AG24" s="20"/>
      <c r="AH24" s="20">
        <v>2559</v>
      </c>
      <c r="AI24" s="20">
        <f>SUM(AG24:AH24)</f>
        <v>2559</v>
      </c>
      <c r="AJ24" s="20"/>
      <c r="AK24" s="20"/>
      <c r="AL24" s="20"/>
      <c r="AM24" s="20"/>
      <c r="AN24" s="21">
        <v>33465</v>
      </c>
      <c r="AO24" s="38"/>
      <c r="AP24" s="39"/>
    </row>
    <row r="25" spans="1:42" ht="17.25" customHeight="1">
      <c r="A25" s="1"/>
      <c r="B25" s="10" t="s">
        <v>65</v>
      </c>
      <c r="C25" s="5" t="s">
        <v>15</v>
      </c>
      <c r="D25" s="23">
        <v>25</v>
      </c>
      <c r="E25" s="23">
        <v>118</v>
      </c>
      <c r="F25" s="23">
        <v>1436</v>
      </c>
      <c r="G25" s="23">
        <v>1554</v>
      </c>
      <c r="H25" s="23"/>
      <c r="I25" s="23"/>
      <c r="J25" s="23"/>
      <c r="K25" s="37"/>
      <c r="L25" s="23"/>
      <c r="M25" s="23"/>
      <c r="N25" s="23"/>
      <c r="O25" s="23"/>
      <c r="P25" s="23">
        <v>1000</v>
      </c>
      <c r="Q25" s="23"/>
      <c r="R25" s="23"/>
      <c r="S25" s="23"/>
      <c r="T25" s="25"/>
      <c r="U25" s="44"/>
      <c r="V25" s="42"/>
      <c r="W25" s="8" t="s">
        <v>44</v>
      </c>
      <c r="X25" s="23">
        <f>SUM(X23:X24)</f>
        <v>14856</v>
      </c>
      <c r="Y25" s="23">
        <f>SUM(Y23:Y24)</f>
        <v>80771</v>
      </c>
      <c r="Z25" s="23">
        <f>SUM(Z23:Z24)</f>
        <v>691619</v>
      </c>
      <c r="AA25" s="23">
        <f>SUM(AA23:AA24)</f>
        <v>772390</v>
      </c>
      <c r="AB25" s="23">
        <f>SUM(AB23:AB24)</f>
        <v>100</v>
      </c>
      <c r="AC25" s="23"/>
      <c r="AD25" s="23">
        <f>SUM(AD23:AD24)</f>
        <v>318218</v>
      </c>
      <c r="AF25" s="20">
        <f>SUM(AF23:AF24)</f>
        <v>851</v>
      </c>
      <c r="AG25" s="20">
        <f aca="true" t="shared" si="3" ref="AG25:AN25">SUM(AG23:AG24)</f>
        <v>20</v>
      </c>
      <c r="AH25" s="20">
        <f t="shared" si="3"/>
        <v>474282</v>
      </c>
      <c r="AI25" s="20">
        <f t="shared" si="3"/>
        <v>474302</v>
      </c>
      <c r="AJ25" s="20">
        <f t="shared" si="3"/>
        <v>400</v>
      </c>
      <c r="AK25" s="20">
        <f t="shared" si="3"/>
        <v>100</v>
      </c>
      <c r="AL25" s="20">
        <f t="shared" si="3"/>
        <v>15</v>
      </c>
      <c r="AM25" s="20"/>
      <c r="AN25" s="21">
        <f t="shared" si="3"/>
        <v>241404</v>
      </c>
      <c r="AO25" s="38"/>
      <c r="AP25" s="39"/>
    </row>
    <row r="26" spans="1:42" ht="17.25" customHeight="1">
      <c r="A26" s="1"/>
      <c r="B26" s="10" t="s">
        <v>66</v>
      </c>
      <c r="C26" s="5" t="s">
        <v>16</v>
      </c>
      <c r="D26" s="23"/>
      <c r="E26" s="23"/>
      <c r="F26" s="23"/>
      <c r="G26" s="23"/>
      <c r="H26" s="23"/>
      <c r="I26" s="23"/>
      <c r="J26" s="23"/>
      <c r="K26" s="37"/>
      <c r="L26" s="23"/>
      <c r="M26" s="23"/>
      <c r="N26" s="23"/>
      <c r="O26" s="23"/>
      <c r="P26" s="23">
        <v>700</v>
      </c>
      <c r="Q26" s="23"/>
      <c r="R26" s="23"/>
      <c r="S26" s="23"/>
      <c r="T26" s="25">
        <v>3342</v>
      </c>
      <c r="U26" s="44"/>
      <c r="V26" s="40"/>
      <c r="W26" s="8" t="s">
        <v>10</v>
      </c>
      <c r="X26" s="23">
        <f>SUM(X25,X22)</f>
        <v>74209</v>
      </c>
      <c r="Y26" s="23">
        <f>SUM(Y25,Y22)</f>
        <v>114171</v>
      </c>
      <c r="Z26" s="23">
        <f>SUM(Z25,Z22)</f>
        <v>734519</v>
      </c>
      <c r="AA26" s="23">
        <f>SUM(AA25,AA22)</f>
        <v>848690</v>
      </c>
      <c r="AB26" s="23">
        <f>SUM(AB25,AB22)</f>
        <v>6338</v>
      </c>
      <c r="AC26" s="23"/>
      <c r="AD26" s="23">
        <f>SUM(AD25,AD22)</f>
        <v>318218</v>
      </c>
      <c r="AF26" s="20">
        <f>SUM(AF25,AF22)</f>
        <v>1992</v>
      </c>
      <c r="AG26" s="20">
        <f aca="true" t="shared" si="4" ref="AG26:AN26">SUM(AG25,AG22)</f>
        <v>20</v>
      </c>
      <c r="AH26" s="20">
        <f t="shared" si="4"/>
        <v>500253</v>
      </c>
      <c r="AI26" s="20">
        <f t="shared" si="4"/>
        <v>500273</v>
      </c>
      <c r="AJ26" s="20">
        <f t="shared" si="4"/>
        <v>5359</v>
      </c>
      <c r="AK26" s="20">
        <f t="shared" si="4"/>
        <v>2073</v>
      </c>
      <c r="AL26" s="20">
        <f t="shared" si="4"/>
        <v>15</v>
      </c>
      <c r="AM26" s="20"/>
      <c r="AN26" s="21">
        <f t="shared" si="4"/>
        <v>267654</v>
      </c>
      <c r="AO26" s="38"/>
      <c r="AP26" s="39"/>
    </row>
    <row r="27" spans="1:42" ht="17.25" customHeight="1">
      <c r="A27" s="1"/>
      <c r="B27" s="11"/>
      <c r="C27" s="5" t="s">
        <v>10</v>
      </c>
      <c r="D27" s="23">
        <f>SUM(D24:D26)</f>
        <v>4429</v>
      </c>
      <c r="E27" s="23">
        <f>SUM(E24:E26)</f>
        <v>5028</v>
      </c>
      <c r="F27" s="23">
        <f>SUM(F24:F26)</f>
        <v>117106</v>
      </c>
      <c r="G27" s="23">
        <f>SUM(G24:G26)</f>
        <v>122134</v>
      </c>
      <c r="H27" s="23">
        <f>SUM(H24:H26)</f>
        <v>4630</v>
      </c>
      <c r="I27" s="23"/>
      <c r="J27" s="23"/>
      <c r="K27" s="37"/>
      <c r="L27" s="23"/>
      <c r="M27" s="23"/>
      <c r="N27" s="23"/>
      <c r="O27" s="23"/>
      <c r="P27" s="23">
        <f>SUM(P24:P26)</f>
        <v>6454</v>
      </c>
      <c r="Q27" s="23"/>
      <c r="R27" s="23"/>
      <c r="S27" s="23"/>
      <c r="T27" s="25">
        <v>15567</v>
      </c>
      <c r="U27" s="44"/>
      <c r="V27" s="41"/>
      <c r="W27" s="8" t="s">
        <v>47</v>
      </c>
      <c r="X27" s="23">
        <v>12748</v>
      </c>
      <c r="Y27" s="23">
        <v>11909</v>
      </c>
      <c r="Z27" s="23">
        <v>10000</v>
      </c>
      <c r="AA27" s="23">
        <v>21909</v>
      </c>
      <c r="AB27" s="23">
        <v>133</v>
      </c>
      <c r="AC27" s="23">
        <v>4682</v>
      </c>
      <c r="AD27" s="23"/>
      <c r="AF27" s="20"/>
      <c r="AG27" s="20"/>
      <c r="AH27" s="20"/>
      <c r="AI27" s="20"/>
      <c r="AJ27" s="20"/>
      <c r="AK27" s="20"/>
      <c r="AL27" s="20"/>
      <c r="AM27" s="20"/>
      <c r="AN27" s="21">
        <v>229191</v>
      </c>
      <c r="AO27" s="38"/>
      <c r="AP27" s="39"/>
    </row>
    <row r="28" spans="1:42" ht="17.25" customHeight="1">
      <c r="A28" s="1"/>
      <c r="B28" s="12"/>
      <c r="C28" s="5" t="s">
        <v>17</v>
      </c>
      <c r="D28" s="23">
        <v>839</v>
      </c>
      <c r="E28" s="23">
        <v>1145</v>
      </c>
      <c r="F28" s="23">
        <v>64667</v>
      </c>
      <c r="G28" s="23">
        <v>65812</v>
      </c>
      <c r="H28" s="23">
        <v>94688</v>
      </c>
      <c r="I28" s="23"/>
      <c r="J28" s="23"/>
      <c r="K28" s="37"/>
      <c r="L28" s="23"/>
      <c r="M28" s="23"/>
      <c r="N28" s="23"/>
      <c r="O28" s="23"/>
      <c r="P28" s="23"/>
      <c r="Q28" s="23"/>
      <c r="R28" s="23"/>
      <c r="S28" s="23"/>
      <c r="T28" s="25"/>
      <c r="U28" s="44"/>
      <c r="V28" s="42"/>
      <c r="W28" s="8" t="s">
        <v>52</v>
      </c>
      <c r="X28" s="23">
        <v>19286</v>
      </c>
      <c r="Y28" s="23">
        <v>498</v>
      </c>
      <c r="Z28" s="23"/>
      <c r="AA28" s="23">
        <v>498</v>
      </c>
      <c r="AB28" s="23">
        <v>50</v>
      </c>
      <c r="AC28" s="23">
        <v>2200</v>
      </c>
      <c r="AD28" s="23"/>
      <c r="AF28" s="20">
        <v>650</v>
      </c>
      <c r="AG28" s="20"/>
      <c r="AH28" s="20"/>
      <c r="AI28" s="20"/>
      <c r="AJ28" s="20"/>
      <c r="AK28" s="20"/>
      <c r="AL28" s="20"/>
      <c r="AM28" s="20"/>
      <c r="AN28" s="21">
        <v>33363</v>
      </c>
      <c r="AO28" s="38"/>
      <c r="AP28" s="39"/>
    </row>
    <row r="29" spans="1:42" ht="17.25" customHeight="1">
      <c r="A29" s="1"/>
      <c r="B29" s="10"/>
      <c r="C29" s="5" t="s">
        <v>18</v>
      </c>
      <c r="D29" s="23">
        <v>10799</v>
      </c>
      <c r="E29" s="23">
        <v>1151</v>
      </c>
      <c r="F29" s="23">
        <v>34583</v>
      </c>
      <c r="G29" s="23">
        <v>35734</v>
      </c>
      <c r="H29" s="23"/>
      <c r="I29" s="23"/>
      <c r="J29" s="23">
        <v>227205</v>
      </c>
      <c r="K29" s="37"/>
      <c r="L29" s="23"/>
      <c r="M29" s="23"/>
      <c r="N29" s="23"/>
      <c r="O29" s="23"/>
      <c r="P29" s="23">
        <v>786</v>
      </c>
      <c r="Q29" s="23"/>
      <c r="R29" s="23"/>
      <c r="S29" s="23"/>
      <c r="T29" s="25">
        <v>29050</v>
      </c>
      <c r="U29" s="44"/>
      <c r="V29" s="42" t="s">
        <v>81</v>
      </c>
      <c r="W29" s="8" t="s">
        <v>48</v>
      </c>
      <c r="X29" s="23">
        <v>54990</v>
      </c>
      <c r="Y29" s="23">
        <v>75834</v>
      </c>
      <c r="Z29" s="23">
        <v>58901</v>
      </c>
      <c r="AA29" s="23">
        <v>134735</v>
      </c>
      <c r="AB29" s="23">
        <v>615</v>
      </c>
      <c r="AC29" s="23">
        <v>181</v>
      </c>
      <c r="AD29" s="23"/>
      <c r="AF29" s="20"/>
      <c r="AG29" s="20"/>
      <c r="AH29" s="20"/>
      <c r="AI29" s="20"/>
      <c r="AJ29" s="20"/>
      <c r="AK29" s="20"/>
      <c r="AL29" s="20"/>
      <c r="AM29" s="20"/>
      <c r="AN29" s="21">
        <v>167795</v>
      </c>
      <c r="AO29" s="38"/>
      <c r="AP29" s="39"/>
    </row>
    <row r="30" spans="1:42" ht="17.25" customHeight="1">
      <c r="A30" s="1"/>
      <c r="B30" s="10" t="s">
        <v>67</v>
      </c>
      <c r="C30" s="5" t="s">
        <v>20</v>
      </c>
      <c r="D30" s="23">
        <v>516</v>
      </c>
      <c r="E30" s="23">
        <v>17537</v>
      </c>
      <c r="F30" s="23">
        <v>511218</v>
      </c>
      <c r="G30" s="23">
        <v>528755</v>
      </c>
      <c r="H30" s="23"/>
      <c r="I30" s="23">
        <v>7127</v>
      </c>
      <c r="J30" s="23"/>
      <c r="K30" s="37"/>
      <c r="L30" s="23"/>
      <c r="M30" s="23"/>
      <c r="N30" s="23"/>
      <c r="O30" s="23"/>
      <c r="P30" s="23"/>
      <c r="Q30" s="23"/>
      <c r="R30" s="23"/>
      <c r="S30" s="23"/>
      <c r="T30" s="25"/>
      <c r="U30" s="44"/>
      <c r="V30" s="42" t="s">
        <v>154</v>
      </c>
      <c r="W30" s="8" t="s">
        <v>49</v>
      </c>
      <c r="X30" s="23">
        <v>14810</v>
      </c>
      <c r="Y30" s="23"/>
      <c r="Z30" s="23">
        <v>5188</v>
      </c>
      <c r="AA30" s="23">
        <v>5188</v>
      </c>
      <c r="AB30" s="23"/>
      <c r="AC30" s="23">
        <v>120</v>
      </c>
      <c r="AD30" s="23"/>
      <c r="AF30" s="20"/>
      <c r="AG30" s="20"/>
      <c r="AH30" s="20"/>
      <c r="AI30" s="20"/>
      <c r="AJ30" s="20"/>
      <c r="AK30" s="20"/>
      <c r="AL30" s="20"/>
      <c r="AM30" s="20"/>
      <c r="AN30" s="21">
        <v>21240</v>
      </c>
      <c r="AO30" s="38"/>
      <c r="AP30" s="39"/>
    </row>
    <row r="31" spans="1:42" ht="17.25" customHeight="1">
      <c r="A31" s="1"/>
      <c r="B31" s="10" t="s">
        <v>152</v>
      </c>
      <c r="C31" s="5" t="s">
        <v>19</v>
      </c>
      <c r="D31" s="23"/>
      <c r="E31" s="23">
        <v>7062</v>
      </c>
      <c r="F31" s="23">
        <v>11735</v>
      </c>
      <c r="G31" s="23">
        <v>18797</v>
      </c>
      <c r="H31" s="23"/>
      <c r="I31" s="23">
        <v>4500</v>
      </c>
      <c r="J31" s="23"/>
      <c r="K31" s="37"/>
      <c r="L31" s="23"/>
      <c r="M31" s="23"/>
      <c r="N31" s="23"/>
      <c r="O31" s="23"/>
      <c r="P31" s="23"/>
      <c r="Q31" s="23"/>
      <c r="R31" s="23"/>
      <c r="S31" s="23"/>
      <c r="T31" s="25"/>
      <c r="U31" s="44"/>
      <c r="V31" s="42" t="s">
        <v>82</v>
      </c>
      <c r="W31" s="8" t="s">
        <v>50</v>
      </c>
      <c r="X31" s="23">
        <v>470</v>
      </c>
      <c r="Y31" s="23">
        <v>31850</v>
      </c>
      <c r="Z31" s="23">
        <v>1970</v>
      </c>
      <c r="AA31" s="23">
        <v>33820</v>
      </c>
      <c r="AB31" s="23"/>
      <c r="AC31" s="23">
        <v>884</v>
      </c>
      <c r="AD31" s="23"/>
      <c r="AF31" s="20"/>
      <c r="AG31" s="20"/>
      <c r="AH31" s="20"/>
      <c r="AI31" s="20"/>
      <c r="AJ31" s="20">
        <v>750</v>
      </c>
      <c r="AK31" s="20">
        <v>500</v>
      </c>
      <c r="AL31" s="20"/>
      <c r="AM31" s="20"/>
      <c r="AN31" s="21">
        <v>1011779</v>
      </c>
      <c r="AO31" s="38"/>
      <c r="AP31" s="39"/>
    </row>
    <row r="32" spans="1:42" ht="17.25" customHeight="1">
      <c r="A32" s="1"/>
      <c r="B32" s="10" t="s">
        <v>68</v>
      </c>
      <c r="C32" s="5" t="s">
        <v>21</v>
      </c>
      <c r="D32" s="23"/>
      <c r="E32" s="23">
        <v>2115</v>
      </c>
      <c r="F32" s="23">
        <v>86019</v>
      </c>
      <c r="G32" s="23">
        <v>88134</v>
      </c>
      <c r="H32" s="23"/>
      <c r="I32" s="23"/>
      <c r="J32" s="23"/>
      <c r="K32" s="37"/>
      <c r="L32" s="23"/>
      <c r="M32" s="23"/>
      <c r="N32" s="23"/>
      <c r="O32" s="23"/>
      <c r="P32" s="23"/>
      <c r="Q32" s="23"/>
      <c r="R32" s="23"/>
      <c r="S32" s="23"/>
      <c r="T32" s="25">
        <v>1137</v>
      </c>
      <c r="U32" s="44"/>
      <c r="V32" s="42"/>
      <c r="W32" s="8" t="s">
        <v>51</v>
      </c>
      <c r="X32" s="23">
        <v>5497</v>
      </c>
      <c r="Y32" s="23">
        <v>3379</v>
      </c>
      <c r="Z32" s="23"/>
      <c r="AA32" s="23">
        <v>3379</v>
      </c>
      <c r="AB32" s="23"/>
      <c r="AC32" s="23">
        <v>16500</v>
      </c>
      <c r="AD32" s="23"/>
      <c r="AF32" s="20"/>
      <c r="AG32" s="20"/>
      <c r="AH32" s="20"/>
      <c r="AI32" s="20"/>
      <c r="AJ32" s="20"/>
      <c r="AK32" s="20"/>
      <c r="AL32" s="20"/>
      <c r="AM32" s="20"/>
      <c r="AN32" s="21">
        <v>778658</v>
      </c>
      <c r="AO32" s="38"/>
      <c r="AP32" s="39"/>
    </row>
    <row r="33" spans="1:42" ht="17.25" customHeight="1">
      <c r="A33" s="1"/>
      <c r="B33" s="10"/>
      <c r="C33" s="5" t="s">
        <v>87</v>
      </c>
      <c r="D33" s="23">
        <v>605</v>
      </c>
      <c r="E33" s="23">
        <v>22247</v>
      </c>
      <c r="F33" s="23"/>
      <c r="G33" s="23">
        <v>22247</v>
      </c>
      <c r="H33" s="23"/>
      <c r="I33" s="23"/>
      <c r="J33" s="23"/>
      <c r="K33" s="37"/>
      <c r="L33" s="23"/>
      <c r="M33" s="23"/>
      <c r="N33" s="23"/>
      <c r="O33" s="23"/>
      <c r="P33" s="23">
        <v>500</v>
      </c>
      <c r="Q33" s="23"/>
      <c r="R33" s="23"/>
      <c r="S33" s="23"/>
      <c r="T33" s="25">
        <v>2193</v>
      </c>
      <c r="U33" s="44"/>
      <c r="V33" s="40"/>
      <c r="W33" s="8" t="s">
        <v>10</v>
      </c>
      <c r="X33" s="23">
        <f aca="true" t="shared" si="5" ref="X33:AC33">SUM(X27:X32)</f>
        <v>107801</v>
      </c>
      <c r="Y33" s="23">
        <f t="shared" si="5"/>
        <v>123470</v>
      </c>
      <c r="Z33" s="23">
        <f t="shared" si="5"/>
        <v>76059</v>
      </c>
      <c r="AA33" s="23">
        <f t="shared" si="5"/>
        <v>199529</v>
      </c>
      <c r="AB33" s="23">
        <f t="shared" si="5"/>
        <v>798</v>
      </c>
      <c r="AC33" s="23">
        <f t="shared" si="5"/>
        <v>24567</v>
      </c>
      <c r="AD33" s="23"/>
      <c r="AF33" s="20">
        <f>SUM(AF27:AF32)</f>
        <v>650</v>
      </c>
      <c r="AG33" s="20"/>
      <c r="AH33" s="20"/>
      <c r="AI33" s="20"/>
      <c r="AJ33" s="20">
        <f>SUM(AJ27:AJ32)</f>
        <v>750</v>
      </c>
      <c r="AK33" s="20">
        <f>SUM(AK27:AK32)</f>
        <v>500</v>
      </c>
      <c r="AL33" s="20"/>
      <c r="AM33" s="20"/>
      <c r="AN33" s="21">
        <f>SUM(AN27:AN32)</f>
        <v>2242026</v>
      </c>
      <c r="AO33" s="38"/>
      <c r="AP33" s="39"/>
    </row>
    <row r="34" spans="1:42" ht="17.25" customHeight="1">
      <c r="A34" s="1"/>
      <c r="B34" s="11"/>
      <c r="C34" s="5" t="s">
        <v>10</v>
      </c>
      <c r="D34" s="23">
        <f>SUM(D28:D33)</f>
        <v>12759</v>
      </c>
      <c r="E34" s="23">
        <f aca="true" t="shared" si="6" ref="E34:J34">SUM(E28:E33)</f>
        <v>51257</v>
      </c>
      <c r="F34" s="23">
        <f t="shared" si="6"/>
        <v>708222</v>
      </c>
      <c r="G34" s="23">
        <f t="shared" si="6"/>
        <v>759479</v>
      </c>
      <c r="H34" s="23">
        <f t="shared" si="6"/>
        <v>94688</v>
      </c>
      <c r="I34" s="23">
        <f t="shared" si="6"/>
        <v>11627</v>
      </c>
      <c r="J34" s="23">
        <f t="shared" si="6"/>
        <v>227205</v>
      </c>
      <c r="K34" s="37"/>
      <c r="L34" s="23"/>
      <c r="M34" s="23"/>
      <c r="N34" s="23"/>
      <c r="O34" s="23"/>
      <c r="P34" s="23">
        <f>SUM(P28:P33)</f>
        <v>1286</v>
      </c>
      <c r="Q34" s="23"/>
      <c r="R34" s="23"/>
      <c r="S34" s="23"/>
      <c r="T34" s="25">
        <f>SUM(T28:T33)</f>
        <v>32380</v>
      </c>
      <c r="U34" s="44"/>
      <c r="V34" s="41"/>
      <c r="W34" s="8" t="s">
        <v>53</v>
      </c>
      <c r="X34" s="23">
        <v>280</v>
      </c>
      <c r="Y34" s="23">
        <v>1710</v>
      </c>
      <c r="Z34" s="23">
        <v>12100</v>
      </c>
      <c r="AA34" s="23">
        <v>13810</v>
      </c>
      <c r="AB34" s="23"/>
      <c r="AC34" s="23"/>
      <c r="AD34" s="23"/>
      <c r="AF34" s="20"/>
      <c r="AG34" s="20"/>
      <c r="AH34" s="20"/>
      <c r="AI34" s="20"/>
      <c r="AJ34" s="20">
        <v>7700</v>
      </c>
      <c r="AK34" s="20">
        <v>2500</v>
      </c>
      <c r="AL34" s="20"/>
      <c r="AM34" s="20"/>
      <c r="AN34" s="21">
        <v>325380</v>
      </c>
      <c r="AO34" s="38"/>
      <c r="AP34" s="39"/>
    </row>
    <row r="35" spans="1:42" ht="17.25" customHeight="1">
      <c r="A35" s="1"/>
      <c r="B35" s="12"/>
      <c r="C35" s="5" t="s">
        <v>22</v>
      </c>
      <c r="D35" s="23">
        <v>45892</v>
      </c>
      <c r="E35" s="23">
        <v>11046</v>
      </c>
      <c r="F35" s="23">
        <v>628685</v>
      </c>
      <c r="G35" s="23">
        <v>639731</v>
      </c>
      <c r="H35" s="23"/>
      <c r="I35" s="23">
        <v>6880</v>
      </c>
      <c r="J35" s="23"/>
      <c r="K35" s="37"/>
      <c r="L35" s="23"/>
      <c r="M35" s="23"/>
      <c r="N35" s="23"/>
      <c r="O35" s="23"/>
      <c r="P35" s="23"/>
      <c r="Q35" s="23"/>
      <c r="R35" s="23"/>
      <c r="S35" s="23"/>
      <c r="T35" s="25">
        <v>18957</v>
      </c>
      <c r="U35" s="44"/>
      <c r="V35" s="42" t="s">
        <v>83</v>
      </c>
      <c r="W35" s="8" t="s">
        <v>56</v>
      </c>
      <c r="X35" s="23">
        <v>8491</v>
      </c>
      <c r="Y35" s="23">
        <v>8063</v>
      </c>
      <c r="Z35" s="23">
        <v>10520</v>
      </c>
      <c r="AA35" s="23">
        <v>18583</v>
      </c>
      <c r="AB35" s="23"/>
      <c r="AC35" s="23"/>
      <c r="AD35" s="23"/>
      <c r="AF35" s="20"/>
      <c r="AG35" s="20">
        <v>300</v>
      </c>
      <c r="AH35" s="20"/>
      <c r="AI35" s="20">
        <f>SUM(AG35:AH35)</f>
        <v>300</v>
      </c>
      <c r="AJ35" s="20">
        <v>300</v>
      </c>
      <c r="AK35" s="20">
        <v>1000</v>
      </c>
      <c r="AL35" s="20"/>
      <c r="AM35" s="20"/>
      <c r="AN35" s="21">
        <v>1110927</v>
      </c>
      <c r="AO35" s="38"/>
      <c r="AP35" s="39"/>
    </row>
    <row r="36" spans="1:42" ht="17.25" customHeight="1">
      <c r="A36" s="1"/>
      <c r="B36" s="10" t="s">
        <v>69</v>
      </c>
      <c r="C36" s="5" t="s">
        <v>23</v>
      </c>
      <c r="D36" s="23">
        <v>1166</v>
      </c>
      <c r="E36" s="23"/>
      <c r="F36" s="23"/>
      <c r="G36" s="23"/>
      <c r="H36" s="23"/>
      <c r="I36" s="23"/>
      <c r="J36" s="23"/>
      <c r="K36" s="37"/>
      <c r="L36" s="23"/>
      <c r="M36" s="23"/>
      <c r="N36" s="23"/>
      <c r="O36" s="23"/>
      <c r="P36" s="23"/>
      <c r="Q36" s="23"/>
      <c r="R36" s="23"/>
      <c r="S36" s="23"/>
      <c r="T36" s="25"/>
      <c r="U36" s="44"/>
      <c r="V36" s="42" t="s">
        <v>155</v>
      </c>
      <c r="W36" s="8" t="s">
        <v>57</v>
      </c>
      <c r="X36" s="23">
        <v>466</v>
      </c>
      <c r="Y36" s="23"/>
      <c r="Z36" s="23">
        <v>348</v>
      </c>
      <c r="AA36" s="23">
        <v>348</v>
      </c>
      <c r="AB36" s="23"/>
      <c r="AC36" s="23"/>
      <c r="AD36" s="23"/>
      <c r="AF36" s="20"/>
      <c r="AG36" s="20"/>
      <c r="AH36" s="20"/>
      <c r="AI36" s="20"/>
      <c r="AJ36" s="20">
        <v>500</v>
      </c>
      <c r="AK36" s="20"/>
      <c r="AL36" s="20"/>
      <c r="AM36" s="20"/>
      <c r="AN36" s="21">
        <v>1006260</v>
      </c>
      <c r="AO36" s="38"/>
      <c r="AP36" s="39"/>
    </row>
    <row r="37" spans="1:42" ht="17.25" customHeight="1">
      <c r="A37" s="1"/>
      <c r="B37" s="10" t="s">
        <v>70</v>
      </c>
      <c r="C37" s="5" t="s">
        <v>24</v>
      </c>
      <c r="D37" s="23">
        <v>1945</v>
      </c>
      <c r="E37" s="23">
        <v>10930</v>
      </c>
      <c r="F37" s="23"/>
      <c r="G37" s="23">
        <v>10930</v>
      </c>
      <c r="H37" s="23"/>
      <c r="I37" s="23"/>
      <c r="J37" s="23"/>
      <c r="K37" s="37"/>
      <c r="L37" s="23"/>
      <c r="M37" s="23"/>
      <c r="N37" s="23"/>
      <c r="O37" s="23"/>
      <c r="P37" s="23"/>
      <c r="Q37" s="23"/>
      <c r="R37" s="23"/>
      <c r="S37" s="23"/>
      <c r="T37" s="25"/>
      <c r="U37" s="44"/>
      <c r="V37" s="42"/>
      <c r="W37" s="8" t="s">
        <v>55</v>
      </c>
      <c r="X37" s="23"/>
      <c r="Y37" s="23"/>
      <c r="Z37" s="23"/>
      <c r="AA37" s="23"/>
      <c r="AB37" s="23"/>
      <c r="AC37" s="23"/>
      <c r="AD37" s="23"/>
      <c r="AF37" s="20"/>
      <c r="AG37" s="20"/>
      <c r="AH37" s="20"/>
      <c r="AI37" s="20"/>
      <c r="AJ37" s="20"/>
      <c r="AK37" s="20"/>
      <c r="AL37" s="20"/>
      <c r="AM37" s="20">
        <v>985</v>
      </c>
      <c r="AN37" s="21">
        <v>88725</v>
      </c>
      <c r="AO37" s="38"/>
      <c r="AP37" s="39"/>
    </row>
    <row r="38" spans="1:42" ht="17.25" customHeight="1">
      <c r="A38" s="1"/>
      <c r="B38" s="11"/>
      <c r="C38" s="5" t="s">
        <v>10</v>
      </c>
      <c r="D38" s="23">
        <f>SUM(D35:D37)</f>
        <v>49003</v>
      </c>
      <c r="E38" s="23">
        <f>SUM(E35:E37)</f>
        <v>21976</v>
      </c>
      <c r="F38" s="23">
        <f>SUM(F35:F37)</f>
        <v>628685</v>
      </c>
      <c r="G38" s="23">
        <f>SUM(G35:G37)</f>
        <v>650661</v>
      </c>
      <c r="H38" s="23"/>
      <c r="I38" s="23">
        <f>SUM(I35:I37)</f>
        <v>6880</v>
      </c>
      <c r="J38" s="23"/>
      <c r="K38" s="37"/>
      <c r="L38" s="23"/>
      <c r="M38" s="23"/>
      <c r="N38" s="23"/>
      <c r="O38" s="23"/>
      <c r="P38" s="23"/>
      <c r="Q38" s="23"/>
      <c r="R38" s="23"/>
      <c r="S38" s="23"/>
      <c r="T38" s="25">
        <f>SUM(T35:T37)</f>
        <v>18957</v>
      </c>
      <c r="U38" s="44"/>
      <c r="V38" s="42" t="s">
        <v>84</v>
      </c>
      <c r="W38" s="8" t="s">
        <v>54</v>
      </c>
      <c r="X38" s="23">
        <v>2256</v>
      </c>
      <c r="Y38" s="23">
        <v>1190</v>
      </c>
      <c r="Z38" s="23">
        <v>43174</v>
      </c>
      <c r="AA38" s="23">
        <v>44364</v>
      </c>
      <c r="AB38" s="23"/>
      <c r="AC38" s="23"/>
      <c r="AD38" s="23"/>
      <c r="AF38" s="20"/>
      <c r="AG38" s="20"/>
      <c r="AH38" s="20"/>
      <c r="AI38" s="20"/>
      <c r="AJ38" s="20">
        <v>450</v>
      </c>
      <c r="AK38" s="20">
        <v>100</v>
      </c>
      <c r="AL38" s="20"/>
      <c r="AM38" s="20"/>
      <c r="AN38" s="21">
        <v>113550</v>
      </c>
      <c r="AO38" s="38"/>
      <c r="AP38" s="39"/>
    </row>
    <row r="39" spans="1:42" ht="17.25" customHeight="1">
      <c r="A39" s="1"/>
      <c r="B39" s="12"/>
      <c r="C39" s="5" t="s">
        <v>27</v>
      </c>
      <c r="D39" s="23">
        <v>53314</v>
      </c>
      <c r="E39" s="23">
        <v>10519</v>
      </c>
      <c r="F39" s="23">
        <v>181395</v>
      </c>
      <c r="G39" s="23">
        <v>191914</v>
      </c>
      <c r="H39" s="23"/>
      <c r="I39" s="23"/>
      <c r="J39" s="23"/>
      <c r="K39" s="37"/>
      <c r="L39" s="23"/>
      <c r="M39" s="23"/>
      <c r="N39" s="23"/>
      <c r="O39" s="23"/>
      <c r="P39" s="23"/>
      <c r="Q39" s="23"/>
      <c r="R39" s="23"/>
      <c r="S39" s="23"/>
      <c r="T39" s="25">
        <v>90846</v>
      </c>
      <c r="U39" s="44"/>
      <c r="V39" s="40"/>
      <c r="W39" s="8" t="s">
        <v>10</v>
      </c>
      <c r="X39" s="23">
        <f>SUM(X34:X38)</f>
        <v>11493</v>
      </c>
      <c r="Y39" s="23">
        <f>SUM(Y34:Y38)</f>
        <v>10963</v>
      </c>
      <c r="Z39" s="23">
        <f>SUM(Z34:Z38)</f>
        <v>66142</v>
      </c>
      <c r="AA39" s="23">
        <f>SUM(AA34:AA38)</f>
        <v>77105</v>
      </c>
      <c r="AB39" s="23"/>
      <c r="AC39" s="23"/>
      <c r="AD39" s="23"/>
      <c r="AF39" s="20"/>
      <c r="AG39" s="20">
        <f aca="true" t="shared" si="7" ref="AG39:AM39">SUM(AG34:AG38)</f>
        <v>300</v>
      </c>
      <c r="AH39" s="20"/>
      <c r="AI39" s="20">
        <f t="shared" si="7"/>
        <v>300</v>
      </c>
      <c r="AJ39" s="20">
        <f t="shared" si="7"/>
        <v>8950</v>
      </c>
      <c r="AK39" s="20">
        <f t="shared" si="7"/>
        <v>3600</v>
      </c>
      <c r="AL39" s="20"/>
      <c r="AM39" s="20">
        <f t="shared" si="7"/>
        <v>985</v>
      </c>
      <c r="AN39" s="21">
        <f>SUM(AN34:AN38)</f>
        <v>2644842</v>
      </c>
      <c r="AO39" s="38"/>
      <c r="AP39" s="39"/>
    </row>
    <row r="40" spans="1:42" ht="17.25" customHeight="1">
      <c r="A40" s="1"/>
      <c r="B40" s="10" t="s">
        <v>154</v>
      </c>
      <c r="C40" s="5" t="s">
        <v>26</v>
      </c>
      <c r="D40" s="23">
        <v>5467</v>
      </c>
      <c r="E40" s="23">
        <v>4311</v>
      </c>
      <c r="F40" s="23">
        <v>25074</v>
      </c>
      <c r="G40" s="23">
        <v>29385</v>
      </c>
      <c r="H40" s="23"/>
      <c r="I40" s="23"/>
      <c r="J40" s="23"/>
      <c r="K40" s="37"/>
      <c r="L40" s="23"/>
      <c r="M40" s="23"/>
      <c r="N40" s="23"/>
      <c r="O40" s="23"/>
      <c r="P40" s="23"/>
      <c r="Q40" s="23"/>
      <c r="R40" s="23"/>
      <c r="S40" s="23"/>
      <c r="T40" s="25">
        <v>56357</v>
      </c>
      <c r="U40" s="44"/>
      <c r="V40" s="565" t="s">
        <v>88</v>
      </c>
      <c r="W40" s="566"/>
      <c r="X40" s="24">
        <f>SUM(D18+D23+D27+D34+D38+D45+X10+X13+X16+X26+X33+X39)</f>
        <v>459262</v>
      </c>
      <c r="Y40" s="24">
        <f aca="true" t="shared" si="8" ref="Y40:AF40">SUM(E18+E23+E27+E34+E38+E45+Y10+Y13+Y16+Y26+Y33+Y39)</f>
        <v>837225</v>
      </c>
      <c r="Z40" s="24">
        <f t="shared" si="8"/>
        <v>3607889</v>
      </c>
      <c r="AA40" s="24">
        <f>SUM(G18+G23+G27+G34+G38+G45+AA10+AA13+AA16+AA26+AA33+AA39)</f>
        <v>4445114</v>
      </c>
      <c r="AB40" s="24">
        <f>SUM(H18+H23+H27+H34+H38+H45+AB10+AB13+AB16+AB26+AB33+AB39)</f>
        <v>230467</v>
      </c>
      <c r="AC40" s="24">
        <f>SUM(I18+I23+I27+I34+I38+I45+AC10+AC13+AC16+AC26+AC33+AC39)</f>
        <v>97807</v>
      </c>
      <c r="AD40" s="24">
        <f t="shared" si="8"/>
        <v>707055</v>
      </c>
      <c r="AF40" s="24">
        <f t="shared" si="8"/>
        <v>3146</v>
      </c>
      <c r="AG40" s="24">
        <f aca="true" t="shared" si="9" ref="AG40:AN40">SUM(M18+M23+M27+M34+M38+M45+AG10+AG13+AG16+AG26+AG33+AG39)</f>
        <v>25439</v>
      </c>
      <c r="AH40" s="24">
        <f t="shared" si="9"/>
        <v>500253</v>
      </c>
      <c r="AI40" s="24">
        <f t="shared" si="9"/>
        <v>525692</v>
      </c>
      <c r="AJ40" s="24">
        <f t="shared" si="9"/>
        <v>33143</v>
      </c>
      <c r="AK40" s="24">
        <f t="shared" si="9"/>
        <v>7559</v>
      </c>
      <c r="AL40" s="24">
        <f t="shared" si="9"/>
        <v>15</v>
      </c>
      <c r="AM40" s="24">
        <f t="shared" si="9"/>
        <v>985</v>
      </c>
      <c r="AN40" s="26">
        <f t="shared" si="9"/>
        <v>5735846</v>
      </c>
      <c r="AO40" s="38"/>
      <c r="AP40" s="39"/>
    </row>
    <row r="41" spans="1:42" ht="17.25" customHeight="1">
      <c r="A41" s="1"/>
      <c r="B41" s="10" t="s">
        <v>71</v>
      </c>
      <c r="C41" s="5" t="s">
        <v>25</v>
      </c>
      <c r="D41" s="23">
        <v>2175</v>
      </c>
      <c r="E41" s="23">
        <v>24789</v>
      </c>
      <c r="F41" s="23">
        <v>2026</v>
      </c>
      <c r="G41" s="23">
        <v>26815</v>
      </c>
      <c r="H41" s="23"/>
      <c r="I41" s="23"/>
      <c r="J41" s="23"/>
      <c r="K41" s="37"/>
      <c r="L41" s="23"/>
      <c r="M41" s="23"/>
      <c r="N41" s="23"/>
      <c r="O41" s="23"/>
      <c r="P41" s="23"/>
      <c r="Q41" s="23"/>
      <c r="R41" s="23"/>
      <c r="S41" s="23"/>
      <c r="T41" s="25"/>
      <c r="U41" s="37"/>
      <c r="V41" s="43"/>
      <c r="W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P41" s="39"/>
    </row>
    <row r="42" spans="1:52" ht="17.25" customHeight="1">
      <c r="A42" s="1"/>
      <c r="B42" s="10" t="s">
        <v>156</v>
      </c>
      <c r="C42" s="5" t="s">
        <v>28</v>
      </c>
      <c r="D42" s="23">
        <v>5831</v>
      </c>
      <c r="E42" s="23">
        <v>5619</v>
      </c>
      <c r="F42" s="23">
        <v>3231</v>
      </c>
      <c r="G42" s="23">
        <v>8850</v>
      </c>
      <c r="H42" s="23"/>
      <c r="I42" s="23"/>
      <c r="J42" s="23"/>
      <c r="K42" s="37"/>
      <c r="L42" s="23"/>
      <c r="M42" s="23"/>
      <c r="N42" s="23"/>
      <c r="O42" s="23"/>
      <c r="P42" s="23"/>
      <c r="Q42" s="23"/>
      <c r="R42" s="23"/>
      <c r="S42" s="23"/>
      <c r="T42" s="25">
        <v>600</v>
      </c>
      <c r="U42" s="37"/>
      <c r="V42" s="2"/>
      <c r="AE42" s="1"/>
      <c r="AO42" s="1"/>
      <c r="AP42" s="39"/>
      <c r="AQ42" s="1"/>
      <c r="AS42" s="1"/>
      <c r="AT42" s="1"/>
      <c r="AU42" s="1"/>
      <c r="AV42" s="1"/>
      <c r="AW42" s="1"/>
      <c r="AX42" s="1"/>
      <c r="AY42" s="1"/>
      <c r="AZ42" s="1"/>
    </row>
    <row r="43" spans="1:52" ht="17.25" customHeight="1">
      <c r="A43" s="1"/>
      <c r="B43" s="10" t="s">
        <v>72</v>
      </c>
      <c r="C43" s="5" t="s">
        <v>29</v>
      </c>
      <c r="D43" s="23">
        <v>3800</v>
      </c>
      <c r="E43" s="23">
        <v>6788</v>
      </c>
      <c r="F43" s="23"/>
      <c r="G43" s="23">
        <v>6788</v>
      </c>
      <c r="H43" s="23"/>
      <c r="I43" s="23"/>
      <c r="J43" s="23"/>
      <c r="K43" s="37"/>
      <c r="L43" s="23"/>
      <c r="M43" s="23"/>
      <c r="N43" s="23"/>
      <c r="O43" s="23"/>
      <c r="P43" s="23"/>
      <c r="Q43" s="23"/>
      <c r="R43" s="23"/>
      <c r="S43" s="23"/>
      <c r="T43" s="25"/>
      <c r="U43" s="37"/>
      <c r="V43" s="2"/>
      <c r="AE43" s="1"/>
      <c r="AO43" s="1"/>
      <c r="AP43" s="39"/>
      <c r="AQ43" s="1"/>
      <c r="AS43" s="1"/>
      <c r="AT43" s="1"/>
      <c r="AU43" s="1"/>
      <c r="AV43" s="1"/>
      <c r="AW43" s="1"/>
      <c r="AX43" s="1"/>
      <c r="AY43" s="1"/>
      <c r="AZ43" s="1"/>
    </row>
    <row r="44" spans="1:52" ht="17.25" customHeight="1">
      <c r="A44" s="1"/>
      <c r="B44" s="10"/>
      <c r="C44" s="5" t="s">
        <v>30</v>
      </c>
      <c r="D44" s="23">
        <v>775</v>
      </c>
      <c r="E44" s="23">
        <v>351</v>
      </c>
      <c r="F44" s="23">
        <v>5784</v>
      </c>
      <c r="G44" s="23">
        <v>6135</v>
      </c>
      <c r="H44" s="23"/>
      <c r="I44" s="23"/>
      <c r="J44" s="23"/>
      <c r="K44" s="37"/>
      <c r="L44" s="23"/>
      <c r="M44" s="23"/>
      <c r="N44" s="23"/>
      <c r="O44" s="23"/>
      <c r="P44" s="23"/>
      <c r="Q44" s="23"/>
      <c r="R44" s="23"/>
      <c r="S44" s="23"/>
      <c r="T44" s="25">
        <v>19916</v>
      </c>
      <c r="U44" s="37"/>
      <c r="V44" s="2"/>
      <c r="AE44" s="1"/>
      <c r="AO44" s="1"/>
      <c r="AP44" s="39"/>
      <c r="AQ44" s="1"/>
      <c r="AS44" s="1"/>
      <c r="AT44" s="1"/>
      <c r="AU44" s="1"/>
      <c r="AV44" s="1"/>
      <c r="AW44" s="1"/>
      <c r="AX44" s="1"/>
      <c r="AY44" s="1"/>
      <c r="AZ44" s="1"/>
    </row>
    <row r="45" spans="1:52" ht="17.25" customHeight="1">
      <c r="A45" s="1"/>
      <c r="B45" s="13"/>
      <c r="C45" s="7" t="s">
        <v>10</v>
      </c>
      <c r="D45" s="24">
        <f>SUM(D39:D44)</f>
        <v>71362</v>
      </c>
      <c r="E45" s="24">
        <f>SUM(E39:E44)</f>
        <v>52377</v>
      </c>
      <c r="F45" s="24">
        <f>SUM(F39:F44)</f>
        <v>217510</v>
      </c>
      <c r="G45" s="24">
        <f>SUM(G39:G44)</f>
        <v>269887</v>
      </c>
      <c r="H45" s="24"/>
      <c r="I45" s="24"/>
      <c r="J45" s="24"/>
      <c r="K45" s="37"/>
      <c r="L45" s="24"/>
      <c r="M45" s="24"/>
      <c r="N45" s="24"/>
      <c r="O45" s="24"/>
      <c r="P45" s="24"/>
      <c r="Q45" s="24"/>
      <c r="R45" s="24"/>
      <c r="S45" s="24"/>
      <c r="T45" s="26">
        <f>SUM(T39:T44)</f>
        <v>167719</v>
      </c>
      <c r="U45" s="37"/>
      <c r="V45" s="38"/>
      <c r="AO45" s="1"/>
      <c r="AP45" s="39"/>
      <c r="AQ45" s="1"/>
      <c r="AS45" s="1"/>
      <c r="AT45" s="1"/>
      <c r="AU45" s="1"/>
      <c r="AV45" s="1"/>
      <c r="AW45" s="1"/>
      <c r="AX45" s="1"/>
      <c r="AY45" s="1"/>
      <c r="AZ45" s="1"/>
    </row>
    <row r="46" ht="17.25" customHeight="1">
      <c r="AP46" s="39"/>
    </row>
    <row r="47" spans="22:42" ht="17.25" customHeight="1">
      <c r="V47" s="559" t="s">
        <v>159</v>
      </c>
      <c r="W47" s="559"/>
      <c r="X47" s="559"/>
      <c r="Y47" s="559"/>
      <c r="Z47" s="559"/>
      <c r="AA47" s="559"/>
      <c r="AB47" s="559"/>
      <c r="AC47" s="559"/>
      <c r="AD47" s="559"/>
      <c r="AF47" s="559" t="s">
        <v>160</v>
      </c>
      <c r="AG47" s="559"/>
      <c r="AH47" s="559"/>
      <c r="AI47" s="559"/>
      <c r="AJ47" s="559"/>
      <c r="AK47" s="559"/>
      <c r="AL47" s="559"/>
      <c r="AM47" s="559"/>
      <c r="AN47" s="559"/>
      <c r="AP47" s="39"/>
    </row>
    <row r="48" spans="2:42" ht="17.25" customHeight="1">
      <c r="B48" s="559" t="s">
        <v>157</v>
      </c>
      <c r="C48" s="559"/>
      <c r="D48" s="559"/>
      <c r="E48" s="559"/>
      <c r="F48" s="559"/>
      <c r="G48" s="559"/>
      <c r="H48" s="559"/>
      <c r="I48" s="559"/>
      <c r="J48" s="559"/>
      <c r="K48" s="33"/>
      <c r="L48" s="559" t="s">
        <v>158</v>
      </c>
      <c r="M48" s="559"/>
      <c r="N48" s="559"/>
      <c r="O48" s="559"/>
      <c r="P48" s="559"/>
      <c r="Q48" s="559"/>
      <c r="R48" s="559"/>
      <c r="S48" s="559"/>
      <c r="T48" s="559"/>
      <c r="U48" s="33"/>
      <c r="AP48" s="39"/>
    </row>
    <row r="49" ht="17.25" customHeight="1">
      <c r="AP49" s="39"/>
    </row>
    <row r="50" ht="10.5" customHeight="1">
      <c r="AP50" s="39"/>
    </row>
    <row r="51" ht="10.5" customHeight="1">
      <c r="AP51" s="39"/>
    </row>
    <row r="52" ht="10.5" customHeight="1">
      <c r="AP52" s="39"/>
    </row>
    <row r="53" ht="10.5" customHeight="1">
      <c r="AP53" s="39"/>
    </row>
    <row r="54" ht="10.5" customHeight="1">
      <c r="AP54" s="39"/>
    </row>
    <row r="55" ht="10.5" customHeight="1">
      <c r="AP55" s="39"/>
    </row>
    <row r="56" ht="10.5" customHeight="1">
      <c r="AP56" s="39"/>
    </row>
    <row r="57" ht="10.5" customHeight="1">
      <c r="AP57" s="39"/>
    </row>
    <row r="58" ht="10.5" customHeight="1">
      <c r="AP58" s="39"/>
    </row>
    <row r="59" ht="10.5" customHeight="1">
      <c r="AP59" s="39"/>
    </row>
    <row r="60" ht="10.5" customHeight="1">
      <c r="AP60" s="39"/>
    </row>
    <row r="61" ht="10.5" customHeight="1">
      <c r="AP61" s="39"/>
    </row>
    <row r="62" ht="10.5" customHeight="1">
      <c r="AP62" s="39"/>
    </row>
    <row r="63" ht="10.5" customHeight="1">
      <c r="AP63" s="39"/>
    </row>
    <row r="64" ht="10.5" customHeight="1">
      <c r="AP64" s="39"/>
    </row>
    <row r="65" ht="10.5" customHeight="1">
      <c r="AP65" s="39"/>
    </row>
    <row r="66" ht="10.5" customHeight="1">
      <c r="AP66" s="39"/>
    </row>
    <row r="67" ht="10.5" customHeight="1">
      <c r="AP67" s="39"/>
    </row>
    <row r="68" ht="10.5" customHeight="1">
      <c r="AP68" s="39"/>
    </row>
    <row r="69" ht="10.5" customHeight="1">
      <c r="AP69" s="39"/>
    </row>
    <row r="70" ht="10.5" customHeight="1">
      <c r="AP70" s="39"/>
    </row>
    <row r="71" ht="10.5" customHeight="1">
      <c r="AP71" s="39"/>
    </row>
    <row r="72" ht="10.5" customHeight="1">
      <c r="AP72" s="39"/>
    </row>
    <row r="73" ht="10.5" customHeight="1">
      <c r="AP73" s="39"/>
    </row>
    <row r="74" ht="10.5" customHeight="1">
      <c r="AP74" s="39"/>
    </row>
    <row r="75" ht="10.5" customHeight="1">
      <c r="AP75" s="39"/>
    </row>
    <row r="76" ht="10.5" customHeight="1">
      <c r="AP76" s="39"/>
    </row>
    <row r="77" ht="10.5" customHeight="1">
      <c r="AP77" s="39"/>
    </row>
    <row r="78" ht="10.5" customHeight="1">
      <c r="AP78" s="39"/>
    </row>
    <row r="79" ht="10.5" customHeight="1">
      <c r="AP79" s="39"/>
    </row>
    <row r="80" ht="13.5">
      <c r="AP80" s="38"/>
    </row>
    <row r="81" ht="13.5">
      <c r="AP81" s="38"/>
    </row>
    <row r="82" ht="13.5">
      <c r="AP82" s="38"/>
    </row>
    <row r="83" ht="13.5">
      <c r="AP83" s="38"/>
    </row>
    <row r="84" ht="13.5">
      <c r="AP84" s="38"/>
    </row>
    <row r="85" ht="13.5">
      <c r="AP85" s="38"/>
    </row>
    <row r="86" ht="13.5">
      <c r="AP86" s="38"/>
    </row>
    <row r="87" ht="13.5">
      <c r="AP87" s="38"/>
    </row>
    <row r="88" ht="13.5">
      <c r="AP88" s="38"/>
    </row>
    <row r="89" ht="13.5">
      <c r="AP89" s="38"/>
    </row>
    <row r="90" ht="13.5">
      <c r="AP90" s="38"/>
    </row>
    <row r="91" ht="13.5">
      <c r="AP91" s="38"/>
    </row>
    <row r="92" ht="13.5">
      <c r="AP92" s="38"/>
    </row>
  </sheetData>
  <sheetProtection/>
  <mergeCells count="31">
    <mergeCell ref="AN4:AN5"/>
    <mergeCell ref="AJ4:AJ5"/>
    <mergeCell ref="AK4:AK5"/>
    <mergeCell ref="AL4:AL5"/>
    <mergeCell ref="AM4:AM5"/>
    <mergeCell ref="AF47:AN47"/>
    <mergeCell ref="V47:AD47"/>
    <mergeCell ref="V40:W40"/>
    <mergeCell ref="L48:T48"/>
    <mergeCell ref="AB4:AB5"/>
    <mergeCell ref="L4:L5"/>
    <mergeCell ref="M4:O5"/>
    <mergeCell ref="X4:AA4"/>
    <mergeCell ref="AF4:AF5"/>
    <mergeCell ref="AD4:AD5"/>
    <mergeCell ref="D4:G4"/>
    <mergeCell ref="P4:P5"/>
    <mergeCell ref="T4:T5"/>
    <mergeCell ref="Y5:AA5"/>
    <mergeCell ref="H4:H5"/>
    <mergeCell ref="B48:J48"/>
    <mergeCell ref="E5:G5"/>
    <mergeCell ref="D5:D6"/>
    <mergeCell ref="I4:I5"/>
    <mergeCell ref="J4:J5"/>
    <mergeCell ref="AG4:AI5"/>
    <mergeCell ref="AC4:AC5"/>
    <mergeCell ref="Q4:Q5"/>
    <mergeCell ref="X5:X6"/>
    <mergeCell ref="S4:S5"/>
    <mergeCell ref="R4:R5"/>
  </mergeCells>
  <printOptions/>
  <pageMargins left="0.52" right="0.58" top="0.46" bottom="0.42" header="0.2" footer="0.2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12.625" style="0" customWidth="1"/>
    <col min="4" max="10" width="10.125" style="0" customWidth="1"/>
    <col min="11" max="11" width="3.625" style="0" customWidth="1"/>
    <col min="12" max="20" width="9.875" style="0" customWidth="1"/>
    <col min="21" max="21" width="3.625" style="0" customWidth="1"/>
    <col min="22" max="22" width="4.625" style="0" customWidth="1"/>
    <col min="23" max="23" width="12.625" style="0" customWidth="1"/>
    <col min="24" max="30" width="10.125" style="0" customWidth="1"/>
    <col min="31" max="31" width="3.625" style="0" customWidth="1"/>
    <col min="32" max="40" width="9.875" style="0" customWidth="1"/>
    <col min="41" max="47" width="5.75390625" style="0" customWidth="1"/>
    <col min="48" max="48" width="3.25390625" style="0" customWidth="1"/>
    <col min="49" max="49" width="4.125" style="0" customWidth="1"/>
    <col min="50" max="50" width="8.875" style="0" customWidth="1"/>
    <col min="51" max="62" width="6.625" style="0" customWidth="1"/>
    <col min="63" max="63" width="3.25390625" style="0" customWidth="1"/>
    <col min="64" max="64" width="6.125" style="0" customWidth="1"/>
    <col min="65" max="65" width="5.875" style="0" customWidth="1"/>
    <col min="66" max="66" width="6.125" style="0" customWidth="1"/>
    <col min="67" max="79" width="5.75390625" style="0" customWidth="1"/>
    <col min="80" max="88" width="6.375" style="0" customWidth="1"/>
  </cols>
  <sheetData>
    <row r="1" spans="1:79" ht="13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7.25" customHeight="1">
      <c r="A2" s="1"/>
      <c r="B2" s="27" t="s">
        <v>89</v>
      </c>
      <c r="C2" s="3"/>
      <c r="D2" s="3"/>
      <c r="E2" s="3"/>
      <c r="F2" s="3"/>
      <c r="G2" s="3"/>
      <c r="H2" s="104" t="s">
        <v>302</v>
      </c>
      <c r="I2" s="3"/>
      <c r="J2" s="3"/>
      <c r="K2" s="3"/>
      <c r="L2" s="3"/>
      <c r="M2" s="3"/>
      <c r="N2" s="3"/>
      <c r="O2" s="3"/>
      <c r="P2" s="3"/>
      <c r="Q2" s="3"/>
      <c r="R2" s="104" t="s">
        <v>302</v>
      </c>
      <c r="S2" s="3"/>
      <c r="T2" s="3"/>
      <c r="U2" s="3"/>
      <c r="V2" s="3"/>
      <c r="W2" s="3"/>
      <c r="X2" s="3"/>
      <c r="Y2" s="3"/>
      <c r="Z2" s="3"/>
      <c r="AA2" s="3"/>
      <c r="AB2" s="104" t="s">
        <v>302</v>
      </c>
      <c r="AC2" s="3"/>
      <c r="AD2" s="3"/>
      <c r="AE2" s="1"/>
      <c r="AF2" s="1"/>
      <c r="AG2" s="1"/>
      <c r="AH2" s="1"/>
      <c r="AI2" s="1"/>
      <c r="AJ2" s="1"/>
      <c r="AK2" s="1"/>
      <c r="AL2" s="104" t="s">
        <v>302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7.25" customHeight="1">
      <c r="A3" s="1"/>
      <c r="B3" s="3"/>
      <c r="C3" s="3"/>
      <c r="D3" s="17"/>
      <c r="E3" s="17"/>
      <c r="F3" s="17"/>
      <c r="G3" s="17"/>
      <c r="H3" s="17"/>
      <c r="I3" s="17"/>
      <c r="J3" s="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7"/>
      <c r="AB3" s="17"/>
      <c r="AC3" s="17"/>
      <c r="AD3" s="1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40" ht="17.25" customHeight="1">
      <c r="A4" s="1"/>
      <c r="B4" s="9" t="s">
        <v>58</v>
      </c>
      <c r="C4" s="14"/>
      <c r="D4" s="546" t="s">
        <v>106</v>
      </c>
      <c r="E4" s="547"/>
      <c r="F4" s="547"/>
      <c r="G4" s="548"/>
      <c r="H4" s="556" t="s">
        <v>107</v>
      </c>
      <c r="I4" s="556" t="s">
        <v>108</v>
      </c>
      <c r="J4" s="556" t="s">
        <v>109</v>
      </c>
      <c r="K4" s="34"/>
      <c r="L4" s="537" t="s">
        <v>110</v>
      </c>
      <c r="M4" s="540" t="s">
        <v>111</v>
      </c>
      <c r="N4" s="541"/>
      <c r="O4" s="542"/>
      <c r="P4" s="537" t="s">
        <v>112</v>
      </c>
      <c r="Q4" s="537" t="s">
        <v>98</v>
      </c>
      <c r="R4" s="537" t="s">
        <v>97</v>
      </c>
      <c r="S4" s="537" t="s">
        <v>99</v>
      </c>
      <c r="T4" s="552" t="s">
        <v>100</v>
      </c>
      <c r="U4" s="34"/>
      <c r="V4" s="9" t="s">
        <v>58</v>
      </c>
      <c r="W4" s="14"/>
      <c r="X4" s="546" t="s">
        <v>113</v>
      </c>
      <c r="Y4" s="547"/>
      <c r="Z4" s="547"/>
      <c r="AA4" s="548"/>
      <c r="AB4" s="556" t="s">
        <v>114</v>
      </c>
      <c r="AC4" s="556" t="s">
        <v>115</v>
      </c>
      <c r="AD4" s="556" t="s">
        <v>109</v>
      </c>
      <c r="AF4" s="537" t="s">
        <v>116</v>
      </c>
      <c r="AG4" s="540" t="s">
        <v>117</v>
      </c>
      <c r="AH4" s="541"/>
      <c r="AI4" s="542"/>
      <c r="AJ4" s="537" t="s">
        <v>118</v>
      </c>
      <c r="AK4" s="537" t="s">
        <v>119</v>
      </c>
      <c r="AL4" s="537" t="s">
        <v>97</v>
      </c>
      <c r="AM4" s="537" t="s">
        <v>99</v>
      </c>
      <c r="AN4" s="552" t="s">
        <v>100</v>
      </c>
    </row>
    <row r="5" spans="1:40" ht="17.25" customHeight="1">
      <c r="A5" s="1"/>
      <c r="B5" s="10" t="s">
        <v>59</v>
      </c>
      <c r="C5" s="15" t="s">
        <v>93</v>
      </c>
      <c r="D5" s="554" t="s">
        <v>90</v>
      </c>
      <c r="E5" s="534" t="s">
        <v>94</v>
      </c>
      <c r="F5" s="535"/>
      <c r="G5" s="536"/>
      <c r="H5" s="557"/>
      <c r="I5" s="557"/>
      <c r="J5" s="557"/>
      <c r="K5" s="35"/>
      <c r="L5" s="538"/>
      <c r="M5" s="543"/>
      <c r="N5" s="544"/>
      <c r="O5" s="545"/>
      <c r="P5" s="538"/>
      <c r="Q5" s="538"/>
      <c r="R5" s="538"/>
      <c r="S5" s="538"/>
      <c r="T5" s="553"/>
      <c r="U5" s="35"/>
      <c r="V5" s="10" t="s">
        <v>59</v>
      </c>
      <c r="W5" s="15" t="s">
        <v>93</v>
      </c>
      <c r="X5" s="554" t="s">
        <v>90</v>
      </c>
      <c r="Y5" s="534" t="s">
        <v>94</v>
      </c>
      <c r="Z5" s="535"/>
      <c r="AA5" s="536"/>
      <c r="AB5" s="557"/>
      <c r="AC5" s="557"/>
      <c r="AD5" s="557"/>
      <c r="AF5" s="538"/>
      <c r="AG5" s="543"/>
      <c r="AH5" s="544"/>
      <c r="AI5" s="545"/>
      <c r="AJ5" s="538"/>
      <c r="AK5" s="538"/>
      <c r="AL5" s="538"/>
      <c r="AM5" s="538"/>
      <c r="AN5" s="553"/>
    </row>
    <row r="6" spans="1:40" ht="17.25" customHeight="1">
      <c r="A6" s="1"/>
      <c r="B6" s="11" t="s">
        <v>60</v>
      </c>
      <c r="C6" s="16"/>
      <c r="D6" s="569"/>
      <c r="E6" s="4" t="s">
        <v>91</v>
      </c>
      <c r="F6" s="4" t="s">
        <v>92</v>
      </c>
      <c r="G6" s="4" t="s">
        <v>10</v>
      </c>
      <c r="H6" s="29" t="s">
        <v>120</v>
      </c>
      <c r="I6" s="29" t="s">
        <v>104</v>
      </c>
      <c r="J6" s="29" t="s">
        <v>104</v>
      </c>
      <c r="K6" s="36"/>
      <c r="L6" s="32" t="s">
        <v>121</v>
      </c>
      <c r="M6" s="4" t="s">
        <v>95</v>
      </c>
      <c r="N6" s="4" t="s">
        <v>96</v>
      </c>
      <c r="O6" s="4" t="s">
        <v>10</v>
      </c>
      <c r="P6" s="30" t="s">
        <v>122</v>
      </c>
      <c r="Q6" s="30" t="s">
        <v>123</v>
      </c>
      <c r="R6" s="18" t="s">
        <v>124</v>
      </c>
      <c r="S6" s="30" t="s">
        <v>105</v>
      </c>
      <c r="T6" s="31" t="s">
        <v>105</v>
      </c>
      <c r="U6" s="36"/>
      <c r="V6" s="11" t="s">
        <v>60</v>
      </c>
      <c r="W6" s="16"/>
      <c r="X6" s="569"/>
      <c r="Y6" s="4" t="s">
        <v>91</v>
      </c>
      <c r="Z6" s="4" t="s">
        <v>92</v>
      </c>
      <c r="AA6" s="4" t="s">
        <v>10</v>
      </c>
      <c r="AB6" s="29" t="s">
        <v>122</v>
      </c>
      <c r="AC6" s="29" t="s">
        <v>122</v>
      </c>
      <c r="AD6" s="29" t="s">
        <v>122</v>
      </c>
      <c r="AF6" s="32" t="s">
        <v>125</v>
      </c>
      <c r="AG6" s="4" t="s">
        <v>95</v>
      </c>
      <c r="AH6" s="4" t="s">
        <v>96</v>
      </c>
      <c r="AI6" s="4" t="s">
        <v>10</v>
      </c>
      <c r="AJ6" s="30" t="s">
        <v>122</v>
      </c>
      <c r="AK6" s="30" t="s">
        <v>122</v>
      </c>
      <c r="AL6" s="18" t="s">
        <v>126</v>
      </c>
      <c r="AM6" s="30" t="s">
        <v>127</v>
      </c>
      <c r="AN6" s="31" t="s">
        <v>127</v>
      </c>
    </row>
    <row r="7" spans="1:40" ht="17.25" customHeight="1">
      <c r="A7" s="1"/>
      <c r="B7" s="12"/>
      <c r="C7" s="5" t="s">
        <v>85</v>
      </c>
      <c r="D7" s="23">
        <v>4357</v>
      </c>
      <c r="E7" s="23">
        <v>17652</v>
      </c>
      <c r="F7" s="23">
        <v>1160</v>
      </c>
      <c r="G7" s="23">
        <f aca="true" t="shared" si="0" ref="G7:G17">SUM(E7:F7)</f>
        <v>18812</v>
      </c>
      <c r="H7" s="23"/>
      <c r="I7" s="23"/>
      <c r="J7" s="23"/>
      <c r="K7" s="37"/>
      <c r="L7" s="23"/>
      <c r="M7" s="23"/>
      <c r="N7" s="23"/>
      <c r="O7" s="23"/>
      <c r="P7" s="23"/>
      <c r="Q7" s="23"/>
      <c r="R7" s="23"/>
      <c r="S7" s="23"/>
      <c r="T7" s="25">
        <v>21150</v>
      </c>
      <c r="U7" s="37"/>
      <c r="V7" s="12"/>
      <c r="W7" s="8" t="s">
        <v>31</v>
      </c>
      <c r="X7" s="23">
        <v>6841</v>
      </c>
      <c r="Y7" s="23">
        <v>1015</v>
      </c>
      <c r="Z7" s="23"/>
      <c r="AA7" s="23">
        <f>SUM(Y7:Z7)</f>
        <v>1015</v>
      </c>
      <c r="AB7" s="23"/>
      <c r="AC7" s="23"/>
      <c r="AD7" s="23"/>
      <c r="AF7" s="20"/>
      <c r="AG7" s="20"/>
      <c r="AH7" s="20"/>
      <c r="AI7" s="20"/>
      <c r="AJ7" s="20">
        <v>9000</v>
      </c>
      <c r="AK7" s="20"/>
      <c r="AL7" s="20"/>
      <c r="AM7" s="20"/>
      <c r="AN7" s="21">
        <v>1200</v>
      </c>
    </row>
    <row r="8" spans="1:40" ht="17.25" customHeight="1">
      <c r="A8" s="1"/>
      <c r="B8" s="10"/>
      <c r="C8" s="5" t="s">
        <v>1</v>
      </c>
      <c r="D8" s="23">
        <v>1486</v>
      </c>
      <c r="E8" s="23">
        <v>15295</v>
      </c>
      <c r="F8" s="23">
        <v>97200</v>
      </c>
      <c r="G8" s="23">
        <f t="shared" si="0"/>
        <v>112495</v>
      </c>
      <c r="H8" s="23">
        <v>12200</v>
      </c>
      <c r="I8" s="23">
        <v>21970</v>
      </c>
      <c r="J8" s="23"/>
      <c r="K8" s="37"/>
      <c r="L8" s="23"/>
      <c r="M8" s="23"/>
      <c r="N8" s="23"/>
      <c r="O8" s="23"/>
      <c r="P8" s="23"/>
      <c r="Q8" s="23"/>
      <c r="R8" s="23"/>
      <c r="S8" s="23"/>
      <c r="T8" s="25">
        <v>51120</v>
      </c>
      <c r="U8" s="37"/>
      <c r="V8" s="10" t="s">
        <v>128</v>
      </c>
      <c r="W8" s="8" t="s">
        <v>32</v>
      </c>
      <c r="X8" s="23">
        <v>4150</v>
      </c>
      <c r="Y8" s="23">
        <v>210</v>
      </c>
      <c r="Z8" s="23"/>
      <c r="AA8" s="23">
        <f>SUM(Y8:Z8)</f>
        <v>210</v>
      </c>
      <c r="AB8" s="23">
        <v>240</v>
      </c>
      <c r="AC8" s="23">
        <v>2700</v>
      </c>
      <c r="AD8" s="23"/>
      <c r="AF8" s="20">
        <v>230</v>
      </c>
      <c r="AG8" s="20"/>
      <c r="AH8" s="20"/>
      <c r="AI8" s="20"/>
      <c r="AJ8" s="20"/>
      <c r="AK8" s="20"/>
      <c r="AL8" s="20"/>
      <c r="AM8" s="20"/>
      <c r="AN8" s="21">
        <v>17925</v>
      </c>
    </row>
    <row r="9" spans="1:40" ht="17.25" customHeight="1">
      <c r="A9" s="1"/>
      <c r="B9" s="10"/>
      <c r="C9" s="5" t="s">
        <v>2</v>
      </c>
      <c r="D9" s="23">
        <v>3023</v>
      </c>
      <c r="E9" s="23">
        <v>7331</v>
      </c>
      <c r="F9" s="23"/>
      <c r="G9" s="23">
        <f t="shared" si="0"/>
        <v>7331</v>
      </c>
      <c r="H9" s="23"/>
      <c r="I9" s="23"/>
      <c r="J9" s="23"/>
      <c r="K9" s="37"/>
      <c r="L9" s="23">
        <v>57</v>
      </c>
      <c r="M9" s="23"/>
      <c r="N9" s="23"/>
      <c r="O9" s="23"/>
      <c r="P9" s="23"/>
      <c r="Q9" s="23"/>
      <c r="R9" s="23"/>
      <c r="S9" s="23"/>
      <c r="T9" s="25">
        <v>109215</v>
      </c>
      <c r="U9" s="37"/>
      <c r="V9" s="10" t="s">
        <v>73</v>
      </c>
      <c r="W9" s="8" t="s">
        <v>33</v>
      </c>
      <c r="X9" s="23">
        <v>16140</v>
      </c>
      <c r="Y9" s="23">
        <v>5600</v>
      </c>
      <c r="Z9" s="23">
        <v>43130</v>
      </c>
      <c r="AA9" s="23">
        <f>SUM(Y9:Z9)</f>
        <v>48730</v>
      </c>
      <c r="AB9" s="23">
        <v>69</v>
      </c>
      <c r="AC9" s="23"/>
      <c r="AD9" s="23">
        <v>108866</v>
      </c>
      <c r="AF9" s="20"/>
      <c r="AG9" s="20">
        <v>188</v>
      </c>
      <c r="AH9" s="20">
        <v>849</v>
      </c>
      <c r="AI9" s="20">
        <f>SUM(AG9:AH9)</f>
        <v>1037</v>
      </c>
      <c r="AJ9" s="20">
        <v>103</v>
      </c>
      <c r="AK9" s="20">
        <v>80</v>
      </c>
      <c r="AL9" s="20"/>
      <c r="AM9" s="20"/>
      <c r="AN9" s="21">
        <v>10575</v>
      </c>
    </row>
    <row r="10" spans="1:40" ht="17.25" customHeight="1">
      <c r="A10" s="1"/>
      <c r="B10" s="10" t="s">
        <v>61</v>
      </c>
      <c r="C10" s="6" t="s">
        <v>0</v>
      </c>
      <c r="D10" s="23">
        <v>11589</v>
      </c>
      <c r="E10" s="23">
        <v>5670</v>
      </c>
      <c r="F10" s="23"/>
      <c r="G10" s="23">
        <f t="shared" si="0"/>
        <v>5670</v>
      </c>
      <c r="H10" s="23"/>
      <c r="I10" s="23"/>
      <c r="J10" s="23"/>
      <c r="K10" s="37"/>
      <c r="L10" s="23"/>
      <c r="M10" s="23"/>
      <c r="N10" s="23"/>
      <c r="O10" s="23"/>
      <c r="P10" s="23"/>
      <c r="Q10" s="23"/>
      <c r="R10" s="23"/>
      <c r="S10" s="23"/>
      <c r="T10" s="25">
        <v>4815</v>
      </c>
      <c r="U10" s="37"/>
      <c r="V10" s="10" t="s">
        <v>74</v>
      </c>
      <c r="W10" s="8" t="s">
        <v>34</v>
      </c>
      <c r="X10" s="23">
        <v>4670</v>
      </c>
      <c r="Y10" s="23">
        <v>170</v>
      </c>
      <c r="Z10" s="23">
        <v>527831</v>
      </c>
      <c r="AA10" s="23">
        <f>SUM(Y10:Z10)</f>
        <v>528001</v>
      </c>
      <c r="AB10" s="23"/>
      <c r="AC10" s="23"/>
      <c r="AD10" s="23"/>
      <c r="AF10" s="20"/>
      <c r="AG10" s="20"/>
      <c r="AH10" s="20"/>
      <c r="AI10" s="20"/>
      <c r="AJ10" s="20"/>
      <c r="AK10" s="20"/>
      <c r="AL10" s="20"/>
      <c r="AM10" s="20"/>
      <c r="AN10" s="21"/>
    </row>
    <row r="11" spans="1:40" ht="17.25" customHeight="1">
      <c r="A11" s="1"/>
      <c r="B11" s="10"/>
      <c r="C11" s="5" t="s">
        <v>5</v>
      </c>
      <c r="D11" s="23"/>
      <c r="E11" s="23"/>
      <c r="F11" s="23">
        <v>29711</v>
      </c>
      <c r="G11" s="23">
        <f t="shared" si="0"/>
        <v>29711</v>
      </c>
      <c r="H11" s="23"/>
      <c r="I11" s="23">
        <v>26380</v>
      </c>
      <c r="J11" s="23"/>
      <c r="K11" s="37"/>
      <c r="L11" s="23"/>
      <c r="M11" s="23"/>
      <c r="N11" s="23"/>
      <c r="O11" s="23"/>
      <c r="P11" s="23"/>
      <c r="Q11" s="23"/>
      <c r="R11" s="23"/>
      <c r="S11" s="23"/>
      <c r="T11" s="25">
        <v>4350</v>
      </c>
      <c r="U11" s="37"/>
      <c r="V11" s="11"/>
      <c r="W11" s="8" t="s">
        <v>10</v>
      </c>
      <c r="X11" s="23">
        <f aca="true" t="shared" si="1" ref="X11:AD11">SUM(X7:X10)</f>
        <v>31801</v>
      </c>
      <c r="Y11" s="23">
        <f t="shared" si="1"/>
        <v>6995</v>
      </c>
      <c r="Z11" s="23">
        <f t="shared" si="1"/>
        <v>570961</v>
      </c>
      <c r="AA11" s="23">
        <f t="shared" si="1"/>
        <v>577956</v>
      </c>
      <c r="AB11" s="23">
        <f t="shared" si="1"/>
        <v>309</v>
      </c>
      <c r="AC11" s="23">
        <f t="shared" si="1"/>
        <v>2700</v>
      </c>
      <c r="AD11" s="23">
        <f t="shared" si="1"/>
        <v>108866</v>
      </c>
      <c r="AF11" s="20">
        <f aca="true" t="shared" si="2" ref="AF11:AK11">SUM(AF7:AF10)</f>
        <v>230</v>
      </c>
      <c r="AG11" s="20">
        <f t="shared" si="2"/>
        <v>188</v>
      </c>
      <c r="AH11" s="20">
        <f t="shared" si="2"/>
        <v>849</v>
      </c>
      <c r="AI11" s="20">
        <f t="shared" si="2"/>
        <v>1037</v>
      </c>
      <c r="AJ11" s="20">
        <f t="shared" si="2"/>
        <v>9103</v>
      </c>
      <c r="AK11" s="20">
        <f t="shared" si="2"/>
        <v>80</v>
      </c>
      <c r="AL11" s="20"/>
      <c r="AM11" s="20"/>
      <c r="AN11" s="21">
        <f>SUM(AN7:AN10)</f>
        <v>29700</v>
      </c>
    </row>
    <row r="12" spans="1:40" ht="17.25" customHeight="1">
      <c r="A12" s="1"/>
      <c r="B12" s="10" t="s">
        <v>129</v>
      </c>
      <c r="C12" s="5" t="s">
        <v>8</v>
      </c>
      <c r="D12" s="23">
        <v>246</v>
      </c>
      <c r="E12" s="23">
        <v>643</v>
      </c>
      <c r="F12" s="23"/>
      <c r="G12" s="23">
        <f t="shared" si="0"/>
        <v>643</v>
      </c>
      <c r="H12" s="23"/>
      <c r="I12" s="23"/>
      <c r="J12" s="23"/>
      <c r="K12" s="37"/>
      <c r="L12" s="23"/>
      <c r="M12" s="23"/>
      <c r="N12" s="23"/>
      <c r="O12" s="23"/>
      <c r="P12" s="23"/>
      <c r="Q12" s="23"/>
      <c r="R12" s="23"/>
      <c r="S12" s="23"/>
      <c r="T12" s="25"/>
      <c r="U12" s="37"/>
      <c r="V12" s="12" t="s">
        <v>75</v>
      </c>
      <c r="W12" s="8" t="s">
        <v>35</v>
      </c>
      <c r="X12" s="23">
        <v>11374</v>
      </c>
      <c r="Y12" s="23">
        <v>2585</v>
      </c>
      <c r="Z12" s="23">
        <v>61009</v>
      </c>
      <c r="AA12" s="23">
        <f>SUM(Y12:Z12)</f>
        <v>63594</v>
      </c>
      <c r="AB12" s="23"/>
      <c r="AC12" s="23"/>
      <c r="AD12" s="23"/>
      <c r="AF12" s="20"/>
      <c r="AG12" s="20"/>
      <c r="AH12" s="20"/>
      <c r="AI12" s="20"/>
      <c r="AJ12" s="20"/>
      <c r="AK12" s="20"/>
      <c r="AL12" s="20"/>
      <c r="AM12" s="20"/>
      <c r="AN12" s="21">
        <v>18750</v>
      </c>
    </row>
    <row r="13" spans="1:40" ht="17.25" customHeight="1">
      <c r="A13" s="1"/>
      <c r="B13" s="10"/>
      <c r="C13" s="5" t="s">
        <v>9</v>
      </c>
      <c r="D13" s="23"/>
      <c r="E13" s="23">
        <v>78998</v>
      </c>
      <c r="F13" s="23">
        <v>2724</v>
      </c>
      <c r="G13" s="23">
        <f t="shared" si="0"/>
        <v>81722</v>
      </c>
      <c r="H13" s="23"/>
      <c r="I13" s="23"/>
      <c r="J13" s="23"/>
      <c r="K13" s="37"/>
      <c r="L13" s="23"/>
      <c r="M13" s="23"/>
      <c r="N13" s="23"/>
      <c r="O13" s="23"/>
      <c r="P13" s="23"/>
      <c r="Q13" s="23"/>
      <c r="R13" s="23"/>
      <c r="S13" s="23"/>
      <c r="T13" s="25">
        <v>8892</v>
      </c>
      <c r="U13" s="37"/>
      <c r="V13" s="10" t="s">
        <v>130</v>
      </c>
      <c r="W13" s="8" t="s">
        <v>36</v>
      </c>
      <c r="X13" s="23">
        <v>8726</v>
      </c>
      <c r="Y13" s="23">
        <v>2950</v>
      </c>
      <c r="Z13" s="23">
        <v>12000</v>
      </c>
      <c r="AA13" s="23">
        <f>SUM(Y13:Z13)</f>
        <v>14950</v>
      </c>
      <c r="AB13" s="23"/>
      <c r="AC13" s="23"/>
      <c r="AD13" s="23"/>
      <c r="AF13" s="20">
        <v>50</v>
      </c>
      <c r="AG13" s="20">
        <v>8456</v>
      </c>
      <c r="AH13" s="20">
        <v>1436</v>
      </c>
      <c r="AI13" s="20">
        <f>SUM(AG13:AH13)</f>
        <v>9892</v>
      </c>
      <c r="AJ13" s="20">
        <v>200</v>
      </c>
      <c r="AK13" s="20">
        <v>100</v>
      </c>
      <c r="AL13" s="20"/>
      <c r="AM13" s="20"/>
      <c r="AN13" s="21"/>
    </row>
    <row r="14" spans="1:40" ht="17.25" customHeight="1">
      <c r="A14" s="1"/>
      <c r="B14" s="10"/>
      <c r="C14" s="5" t="s">
        <v>7</v>
      </c>
      <c r="D14" s="23">
        <v>4200</v>
      </c>
      <c r="E14" s="23">
        <v>50</v>
      </c>
      <c r="F14" s="23">
        <v>15150</v>
      </c>
      <c r="G14" s="23">
        <f t="shared" si="0"/>
        <v>15200</v>
      </c>
      <c r="H14" s="23"/>
      <c r="I14" s="23"/>
      <c r="J14" s="23"/>
      <c r="K14" s="37"/>
      <c r="L14" s="23"/>
      <c r="M14" s="23"/>
      <c r="N14" s="23"/>
      <c r="O14" s="23"/>
      <c r="P14" s="23"/>
      <c r="Q14" s="23"/>
      <c r="R14" s="23"/>
      <c r="S14" s="23"/>
      <c r="T14" s="25"/>
      <c r="U14" s="37"/>
      <c r="V14" s="11" t="s">
        <v>76</v>
      </c>
      <c r="W14" s="8" t="s">
        <v>10</v>
      </c>
      <c r="X14" s="23">
        <f>SUM(X12:X13)</f>
        <v>20100</v>
      </c>
      <c r="Y14" s="23">
        <f>SUM(Y12:Y13)</f>
        <v>5535</v>
      </c>
      <c r="Z14" s="23">
        <f>SUM(Z12:Z13)</f>
        <v>73009</v>
      </c>
      <c r="AA14" s="23">
        <f>SUM(AA12:AA13)</f>
        <v>78544</v>
      </c>
      <c r="AB14" s="23"/>
      <c r="AC14" s="23"/>
      <c r="AD14" s="23"/>
      <c r="AF14" s="20">
        <f aca="true" t="shared" si="3" ref="AF14:AK14">SUM(AF12:AF13)</f>
        <v>50</v>
      </c>
      <c r="AG14" s="20">
        <f t="shared" si="3"/>
        <v>8456</v>
      </c>
      <c r="AH14" s="20">
        <f t="shared" si="3"/>
        <v>1436</v>
      </c>
      <c r="AI14" s="20">
        <f t="shared" si="3"/>
        <v>9892</v>
      </c>
      <c r="AJ14" s="20">
        <f t="shared" si="3"/>
        <v>200</v>
      </c>
      <c r="AK14" s="20">
        <f t="shared" si="3"/>
        <v>100</v>
      </c>
      <c r="AL14" s="20"/>
      <c r="AM14" s="20"/>
      <c r="AN14" s="21">
        <f>SUM(AN12:AN13)</f>
        <v>18750</v>
      </c>
    </row>
    <row r="15" spans="1:40" ht="17.25" customHeight="1">
      <c r="A15" s="1"/>
      <c r="B15" s="10" t="s">
        <v>62</v>
      </c>
      <c r="C15" s="5" t="s">
        <v>3</v>
      </c>
      <c r="D15" s="23">
        <v>250</v>
      </c>
      <c r="E15" s="23">
        <v>53338</v>
      </c>
      <c r="F15" s="23"/>
      <c r="G15" s="23">
        <f t="shared" si="0"/>
        <v>53338</v>
      </c>
      <c r="H15" s="23">
        <v>241</v>
      </c>
      <c r="I15" s="23">
        <v>16666</v>
      </c>
      <c r="J15" s="23"/>
      <c r="K15" s="37"/>
      <c r="L15" s="23"/>
      <c r="M15" s="23"/>
      <c r="N15" s="23"/>
      <c r="O15" s="23"/>
      <c r="P15" s="23"/>
      <c r="Q15" s="23"/>
      <c r="R15" s="23"/>
      <c r="S15" s="23"/>
      <c r="T15" s="25"/>
      <c r="U15" s="37"/>
      <c r="V15" s="12" t="s">
        <v>77</v>
      </c>
      <c r="W15" s="8" t="s">
        <v>37</v>
      </c>
      <c r="X15" s="23">
        <v>12546</v>
      </c>
      <c r="Y15" s="23">
        <v>27036</v>
      </c>
      <c r="Z15" s="23">
        <v>12601</v>
      </c>
      <c r="AA15" s="23">
        <f>SUM(Y15:Z15)</f>
        <v>39637</v>
      </c>
      <c r="AB15" s="23">
        <v>975</v>
      </c>
      <c r="AC15" s="23"/>
      <c r="AD15" s="23"/>
      <c r="AF15" s="20">
        <v>500</v>
      </c>
      <c r="AG15" s="20">
        <v>50</v>
      </c>
      <c r="AH15" s="20"/>
      <c r="AI15" s="20">
        <f>SUM(AG15:AH15)</f>
        <v>50</v>
      </c>
      <c r="AJ15" s="20">
        <v>1774</v>
      </c>
      <c r="AK15" s="20">
        <v>327</v>
      </c>
      <c r="AL15" s="20"/>
      <c r="AM15" s="20"/>
      <c r="AN15" s="21">
        <v>3600</v>
      </c>
    </row>
    <row r="16" spans="1:40" ht="17.25" customHeight="1">
      <c r="A16" s="1"/>
      <c r="B16" s="10"/>
      <c r="C16" s="5" t="s">
        <v>4</v>
      </c>
      <c r="D16" s="23">
        <v>1648</v>
      </c>
      <c r="E16" s="23">
        <v>220537</v>
      </c>
      <c r="F16" s="23">
        <v>55582</v>
      </c>
      <c r="G16" s="23">
        <f t="shared" si="0"/>
        <v>276119</v>
      </c>
      <c r="H16" s="23">
        <v>53691</v>
      </c>
      <c r="I16" s="23">
        <v>21175</v>
      </c>
      <c r="J16" s="23">
        <v>62549</v>
      </c>
      <c r="K16" s="37"/>
      <c r="L16" s="23"/>
      <c r="M16" s="23"/>
      <c r="N16" s="23"/>
      <c r="O16" s="23"/>
      <c r="P16" s="23"/>
      <c r="Q16" s="23"/>
      <c r="R16" s="23"/>
      <c r="S16" s="23"/>
      <c r="T16" s="25"/>
      <c r="U16" s="37"/>
      <c r="V16" s="10" t="s">
        <v>131</v>
      </c>
      <c r="W16" s="8" t="s">
        <v>38</v>
      </c>
      <c r="X16" s="23">
        <v>16180</v>
      </c>
      <c r="Y16" s="23">
        <v>14055</v>
      </c>
      <c r="Z16" s="23"/>
      <c r="AA16" s="23">
        <f>SUM(Y16:Z16)</f>
        <v>14055</v>
      </c>
      <c r="AB16" s="23">
        <v>300</v>
      </c>
      <c r="AC16" s="23"/>
      <c r="AD16" s="23"/>
      <c r="AF16" s="20">
        <v>35</v>
      </c>
      <c r="AG16" s="20">
        <v>70</v>
      </c>
      <c r="AH16" s="20">
        <v>2925</v>
      </c>
      <c r="AI16" s="20">
        <f>SUM(AG16:AH16)</f>
        <v>2995</v>
      </c>
      <c r="AJ16" s="20">
        <v>310</v>
      </c>
      <c r="AK16" s="20">
        <v>300</v>
      </c>
      <c r="AL16" s="20"/>
      <c r="AM16" s="20"/>
      <c r="AN16" s="21">
        <v>2850</v>
      </c>
    </row>
    <row r="17" spans="1:40" ht="17.25" customHeight="1">
      <c r="A17" s="1"/>
      <c r="B17" s="10"/>
      <c r="C17" s="5" t="s">
        <v>6</v>
      </c>
      <c r="D17" s="23">
        <v>888</v>
      </c>
      <c r="E17" s="23">
        <v>3213</v>
      </c>
      <c r="F17" s="23">
        <v>3028</v>
      </c>
      <c r="G17" s="23">
        <f t="shared" si="0"/>
        <v>6241</v>
      </c>
      <c r="H17" s="23">
        <v>2500</v>
      </c>
      <c r="I17" s="23">
        <v>720</v>
      </c>
      <c r="J17" s="23"/>
      <c r="K17" s="37"/>
      <c r="L17" s="23"/>
      <c r="M17" s="23"/>
      <c r="N17" s="23"/>
      <c r="O17" s="23"/>
      <c r="P17" s="23"/>
      <c r="Q17" s="23"/>
      <c r="R17" s="23"/>
      <c r="S17" s="23"/>
      <c r="T17" s="25"/>
      <c r="U17" s="37"/>
      <c r="V17" s="11" t="s">
        <v>78</v>
      </c>
      <c r="W17" s="8" t="s">
        <v>10</v>
      </c>
      <c r="X17" s="23">
        <f>SUM(X15:X16)</f>
        <v>28726</v>
      </c>
      <c r="Y17" s="23">
        <f>SUM(Y15:Y16)</f>
        <v>41091</v>
      </c>
      <c r="Z17" s="23">
        <f>SUM(Z15:Z16)</f>
        <v>12601</v>
      </c>
      <c r="AA17" s="23">
        <f>SUM(AA15:AA16)</f>
        <v>53692</v>
      </c>
      <c r="AB17" s="23">
        <f>SUM(AB15:AB16)</f>
        <v>1275</v>
      </c>
      <c r="AC17" s="23"/>
      <c r="AD17" s="23"/>
      <c r="AF17" s="20">
        <f aca="true" t="shared" si="4" ref="AF17:AK17">SUM(AF15:AF16)</f>
        <v>535</v>
      </c>
      <c r="AG17" s="20">
        <f t="shared" si="4"/>
        <v>120</v>
      </c>
      <c r="AH17" s="20">
        <f t="shared" si="4"/>
        <v>2925</v>
      </c>
      <c r="AI17" s="20">
        <f t="shared" si="4"/>
        <v>3045</v>
      </c>
      <c r="AJ17" s="20">
        <f t="shared" si="4"/>
        <v>2084</v>
      </c>
      <c r="AK17" s="20">
        <f t="shared" si="4"/>
        <v>627</v>
      </c>
      <c r="AL17" s="20"/>
      <c r="AM17" s="20"/>
      <c r="AN17" s="21">
        <f>SUM(AN15:AN16)</f>
        <v>6450</v>
      </c>
    </row>
    <row r="18" spans="1:40" ht="17.25" customHeight="1">
      <c r="A18" s="1"/>
      <c r="B18" s="11"/>
      <c r="C18" s="5" t="s">
        <v>10</v>
      </c>
      <c r="D18" s="23">
        <f aca="true" t="shared" si="5" ref="D18:J18">SUM(D7:D17)</f>
        <v>27687</v>
      </c>
      <c r="E18" s="23">
        <f t="shared" si="5"/>
        <v>402727</v>
      </c>
      <c r="F18" s="23">
        <f t="shared" si="5"/>
        <v>204555</v>
      </c>
      <c r="G18" s="23">
        <f t="shared" si="5"/>
        <v>607282</v>
      </c>
      <c r="H18" s="23">
        <f t="shared" si="5"/>
        <v>68632</v>
      </c>
      <c r="I18" s="23">
        <f t="shared" si="5"/>
        <v>86911</v>
      </c>
      <c r="J18" s="23">
        <f t="shared" si="5"/>
        <v>62549</v>
      </c>
      <c r="K18" s="37"/>
      <c r="L18" s="23">
        <f>SUM(L7:L17)</f>
        <v>57</v>
      </c>
      <c r="M18" s="23"/>
      <c r="N18" s="23"/>
      <c r="O18" s="23"/>
      <c r="P18" s="23"/>
      <c r="Q18" s="23"/>
      <c r="R18" s="23"/>
      <c r="S18" s="23"/>
      <c r="T18" s="25">
        <f>SUM(T7:T16)</f>
        <v>199542</v>
      </c>
      <c r="U18" s="37"/>
      <c r="V18" s="12"/>
      <c r="W18" s="8" t="s">
        <v>39</v>
      </c>
      <c r="X18" s="23">
        <v>21694</v>
      </c>
      <c r="Y18" s="23">
        <v>20336</v>
      </c>
      <c r="Z18" s="23">
        <v>38400</v>
      </c>
      <c r="AA18" s="23">
        <f>SUM(Y18:Z18)</f>
        <v>58736</v>
      </c>
      <c r="AB18" s="23">
        <v>1072</v>
      </c>
      <c r="AC18" s="23"/>
      <c r="AD18" s="23"/>
      <c r="AF18" s="20">
        <v>223</v>
      </c>
      <c r="AG18" s="20"/>
      <c r="AH18" s="20"/>
      <c r="AI18" s="20"/>
      <c r="AJ18" s="20">
        <v>550</v>
      </c>
      <c r="AK18" s="20">
        <v>350</v>
      </c>
      <c r="AL18" s="20"/>
      <c r="AM18" s="20"/>
      <c r="AN18" s="21">
        <v>13500</v>
      </c>
    </row>
    <row r="19" spans="1:40" ht="17.25" customHeight="1">
      <c r="A19" s="1"/>
      <c r="B19" s="12"/>
      <c r="C19" s="5" t="s">
        <v>11</v>
      </c>
      <c r="D19" s="23">
        <v>20195</v>
      </c>
      <c r="E19" s="23">
        <v>30757</v>
      </c>
      <c r="F19" s="23">
        <v>101598</v>
      </c>
      <c r="G19" s="23">
        <f>SUM(E19:F19)</f>
        <v>132355</v>
      </c>
      <c r="H19" s="23">
        <v>950</v>
      </c>
      <c r="I19" s="23">
        <v>330</v>
      </c>
      <c r="J19" s="23"/>
      <c r="K19" s="37"/>
      <c r="L19" s="23"/>
      <c r="M19" s="23"/>
      <c r="N19" s="23"/>
      <c r="O19" s="23"/>
      <c r="P19" s="23"/>
      <c r="Q19" s="23"/>
      <c r="R19" s="23"/>
      <c r="S19" s="23"/>
      <c r="T19" s="25">
        <v>6000</v>
      </c>
      <c r="U19" s="37"/>
      <c r="V19" s="10"/>
      <c r="W19" s="8" t="s">
        <v>41</v>
      </c>
      <c r="X19" s="23">
        <v>10300</v>
      </c>
      <c r="Y19" s="23"/>
      <c r="Z19" s="23"/>
      <c r="AA19" s="23"/>
      <c r="AB19" s="23"/>
      <c r="AC19" s="23"/>
      <c r="AD19" s="23"/>
      <c r="AF19" s="20"/>
      <c r="AG19" s="20"/>
      <c r="AH19" s="20"/>
      <c r="AI19" s="20"/>
      <c r="AJ19" s="20"/>
      <c r="AK19" s="20"/>
      <c r="AL19" s="20"/>
      <c r="AM19" s="20"/>
      <c r="AN19" s="21"/>
    </row>
    <row r="20" spans="1:40" ht="17.25" customHeight="1">
      <c r="A20" s="1"/>
      <c r="B20" s="10" t="s">
        <v>63</v>
      </c>
      <c r="C20" s="5" t="s">
        <v>86</v>
      </c>
      <c r="D20" s="23">
        <v>7551</v>
      </c>
      <c r="E20" s="23">
        <v>21402</v>
      </c>
      <c r="F20" s="23">
        <v>7070</v>
      </c>
      <c r="G20" s="23">
        <f>SUM(E20:F20)</f>
        <v>28472</v>
      </c>
      <c r="H20" s="23"/>
      <c r="I20" s="23"/>
      <c r="J20" s="23"/>
      <c r="K20" s="37"/>
      <c r="L20" s="23"/>
      <c r="M20" s="23"/>
      <c r="N20" s="23"/>
      <c r="O20" s="23"/>
      <c r="P20" s="23"/>
      <c r="Q20" s="23"/>
      <c r="R20" s="23"/>
      <c r="S20" s="23"/>
      <c r="T20" s="25">
        <v>3294</v>
      </c>
      <c r="U20" s="37"/>
      <c r="V20" s="10" t="s">
        <v>79</v>
      </c>
      <c r="W20" s="8" t="s">
        <v>40</v>
      </c>
      <c r="X20" s="23">
        <v>18890</v>
      </c>
      <c r="Y20" s="23">
        <v>3290</v>
      </c>
      <c r="Z20" s="23">
        <v>2100</v>
      </c>
      <c r="AA20" s="23">
        <f>SUM(Y20:Z20)</f>
        <v>5390</v>
      </c>
      <c r="AB20" s="23"/>
      <c r="AC20" s="23"/>
      <c r="AD20" s="23"/>
      <c r="AF20" s="20">
        <v>5000</v>
      </c>
      <c r="AG20" s="20"/>
      <c r="AH20" s="20"/>
      <c r="AI20" s="20"/>
      <c r="AJ20" s="20"/>
      <c r="AK20" s="20"/>
      <c r="AL20" s="20"/>
      <c r="AM20" s="20"/>
      <c r="AN20" s="21">
        <v>8250</v>
      </c>
    </row>
    <row r="21" spans="1:40" ht="17.25" customHeight="1">
      <c r="A21" s="1"/>
      <c r="B21" s="10" t="s">
        <v>132</v>
      </c>
      <c r="C21" s="5" t="s">
        <v>12</v>
      </c>
      <c r="D21" s="23">
        <v>4611</v>
      </c>
      <c r="E21" s="23">
        <v>3968</v>
      </c>
      <c r="F21" s="23">
        <v>29026</v>
      </c>
      <c r="G21" s="23">
        <f>SUM(E21:F21)</f>
        <v>32994</v>
      </c>
      <c r="H21" s="23"/>
      <c r="I21" s="23"/>
      <c r="J21" s="23"/>
      <c r="K21" s="37"/>
      <c r="L21" s="23"/>
      <c r="M21" s="23"/>
      <c r="N21" s="23"/>
      <c r="O21" s="23"/>
      <c r="P21" s="23">
        <v>2758</v>
      </c>
      <c r="Q21" s="23">
        <v>167</v>
      </c>
      <c r="R21" s="23"/>
      <c r="S21" s="23"/>
      <c r="T21" s="25"/>
      <c r="U21" s="37"/>
      <c r="V21" s="10"/>
      <c r="W21" s="8" t="s">
        <v>42</v>
      </c>
      <c r="X21" s="23">
        <v>5116</v>
      </c>
      <c r="Y21" s="23">
        <v>4060</v>
      </c>
      <c r="Z21" s="23">
        <v>899</v>
      </c>
      <c r="AA21" s="23">
        <f>SUM(Y21:Z21)</f>
        <v>4959</v>
      </c>
      <c r="AB21" s="23">
        <v>5300</v>
      </c>
      <c r="AC21" s="23"/>
      <c r="AD21" s="23"/>
      <c r="AF21" s="20"/>
      <c r="AG21" s="20">
        <v>160</v>
      </c>
      <c r="AH21" s="20">
        <v>1170</v>
      </c>
      <c r="AI21" s="20">
        <f>SUM(AG21:AH21)</f>
        <v>1330</v>
      </c>
      <c r="AJ21" s="20">
        <v>660</v>
      </c>
      <c r="AK21" s="20">
        <v>260</v>
      </c>
      <c r="AL21" s="20"/>
      <c r="AM21" s="20"/>
      <c r="AN21" s="21">
        <v>15300</v>
      </c>
    </row>
    <row r="22" spans="1:40" ht="17.25" customHeight="1">
      <c r="A22" s="1"/>
      <c r="B22" s="10" t="s">
        <v>64</v>
      </c>
      <c r="C22" s="5" t="s">
        <v>13</v>
      </c>
      <c r="D22" s="23">
        <v>25046</v>
      </c>
      <c r="E22" s="23">
        <v>18507</v>
      </c>
      <c r="F22" s="23">
        <v>88762</v>
      </c>
      <c r="G22" s="23">
        <f>SUM(E22:F22)</f>
        <v>107269</v>
      </c>
      <c r="H22" s="23"/>
      <c r="I22" s="23"/>
      <c r="J22" s="23"/>
      <c r="K22" s="37"/>
      <c r="L22" s="23"/>
      <c r="M22" s="23"/>
      <c r="N22" s="23"/>
      <c r="O22" s="23"/>
      <c r="P22" s="23">
        <v>5500</v>
      </c>
      <c r="Q22" s="23"/>
      <c r="R22" s="23"/>
      <c r="S22" s="23"/>
      <c r="T22" s="25">
        <v>3060</v>
      </c>
      <c r="U22" s="37"/>
      <c r="V22" s="10" t="s">
        <v>131</v>
      </c>
      <c r="W22" s="8" t="s">
        <v>43</v>
      </c>
      <c r="X22" s="23">
        <v>6583</v>
      </c>
      <c r="Y22" s="23">
        <v>258</v>
      </c>
      <c r="Z22" s="23"/>
      <c r="AA22" s="23">
        <f>SUM(Y22:Z22)</f>
        <v>258</v>
      </c>
      <c r="AB22" s="23"/>
      <c r="AC22" s="23"/>
      <c r="AD22" s="23"/>
      <c r="AF22" s="20"/>
      <c r="AG22" s="20"/>
      <c r="AH22" s="20">
        <v>19472</v>
      </c>
      <c r="AI22" s="20">
        <f>SUM(AG22:AH22)</f>
        <v>19472</v>
      </c>
      <c r="AJ22" s="20"/>
      <c r="AK22" s="20"/>
      <c r="AL22" s="20"/>
      <c r="AM22" s="20"/>
      <c r="AN22" s="21"/>
    </row>
    <row r="23" spans="1:40" ht="17.25" customHeight="1">
      <c r="A23" s="1"/>
      <c r="B23" s="11"/>
      <c r="C23" s="5" t="s">
        <v>10</v>
      </c>
      <c r="D23" s="23">
        <f aca="true" t="shared" si="6" ref="D23:I23">SUM(D19:D22)</f>
        <v>57403</v>
      </c>
      <c r="E23" s="23">
        <f t="shared" si="6"/>
        <v>74634</v>
      </c>
      <c r="F23" s="23">
        <f t="shared" si="6"/>
        <v>226456</v>
      </c>
      <c r="G23" s="23">
        <f t="shared" si="6"/>
        <v>301090</v>
      </c>
      <c r="H23" s="23">
        <f t="shared" si="6"/>
        <v>950</v>
      </c>
      <c r="I23" s="23">
        <f t="shared" si="6"/>
        <v>330</v>
      </c>
      <c r="J23" s="23"/>
      <c r="K23" s="37"/>
      <c r="L23" s="23"/>
      <c r="M23" s="23"/>
      <c r="N23" s="23"/>
      <c r="O23" s="23"/>
      <c r="P23" s="23">
        <f>SUM(P19:P22)</f>
        <v>8258</v>
      </c>
      <c r="Q23" s="23">
        <f>SUM(Q19:Q22)</f>
        <v>167</v>
      </c>
      <c r="R23" s="23"/>
      <c r="S23" s="23"/>
      <c r="T23" s="25">
        <f>SUM(T19:T22)</f>
        <v>12354</v>
      </c>
      <c r="U23" s="37"/>
      <c r="V23" s="10"/>
      <c r="W23" s="8" t="s">
        <v>44</v>
      </c>
      <c r="X23" s="23">
        <f>SUM(X18:X22)</f>
        <v>62583</v>
      </c>
      <c r="Y23" s="23">
        <f>SUM(Y18:Y22)</f>
        <v>27944</v>
      </c>
      <c r="Z23" s="23">
        <f>SUM(Z18:Z22)</f>
        <v>41399</v>
      </c>
      <c r="AA23" s="23">
        <f>SUM(AA18:AA22)</f>
        <v>69343</v>
      </c>
      <c r="AB23" s="23">
        <f>SUM(AB18:AB22)</f>
        <v>6372</v>
      </c>
      <c r="AC23" s="23"/>
      <c r="AD23" s="23"/>
      <c r="AF23" s="20">
        <f aca="true" t="shared" si="7" ref="AF23:AK23">SUM(AF18:AF22)</f>
        <v>5223</v>
      </c>
      <c r="AG23" s="20">
        <f t="shared" si="7"/>
        <v>160</v>
      </c>
      <c r="AH23" s="20">
        <f t="shared" si="7"/>
        <v>20642</v>
      </c>
      <c r="AI23" s="20">
        <f t="shared" si="7"/>
        <v>20802</v>
      </c>
      <c r="AJ23" s="20">
        <f t="shared" si="7"/>
        <v>1210</v>
      </c>
      <c r="AK23" s="20">
        <f t="shared" si="7"/>
        <v>610</v>
      </c>
      <c r="AL23" s="20"/>
      <c r="AM23" s="20"/>
      <c r="AN23" s="21">
        <f>SUM(AN18:AN22)</f>
        <v>37050</v>
      </c>
    </row>
    <row r="24" spans="1:40" ht="17.25" customHeight="1">
      <c r="A24" s="1"/>
      <c r="B24" s="12"/>
      <c r="C24" s="5" t="s">
        <v>14</v>
      </c>
      <c r="D24" s="23">
        <v>4511</v>
      </c>
      <c r="E24" s="23">
        <v>8613</v>
      </c>
      <c r="F24" s="23">
        <v>95013</v>
      </c>
      <c r="G24" s="23">
        <f>SUM(E24:F24)</f>
        <v>103626</v>
      </c>
      <c r="H24" s="23">
        <v>4013</v>
      </c>
      <c r="I24" s="23"/>
      <c r="J24" s="23"/>
      <c r="K24" s="37"/>
      <c r="L24" s="23"/>
      <c r="M24" s="23"/>
      <c r="N24" s="23"/>
      <c r="O24" s="23"/>
      <c r="P24" s="23">
        <v>4746</v>
      </c>
      <c r="Q24" s="23"/>
      <c r="R24" s="23"/>
      <c r="S24" s="23"/>
      <c r="T24" s="25">
        <v>4278</v>
      </c>
      <c r="U24" s="37"/>
      <c r="V24" s="10"/>
      <c r="W24" s="8" t="s">
        <v>45</v>
      </c>
      <c r="X24" s="23">
        <v>12502</v>
      </c>
      <c r="Y24" s="23">
        <v>65965</v>
      </c>
      <c r="Z24" s="23">
        <v>496736</v>
      </c>
      <c r="AA24" s="23">
        <f>SUM(Y24:Z24)</f>
        <v>562701</v>
      </c>
      <c r="AB24" s="23">
        <v>100</v>
      </c>
      <c r="AC24" s="23"/>
      <c r="AD24" s="23">
        <v>341000</v>
      </c>
      <c r="AF24" s="20">
        <v>2990</v>
      </c>
      <c r="AG24" s="20">
        <v>1739</v>
      </c>
      <c r="AH24" s="20">
        <v>380378</v>
      </c>
      <c r="AI24" s="20">
        <f>SUM(AG24:AH24)</f>
        <v>382117</v>
      </c>
      <c r="AJ24" s="20">
        <v>400</v>
      </c>
      <c r="AK24" s="20">
        <v>100</v>
      </c>
      <c r="AL24" s="20">
        <v>15</v>
      </c>
      <c r="AM24" s="20"/>
      <c r="AN24" s="21">
        <v>266481</v>
      </c>
    </row>
    <row r="25" spans="1:40" ht="17.25" customHeight="1">
      <c r="A25" s="1"/>
      <c r="B25" s="10" t="s">
        <v>65</v>
      </c>
      <c r="C25" s="5" t="s">
        <v>15</v>
      </c>
      <c r="D25" s="23">
        <v>115</v>
      </c>
      <c r="E25" s="23">
        <v>150</v>
      </c>
      <c r="F25" s="23">
        <v>1108</v>
      </c>
      <c r="G25" s="23">
        <f>SUM(E25:F25)</f>
        <v>1258</v>
      </c>
      <c r="H25" s="23"/>
      <c r="I25" s="23"/>
      <c r="J25" s="23"/>
      <c r="K25" s="37"/>
      <c r="L25" s="23"/>
      <c r="M25" s="23"/>
      <c r="N25" s="23"/>
      <c r="O25" s="23"/>
      <c r="P25" s="23">
        <v>1000</v>
      </c>
      <c r="Q25" s="23"/>
      <c r="R25" s="23"/>
      <c r="S25" s="23"/>
      <c r="T25" s="25"/>
      <c r="U25" s="37"/>
      <c r="V25" s="10" t="s">
        <v>80</v>
      </c>
      <c r="W25" s="8" t="s">
        <v>46</v>
      </c>
      <c r="X25" s="23">
        <v>8497</v>
      </c>
      <c r="Y25" s="23">
        <v>18577</v>
      </c>
      <c r="Z25" s="23">
        <v>3679</v>
      </c>
      <c r="AA25" s="23">
        <f>SUM(Y25:Z25)</f>
        <v>22256</v>
      </c>
      <c r="AB25" s="23"/>
      <c r="AC25" s="23"/>
      <c r="AD25" s="23"/>
      <c r="AF25" s="20">
        <v>800</v>
      </c>
      <c r="AG25" s="20">
        <v>42</v>
      </c>
      <c r="AH25" s="20">
        <v>1621</v>
      </c>
      <c r="AI25" s="20">
        <f>SUM(AG25:AH25)</f>
        <v>1663</v>
      </c>
      <c r="AJ25" s="20"/>
      <c r="AK25" s="20"/>
      <c r="AL25" s="20"/>
      <c r="AM25" s="20"/>
      <c r="AN25" s="21">
        <v>60826</v>
      </c>
    </row>
    <row r="26" spans="1:40" ht="17.25" customHeight="1">
      <c r="A26" s="1"/>
      <c r="B26" s="10" t="s">
        <v>66</v>
      </c>
      <c r="C26" s="5" t="s">
        <v>16</v>
      </c>
      <c r="D26" s="23">
        <v>4</v>
      </c>
      <c r="E26" s="23">
        <v>95</v>
      </c>
      <c r="F26" s="23"/>
      <c r="G26" s="23">
        <f>SUM(E26:F26)</f>
        <v>95</v>
      </c>
      <c r="H26" s="23"/>
      <c r="I26" s="23"/>
      <c r="J26" s="23"/>
      <c r="K26" s="37"/>
      <c r="L26" s="23"/>
      <c r="M26" s="23"/>
      <c r="N26" s="23"/>
      <c r="O26" s="23"/>
      <c r="P26" s="23">
        <v>700</v>
      </c>
      <c r="Q26" s="23"/>
      <c r="R26" s="23"/>
      <c r="S26" s="23"/>
      <c r="T26" s="25">
        <v>3417</v>
      </c>
      <c r="U26" s="37"/>
      <c r="V26" s="10"/>
      <c r="W26" s="8" t="s">
        <v>44</v>
      </c>
      <c r="X26" s="23">
        <f>SUM(X24:X25)</f>
        <v>20999</v>
      </c>
      <c r="Y26" s="23">
        <f>SUM(Y24:Y25)</f>
        <v>84542</v>
      </c>
      <c r="Z26" s="23">
        <f>SUM(Z24:Z25)</f>
        <v>500415</v>
      </c>
      <c r="AA26" s="23">
        <f>SUM(AA24:AA25)</f>
        <v>584957</v>
      </c>
      <c r="AB26" s="23">
        <f>SUM(AB24:AB25)</f>
        <v>100</v>
      </c>
      <c r="AC26" s="23"/>
      <c r="AD26" s="23">
        <f>SUM(AD24:AD25)</f>
        <v>341000</v>
      </c>
      <c r="AF26" s="20">
        <f aca="true" t="shared" si="8" ref="AF26:AL26">SUM(AF24:AF25)</f>
        <v>3790</v>
      </c>
      <c r="AG26" s="20">
        <f t="shared" si="8"/>
        <v>1781</v>
      </c>
      <c r="AH26" s="20">
        <f t="shared" si="8"/>
        <v>381999</v>
      </c>
      <c r="AI26" s="20">
        <f t="shared" si="8"/>
        <v>383780</v>
      </c>
      <c r="AJ26" s="20">
        <f t="shared" si="8"/>
        <v>400</v>
      </c>
      <c r="AK26" s="20">
        <f t="shared" si="8"/>
        <v>100</v>
      </c>
      <c r="AL26" s="20">
        <f t="shared" si="8"/>
        <v>15</v>
      </c>
      <c r="AM26" s="20"/>
      <c r="AN26" s="21">
        <f>SUM(AN24:AN25)</f>
        <v>327307</v>
      </c>
    </row>
    <row r="27" spans="1:40" ht="17.25" customHeight="1">
      <c r="A27" s="1"/>
      <c r="B27" s="11"/>
      <c r="C27" s="5" t="s">
        <v>10</v>
      </c>
      <c r="D27" s="23">
        <f>SUM(D24:D26)</f>
        <v>4630</v>
      </c>
      <c r="E27" s="23">
        <f>SUM(E24:E26)</f>
        <v>8858</v>
      </c>
      <c r="F27" s="23">
        <f>SUM(F24:F26)</f>
        <v>96121</v>
      </c>
      <c r="G27" s="23">
        <f>SUM(G24:G26)</f>
        <v>104979</v>
      </c>
      <c r="H27" s="23">
        <f>SUM(H24:H26)</f>
        <v>4013</v>
      </c>
      <c r="I27" s="23"/>
      <c r="J27" s="23"/>
      <c r="K27" s="37"/>
      <c r="L27" s="23"/>
      <c r="M27" s="23"/>
      <c r="N27" s="23"/>
      <c r="O27" s="23"/>
      <c r="P27" s="23">
        <f>SUM(P24:P26)</f>
        <v>6446</v>
      </c>
      <c r="Q27" s="23"/>
      <c r="R27" s="23"/>
      <c r="S27" s="23"/>
      <c r="T27" s="25">
        <f>SUM(T24:T26)</f>
        <v>7695</v>
      </c>
      <c r="U27" s="37"/>
      <c r="V27" s="11"/>
      <c r="W27" s="8" t="s">
        <v>10</v>
      </c>
      <c r="X27" s="23">
        <f>SUM(X23+X26)</f>
        <v>83582</v>
      </c>
      <c r="Y27" s="23">
        <f>SUM(Y23+Y26)</f>
        <v>112486</v>
      </c>
      <c r="Z27" s="23">
        <f>SUM(Z23+Z26)</f>
        <v>541814</v>
      </c>
      <c r="AA27" s="23">
        <f>SUM(AA23+AA26)</f>
        <v>654300</v>
      </c>
      <c r="AB27" s="23">
        <f>SUM(AB23+AB26)</f>
        <v>6472</v>
      </c>
      <c r="AC27" s="23"/>
      <c r="AD27" s="23">
        <f>SUM(AD23+AD26)</f>
        <v>341000</v>
      </c>
      <c r="AF27" s="20">
        <f aca="true" t="shared" si="9" ref="AF27:AL27">SUM(AF23+AF26)</f>
        <v>9013</v>
      </c>
      <c r="AG27" s="20">
        <f t="shared" si="9"/>
        <v>1941</v>
      </c>
      <c r="AH27" s="20">
        <f t="shared" si="9"/>
        <v>402641</v>
      </c>
      <c r="AI27" s="20">
        <f t="shared" si="9"/>
        <v>404582</v>
      </c>
      <c r="AJ27" s="20">
        <f t="shared" si="9"/>
        <v>1610</v>
      </c>
      <c r="AK27" s="20">
        <f t="shared" si="9"/>
        <v>710</v>
      </c>
      <c r="AL27" s="20">
        <f t="shared" si="9"/>
        <v>15</v>
      </c>
      <c r="AM27" s="20"/>
      <c r="AN27" s="21">
        <f>SUM(AN23+AN26)</f>
        <v>364357</v>
      </c>
    </row>
    <row r="28" spans="1:40" ht="17.25" customHeight="1">
      <c r="A28" s="1"/>
      <c r="B28" s="12"/>
      <c r="C28" s="5" t="s">
        <v>17</v>
      </c>
      <c r="D28" s="23">
        <v>1138</v>
      </c>
      <c r="E28" s="23">
        <v>1867</v>
      </c>
      <c r="F28" s="23">
        <v>44478</v>
      </c>
      <c r="G28" s="23">
        <f aca="true" t="shared" si="10" ref="G28:G33">SUM(E28:F28)</f>
        <v>46345</v>
      </c>
      <c r="H28" s="23">
        <v>91774</v>
      </c>
      <c r="I28" s="23"/>
      <c r="J28" s="23"/>
      <c r="K28" s="37"/>
      <c r="L28" s="23"/>
      <c r="M28" s="23"/>
      <c r="N28" s="23"/>
      <c r="O28" s="23"/>
      <c r="P28" s="23"/>
      <c r="Q28" s="23"/>
      <c r="R28" s="23"/>
      <c r="S28" s="23"/>
      <c r="T28" s="25"/>
      <c r="U28" s="37"/>
      <c r="V28" s="12"/>
      <c r="W28" s="8" t="s">
        <v>47</v>
      </c>
      <c r="X28" s="23">
        <v>16446</v>
      </c>
      <c r="Y28" s="23">
        <v>19111</v>
      </c>
      <c r="Z28" s="23"/>
      <c r="AA28" s="23">
        <f aca="true" t="shared" si="11" ref="AA28:AA33">SUM(Y28:Z28)</f>
        <v>19111</v>
      </c>
      <c r="AB28" s="23">
        <v>130</v>
      </c>
      <c r="AC28" s="23">
        <v>6759</v>
      </c>
      <c r="AD28" s="23"/>
      <c r="AF28" s="20"/>
      <c r="AG28" s="20"/>
      <c r="AH28" s="20"/>
      <c r="AI28" s="20"/>
      <c r="AJ28" s="20"/>
      <c r="AK28" s="20"/>
      <c r="AL28" s="20"/>
      <c r="AM28" s="20"/>
      <c r="AN28" s="21">
        <v>259207</v>
      </c>
    </row>
    <row r="29" spans="1:40" ht="17.25" customHeight="1">
      <c r="A29" s="1"/>
      <c r="B29" s="10"/>
      <c r="C29" s="5" t="s">
        <v>18</v>
      </c>
      <c r="D29" s="23">
        <v>13401</v>
      </c>
      <c r="E29" s="23">
        <v>9027</v>
      </c>
      <c r="F29" s="23">
        <v>22519</v>
      </c>
      <c r="G29" s="23">
        <f t="shared" si="10"/>
        <v>31546</v>
      </c>
      <c r="H29" s="23"/>
      <c r="I29" s="23">
        <v>35</v>
      </c>
      <c r="J29" s="23">
        <v>195225</v>
      </c>
      <c r="K29" s="37"/>
      <c r="L29" s="23"/>
      <c r="M29" s="23"/>
      <c r="N29" s="23"/>
      <c r="O29" s="23"/>
      <c r="P29" s="23">
        <v>466</v>
      </c>
      <c r="Q29" s="23"/>
      <c r="R29" s="23"/>
      <c r="S29" s="23"/>
      <c r="T29" s="25">
        <v>15741</v>
      </c>
      <c r="U29" s="37"/>
      <c r="V29" s="10"/>
      <c r="W29" s="8" t="s">
        <v>52</v>
      </c>
      <c r="X29" s="23">
        <v>14024</v>
      </c>
      <c r="Y29" s="23">
        <v>376</v>
      </c>
      <c r="Z29" s="23">
        <v>16</v>
      </c>
      <c r="AA29" s="23">
        <f t="shared" si="11"/>
        <v>392</v>
      </c>
      <c r="AB29" s="23"/>
      <c r="AC29" s="23">
        <v>2120</v>
      </c>
      <c r="AD29" s="23"/>
      <c r="AF29" s="20">
        <v>688</v>
      </c>
      <c r="AG29" s="20"/>
      <c r="AH29" s="20"/>
      <c r="AI29" s="20"/>
      <c r="AJ29" s="20"/>
      <c r="AK29" s="20"/>
      <c r="AL29" s="20"/>
      <c r="AM29" s="20"/>
      <c r="AN29" s="21">
        <v>29280</v>
      </c>
    </row>
    <row r="30" spans="1:40" ht="17.25" customHeight="1">
      <c r="A30" s="1"/>
      <c r="B30" s="10" t="s">
        <v>67</v>
      </c>
      <c r="C30" s="5" t="s">
        <v>20</v>
      </c>
      <c r="D30" s="23">
        <v>605</v>
      </c>
      <c r="E30" s="23">
        <v>12193</v>
      </c>
      <c r="F30" s="23">
        <v>435162</v>
      </c>
      <c r="G30" s="23">
        <f t="shared" si="10"/>
        <v>447355</v>
      </c>
      <c r="H30" s="23"/>
      <c r="I30" s="23">
        <v>18555</v>
      </c>
      <c r="J30" s="23"/>
      <c r="K30" s="37"/>
      <c r="L30" s="23"/>
      <c r="M30" s="23"/>
      <c r="N30" s="23"/>
      <c r="O30" s="23"/>
      <c r="P30" s="23"/>
      <c r="Q30" s="23"/>
      <c r="R30" s="23"/>
      <c r="S30" s="23"/>
      <c r="T30" s="25"/>
      <c r="U30" s="37"/>
      <c r="V30" s="10" t="s">
        <v>81</v>
      </c>
      <c r="W30" s="8" t="s">
        <v>48</v>
      </c>
      <c r="X30" s="23">
        <v>48812</v>
      </c>
      <c r="Y30" s="23">
        <v>84418</v>
      </c>
      <c r="Z30" s="23">
        <v>55543</v>
      </c>
      <c r="AA30" s="23">
        <f t="shared" si="11"/>
        <v>139961</v>
      </c>
      <c r="AB30" s="23"/>
      <c r="AC30" s="23">
        <v>548</v>
      </c>
      <c r="AD30" s="23"/>
      <c r="AF30" s="20"/>
      <c r="AG30" s="20"/>
      <c r="AH30" s="20"/>
      <c r="AI30" s="20"/>
      <c r="AJ30" s="20"/>
      <c r="AK30" s="20"/>
      <c r="AL30" s="20"/>
      <c r="AM30" s="20"/>
      <c r="AN30" s="21">
        <v>155899</v>
      </c>
    </row>
    <row r="31" spans="1:40" ht="17.25" customHeight="1">
      <c r="A31" s="1"/>
      <c r="B31" s="10" t="s">
        <v>131</v>
      </c>
      <c r="C31" s="5" t="s">
        <v>19</v>
      </c>
      <c r="D31" s="23"/>
      <c r="E31" s="23">
        <v>6966</v>
      </c>
      <c r="F31" s="23">
        <v>16265</v>
      </c>
      <c r="G31" s="23">
        <f t="shared" si="10"/>
        <v>23231</v>
      </c>
      <c r="H31" s="23">
        <v>612</v>
      </c>
      <c r="I31" s="23">
        <v>5224</v>
      </c>
      <c r="J31" s="23"/>
      <c r="K31" s="37"/>
      <c r="L31" s="23"/>
      <c r="M31" s="23"/>
      <c r="N31" s="23"/>
      <c r="O31" s="23"/>
      <c r="P31" s="23"/>
      <c r="Q31" s="23"/>
      <c r="R31" s="23"/>
      <c r="S31" s="23"/>
      <c r="T31" s="25"/>
      <c r="U31" s="37"/>
      <c r="V31" s="10" t="s">
        <v>133</v>
      </c>
      <c r="W31" s="8" t="s">
        <v>49</v>
      </c>
      <c r="X31" s="23">
        <v>20393</v>
      </c>
      <c r="Y31" s="23">
        <v>6197</v>
      </c>
      <c r="Z31" s="23">
        <v>3519</v>
      </c>
      <c r="AA31" s="23">
        <f t="shared" si="11"/>
        <v>9716</v>
      </c>
      <c r="AB31" s="23"/>
      <c r="AC31" s="23">
        <v>140</v>
      </c>
      <c r="AD31" s="23"/>
      <c r="AF31" s="20"/>
      <c r="AG31" s="20"/>
      <c r="AH31" s="20"/>
      <c r="AI31" s="20"/>
      <c r="AJ31" s="20"/>
      <c r="AK31" s="20"/>
      <c r="AL31" s="20"/>
      <c r="AM31" s="20"/>
      <c r="AN31" s="21">
        <v>19815</v>
      </c>
    </row>
    <row r="32" spans="1:40" ht="17.25" customHeight="1">
      <c r="A32" s="1"/>
      <c r="B32" s="10" t="s">
        <v>68</v>
      </c>
      <c r="C32" s="5" t="s">
        <v>21</v>
      </c>
      <c r="D32" s="23">
        <v>712</v>
      </c>
      <c r="E32" s="23">
        <v>3338</v>
      </c>
      <c r="F32" s="23">
        <v>75914</v>
      </c>
      <c r="G32" s="23">
        <f t="shared" si="10"/>
        <v>79252</v>
      </c>
      <c r="H32" s="23">
        <v>450</v>
      </c>
      <c r="I32" s="23"/>
      <c r="J32" s="23"/>
      <c r="K32" s="37"/>
      <c r="L32" s="23"/>
      <c r="M32" s="23"/>
      <c r="N32" s="23"/>
      <c r="O32" s="23"/>
      <c r="P32" s="23">
        <v>286</v>
      </c>
      <c r="Q32" s="23">
        <v>30</v>
      </c>
      <c r="R32" s="23"/>
      <c r="S32" s="23"/>
      <c r="T32" s="25"/>
      <c r="U32" s="37"/>
      <c r="V32" s="10" t="s">
        <v>82</v>
      </c>
      <c r="W32" s="8" t="s">
        <v>50</v>
      </c>
      <c r="X32" s="23">
        <v>493</v>
      </c>
      <c r="Y32" s="23">
        <v>33995</v>
      </c>
      <c r="Z32" s="23"/>
      <c r="AA32" s="23">
        <f t="shared" si="11"/>
        <v>33995</v>
      </c>
      <c r="AB32" s="23"/>
      <c r="AC32" s="23"/>
      <c r="AD32" s="23"/>
      <c r="AF32" s="20"/>
      <c r="AG32" s="20"/>
      <c r="AH32" s="20"/>
      <c r="AI32" s="20"/>
      <c r="AJ32" s="20">
        <v>1500</v>
      </c>
      <c r="AK32" s="20">
        <v>1500</v>
      </c>
      <c r="AL32" s="20"/>
      <c r="AM32" s="20"/>
      <c r="AN32" s="21">
        <v>980377</v>
      </c>
    </row>
    <row r="33" spans="1:40" ht="17.25" customHeight="1">
      <c r="A33" s="1"/>
      <c r="B33" s="10"/>
      <c r="C33" s="5" t="s">
        <v>87</v>
      </c>
      <c r="D33" s="23">
        <v>1145</v>
      </c>
      <c r="E33" s="23">
        <v>24077</v>
      </c>
      <c r="F33" s="23"/>
      <c r="G33" s="23">
        <f t="shared" si="10"/>
        <v>24077</v>
      </c>
      <c r="H33" s="23"/>
      <c r="I33" s="23">
        <v>19180</v>
      </c>
      <c r="J33" s="23"/>
      <c r="K33" s="37"/>
      <c r="L33" s="23"/>
      <c r="M33" s="23"/>
      <c r="N33" s="23"/>
      <c r="O33" s="23"/>
      <c r="P33" s="23"/>
      <c r="Q33" s="23"/>
      <c r="R33" s="23"/>
      <c r="S33" s="23"/>
      <c r="T33" s="25"/>
      <c r="U33" s="37"/>
      <c r="V33" s="10"/>
      <c r="W33" s="8" t="s">
        <v>51</v>
      </c>
      <c r="X33" s="23">
        <v>7680</v>
      </c>
      <c r="Y33" s="23">
        <v>5195</v>
      </c>
      <c r="Z33" s="23"/>
      <c r="AA33" s="23">
        <f t="shared" si="11"/>
        <v>5195</v>
      </c>
      <c r="AB33" s="23">
        <v>40</v>
      </c>
      <c r="AC33" s="23">
        <v>16300</v>
      </c>
      <c r="AD33" s="23"/>
      <c r="AF33" s="20"/>
      <c r="AG33" s="20"/>
      <c r="AH33" s="20"/>
      <c r="AI33" s="20"/>
      <c r="AJ33" s="20"/>
      <c r="AK33" s="20"/>
      <c r="AL33" s="20"/>
      <c r="AM33" s="20"/>
      <c r="AN33" s="21">
        <v>689334</v>
      </c>
    </row>
    <row r="34" spans="1:40" ht="17.25" customHeight="1">
      <c r="A34" s="1"/>
      <c r="B34" s="11"/>
      <c r="C34" s="5" t="s">
        <v>10</v>
      </c>
      <c r="D34" s="23">
        <f aca="true" t="shared" si="12" ref="D34:J34">SUM(D28:D33)</f>
        <v>17001</v>
      </c>
      <c r="E34" s="23">
        <f t="shared" si="12"/>
        <v>57468</v>
      </c>
      <c r="F34" s="23">
        <f t="shared" si="12"/>
        <v>594338</v>
      </c>
      <c r="G34" s="23">
        <f t="shared" si="12"/>
        <v>651806</v>
      </c>
      <c r="H34" s="23">
        <f t="shared" si="12"/>
        <v>92836</v>
      </c>
      <c r="I34" s="23">
        <f t="shared" si="12"/>
        <v>42994</v>
      </c>
      <c r="J34" s="23">
        <f t="shared" si="12"/>
        <v>195225</v>
      </c>
      <c r="K34" s="37"/>
      <c r="L34" s="23"/>
      <c r="M34" s="23"/>
      <c r="N34" s="23"/>
      <c r="O34" s="23"/>
      <c r="P34" s="23">
        <f>SUM(P28:P33)</f>
        <v>752</v>
      </c>
      <c r="Q34" s="23">
        <f>SUM(Q28:Q33)</f>
        <v>30</v>
      </c>
      <c r="R34" s="23"/>
      <c r="S34" s="23"/>
      <c r="T34" s="25">
        <f>SUM(T28:T33)</f>
        <v>15741</v>
      </c>
      <c r="U34" s="37"/>
      <c r="V34" s="11"/>
      <c r="W34" s="8" t="s">
        <v>10</v>
      </c>
      <c r="X34" s="23">
        <f aca="true" t="shared" si="13" ref="X34:AC34">SUM(X28:X33)</f>
        <v>107848</v>
      </c>
      <c r="Y34" s="23">
        <f t="shared" si="13"/>
        <v>149292</v>
      </c>
      <c r="Z34" s="23">
        <f t="shared" si="13"/>
        <v>59078</v>
      </c>
      <c r="AA34" s="23">
        <f t="shared" si="13"/>
        <v>208370</v>
      </c>
      <c r="AB34" s="23">
        <f t="shared" si="13"/>
        <v>170</v>
      </c>
      <c r="AC34" s="23">
        <f t="shared" si="13"/>
        <v>25867</v>
      </c>
      <c r="AD34" s="23"/>
      <c r="AF34" s="20">
        <f>SUM(AF28:AF33)</f>
        <v>688</v>
      </c>
      <c r="AG34" s="20"/>
      <c r="AH34" s="20"/>
      <c r="AI34" s="20"/>
      <c r="AJ34" s="20">
        <f>SUM(AJ28:AJ33)</f>
        <v>1500</v>
      </c>
      <c r="AK34" s="20">
        <f>SUM(AK28:AK33)</f>
        <v>1500</v>
      </c>
      <c r="AL34" s="20"/>
      <c r="AM34" s="20"/>
      <c r="AN34" s="21">
        <f>SUM(AN28:AN33)</f>
        <v>2133912</v>
      </c>
    </row>
    <row r="35" spans="1:40" ht="17.25" customHeight="1">
      <c r="A35" s="1"/>
      <c r="B35" s="12"/>
      <c r="C35" s="5" t="s">
        <v>22</v>
      </c>
      <c r="D35" s="23">
        <v>47184</v>
      </c>
      <c r="E35" s="23">
        <v>31157</v>
      </c>
      <c r="F35" s="23">
        <v>525273</v>
      </c>
      <c r="G35" s="23">
        <f>SUM(E35:F35)</f>
        <v>556430</v>
      </c>
      <c r="H35" s="23">
        <v>15000</v>
      </c>
      <c r="I35" s="23"/>
      <c r="J35" s="23"/>
      <c r="K35" s="37"/>
      <c r="L35" s="23"/>
      <c r="M35" s="23"/>
      <c r="N35" s="23"/>
      <c r="O35" s="23"/>
      <c r="P35" s="23"/>
      <c r="Q35" s="23"/>
      <c r="R35" s="23"/>
      <c r="S35" s="23"/>
      <c r="T35" s="25">
        <v>8529</v>
      </c>
      <c r="U35" s="37"/>
      <c r="V35" s="12"/>
      <c r="W35" s="8" t="s">
        <v>53</v>
      </c>
      <c r="X35" s="23">
        <v>330</v>
      </c>
      <c r="Y35" s="23">
        <v>2265</v>
      </c>
      <c r="Z35" s="23">
        <v>11920</v>
      </c>
      <c r="AA35" s="23">
        <f>SUM(Y35:Z35)</f>
        <v>14185</v>
      </c>
      <c r="AB35" s="23">
        <v>1960</v>
      </c>
      <c r="AC35" s="23">
        <v>10590</v>
      </c>
      <c r="AD35" s="23"/>
      <c r="AF35" s="20">
        <v>10</v>
      </c>
      <c r="AG35" s="20"/>
      <c r="AH35" s="20"/>
      <c r="AI35" s="20"/>
      <c r="AJ35" s="20">
        <v>7700</v>
      </c>
      <c r="AK35" s="20">
        <v>2500</v>
      </c>
      <c r="AL35" s="20"/>
      <c r="AM35" s="20"/>
      <c r="AN35" s="21">
        <v>334455</v>
      </c>
    </row>
    <row r="36" spans="1:40" ht="17.25" customHeight="1">
      <c r="A36" s="1"/>
      <c r="B36" s="10" t="s">
        <v>69</v>
      </c>
      <c r="C36" s="5" t="s">
        <v>23</v>
      </c>
      <c r="D36" s="23">
        <v>2181</v>
      </c>
      <c r="E36" s="23">
        <v>315</v>
      </c>
      <c r="F36" s="23"/>
      <c r="G36" s="23">
        <f>SUM(E36:F36)</f>
        <v>315</v>
      </c>
      <c r="H36" s="23"/>
      <c r="I36" s="23"/>
      <c r="J36" s="23"/>
      <c r="K36" s="37"/>
      <c r="L36" s="23"/>
      <c r="M36" s="23"/>
      <c r="N36" s="23"/>
      <c r="O36" s="23"/>
      <c r="P36" s="23"/>
      <c r="Q36" s="23"/>
      <c r="R36" s="23"/>
      <c r="S36" s="23"/>
      <c r="T36" s="25"/>
      <c r="U36" s="37"/>
      <c r="V36" s="10" t="s">
        <v>83</v>
      </c>
      <c r="W36" s="8" t="s">
        <v>56</v>
      </c>
      <c r="X36" s="23">
        <v>9382</v>
      </c>
      <c r="Y36" s="23">
        <v>8257</v>
      </c>
      <c r="Z36" s="23">
        <v>10588</v>
      </c>
      <c r="AA36" s="23">
        <f>SUM(Y36:Z36)</f>
        <v>18845</v>
      </c>
      <c r="AB36" s="23"/>
      <c r="AC36" s="23"/>
      <c r="AD36" s="23"/>
      <c r="AF36" s="20">
        <v>100</v>
      </c>
      <c r="AG36" s="20">
        <v>1200</v>
      </c>
      <c r="AH36" s="20"/>
      <c r="AI36" s="20">
        <f>SUM(AG36:AH36)</f>
        <v>1200</v>
      </c>
      <c r="AJ36" s="20">
        <v>300</v>
      </c>
      <c r="AK36" s="20"/>
      <c r="AL36" s="20"/>
      <c r="AM36" s="20"/>
      <c r="AN36" s="21">
        <v>1266945</v>
      </c>
    </row>
    <row r="37" spans="1:40" ht="17.25" customHeight="1">
      <c r="A37" s="1"/>
      <c r="B37" s="10" t="s">
        <v>70</v>
      </c>
      <c r="C37" s="5" t="s">
        <v>24</v>
      </c>
      <c r="D37" s="23">
        <v>7632</v>
      </c>
      <c r="E37" s="23">
        <v>11691</v>
      </c>
      <c r="F37" s="23"/>
      <c r="G37" s="23">
        <f>SUM(E37:F37)</f>
        <v>11691</v>
      </c>
      <c r="H37" s="23">
        <v>100000</v>
      </c>
      <c r="I37" s="23">
        <v>3000</v>
      </c>
      <c r="J37" s="23"/>
      <c r="K37" s="37"/>
      <c r="L37" s="23"/>
      <c r="M37" s="23"/>
      <c r="N37" s="23"/>
      <c r="O37" s="23"/>
      <c r="P37" s="23">
        <v>9000</v>
      </c>
      <c r="Q37" s="23"/>
      <c r="R37" s="23"/>
      <c r="S37" s="23"/>
      <c r="T37" s="25"/>
      <c r="U37" s="37"/>
      <c r="V37" s="10" t="s">
        <v>134</v>
      </c>
      <c r="W37" s="8" t="s">
        <v>57</v>
      </c>
      <c r="X37" s="23">
        <v>694</v>
      </c>
      <c r="Y37" s="23">
        <v>749</v>
      </c>
      <c r="Z37" s="23">
        <v>3070</v>
      </c>
      <c r="AA37" s="23">
        <f>SUM(Y37:Z37)</f>
        <v>3819</v>
      </c>
      <c r="AB37" s="23"/>
      <c r="AC37" s="23"/>
      <c r="AD37" s="23"/>
      <c r="AF37" s="20"/>
      <c r="AG37" s="20"/>
      <c r="AH37" s="20"/>
      <c r="AI37" s="20"/>
      <c r="AJ37" s="20">
        <v>500</v>
      </c>
      <c r="AK37" s="20">
        <v>1000</v>
      </c>
      <c r="AL37" s="20"/>
      <c r="AM37" s="20"/>
      <c r="AN37" s="21">
        <v>1059912</v>
      </c>
    </row>
    <row r="38" spans="1:40" ht="17.25" customHeight="1">
      <c r="A38" s="1"/>
      <c r="B38" s="11"/>
      <c r="C38" s="5" t="s">
        <v>10</v>
      </c>
      <c r="D38" s="23">
        <f aca="true" t="shared" si="14" ref="D38:I38">SUM(D35:D37)</f>
        <v>56997</v>
      </c>
      <c r="E38" s="23">
        <f t="shared" si="14"/>
        <v>43163</v>
      </c>
      <c r="F38" s="23">
        <f t="shared" si="14"/>
        <v>525273</v>
      </c>
      <c r="G38" s="23">
        <f t="shared" si="14"/>
        <v>568436</v>
      </c>
      <c r="H38" s="23">
        <f t="shared" si="14"/>
        <v>115000</v>
      </c>
      <c r="I38" s="23">
        <f t="shared" si="14"/>
        <v>3000</v>
      </c>
      <c r="J38" s="23"/>
      <c r="K38" s="37"/>
      <c r="L38" s="23"/>
      <c r="M38" s="23"/>
      <c r="N38" s="23"/>
      <c r="O38" s="23"/>
      <c r="P38" s="23">
        <f>SUM(P35:P37)</f>
        <v>9000</v>
      </c>
      <c r="Q38" s="23"/>
      <c r="R38" s="23"/>
      <c r="S38" s="23"/>
      <c r="T38" s="25">
        <f>SUM(T35:T37)</f>
        <v>8529</v>
      </c>
      <c r="U38" s="37"/>
      <c r="V38" s="10"/>
      <c r="W38" s="8" t="s">
        <v>55</v>
      </c>
      <c r="X38" s="23">
        <v>207</v>
      </c>
      <c r="Y38" s="23">
        <v>126</v>
      </c>
      <c r="Z38" s="23"/>
      <c r="AA38" s="23">
        <f>SUM(Y38:Z38)</f>
        <v>126</v>
      </c>
      <c r="AB38" s="23"/>
      <c r="AC38" s="23"/>
      <c r="AD38" s="23"/>
      <c r="AF38" s="20"/>
      <c r="AG38" s="20"/>
      <c r="AH38" s="20"/>
      <c r="AI38" s="20"/>
      <c r="AJ38" s="20"/>
      <c r="AK38" s="20"/>
      <c r="AL38" s="20"/>
      <c r="AM38" s="20">
        <v>900</v>
      </c>
      <c r="AN38" s="21">
        <v>116925</v>
      </c>
    </row>
    <row r="39" spans="1:40" ht="17.25" customHeight="1">
      <c r="A39" s="1"/>
      <c r="B39" s="12"/>
      <c r="C39" s="5" t="s">
        <v>27</v>
      </c>
      <c r="D39" s="23">
        <v>46957</v>
      </c>
      <c r="E39" s="23">
        <v>10073</v>
      </c>
      <c r="F39" s="23">
        <v>195027</v>
      </c>
      <c r="G39" s="23">
        <f aca="true" t="shared" si="15" ref="G39:G44">SUM(E39:F39)</f>
        <v>205100</v>
      </c>
      <c r="H39" s="23"/>
      <c r="I39" s="23">
        <v>645</v>
      </c>
      <c r="J39" s="23"/>
      <c r="K39" s="37"/>
      <c r="L39" s="23"/>
      <c r="M39" s="23"/>
      <c r="N39" s="23"/>
      <c r="O39" s="23"/>
      <c r="P39" s="23"/>
      <c r="Q39" s="23"/>
      <c r="R39" s="23"/>
      <c r="S39" s="23"/>
      <c r="T39" s="25">
        <v>118044</v>
      </c>
      <c r="U39" s="37"/>
      <c r="V39" s="10" t="s">
        <v>84</v>
      </c>
      <c r="W39" s="8" t="s">
        <v>54</v>
      </c>
      <c r="X39" s="23">
        <v>3542</v>
      </c>
      <c r="Y39" s="23">
        <v>6889</v>
      </c>
      <c r="Z39" s="23">
        <v>40719</v>
      </c>
      <c r="AA39" s="23">
        <f>SUM(Y39:Z39)</f>
        <v>47608</v>
      </c>
      <c r="AB39" s="23"/>
      <c r="AC39" s="23"/>
      <c r="AD39" s="23"/>
      <c r="AF39" s="20"/>
      <c r="AG39" s="20"/>
      <c r="AH39" s="20"/>
      <c r="AI39" s="20"/>
      <c r="AJ39" s="20">
        <v>500</v>
      </c>
      <c r="AK39" s="20">
        <v>100</v>
      </c>
      <c r="AL39" s="20"/>
      <c r="AM39" s="20">
        <v>67</v>
      </c>
      <c r="AN39" s="21">
        <v>108675</v>
      </c>
    </row>
    <row r="40" spans="1:40" ht="17.25" customHeight="1">
      <c r="A40" s="1"/>
      <c r="B40" s="10" t="s">
        <v>135</v>
      </c>
      <c r="C40" s="5" t="s">
        <v>26</v>
      </c>
      <c r="D40" s="23">
        <v>4263</v>
      </c>
      <c r="E40" s="23">
        <v>2606</v>
      </c>
      <c r="F40" s="23">
        <v>18760</v>
      </c>
      <c r="G40" s="23">
        <f t="shared" si="15"/>
        <v>21366</v>
      </c>
      <c r="H40" s="23"/>
      <c r="I40" s="23"/>
      <c r="J40" s="23"/>
      <c r="K40" s="37"/>
      <c r="L40" s="23"/>
      <c r="M40" s="23"/>
      <c r="N40" s="23"/>
      <c r="O40" s="23"/>
      <c r="P40" s="23"/>
      <c r="Q40" s="23"/>
      <c r="R40" s="23"/>
      <c r="S40" s="23"/>
      <c r="T40" s="25">
        <v>70764</v>
      </c>
      <c r="U40" s="37"/>
      <c r="V40" s="11"/>
      <c r="W40" s="8" t="s">
        <v>10</v>
      </c>
      <c r="X40" s="23">
        <f aca="true" t="shared" si="16" ref="X40:AC40">SUM(X35:X39)</f>
        <v>14155</v>
      </c>
      <c r="Y40" s="23">
        <f t="shared" si="16"/>
        <v>18286</v>
      </c>
      <c r="Z40" s="23">
        <f t="shared" si="16"/>
        <v>66297</v>
      </c>
      <c r="AA40" s="23">
        <f t="shared" si="16"/>
        <v>84583</v>
      </c>
      <c r="AB40" s="23">
        <f t="shared" si="16"/>
        <v>1960</v>
      </c>
      <c r="AC40" s="23">
        <f t="shared" si="16"/>
        <v>10590</v>
      </c>
      <c r="AD40" s="23"/>
      <c r="AF40" s="20">
        <f>SUM(AF35:AF39)</f>
        <v>110</v>
      </c>
      <c r="AG40" s="20">
        <f>SUM(AG35:AG39)</f>
        <v>1200</v>
      </c>
      <c r="AH40" s="20"/>
      <c r="AI40" s="20">
        <f>SUM(AI35:AI39)</f>
        <v>1200</v>
      </c>
      <c r="AJ40" s="20">
        <f>SUM(AJ35:AJ39)</f>
        <v>9000</v>
      </c>
      <c r="AK40" s="20">
        <f>SUM(AK35:AK39)</f>
        <v>3600</v>
      </c>
      <c r="AL40" s="20"/>
      <c r="AM40" s="20">
        <f>SUM(AM35:AM39)</f>
        <v>967</v>
      </c>
      <c r="AN40" s="21">
        <f>SUM(AN35:AN39)</f>
        <v>2886912</v>
      </c>
    </row>
    <row r="41" spans="1:40" ht="17.25" customHeight="1">
      <c r="A41" s="1"/>
      <c r="B41" s="10" t="s">
        <v>71</v>
      </c>
      <c r="C41" s="5" t="s">
        <v>25</v>
      </c>
      <c r="D41" s="23">
        <v>1469</v>
      </c>
      <c r="E41" s="23">
        <v>18055</v>
      </c>
      <c r="F41" s="23">
        <v>2582</v>
      </c>
      <c r="G41" s="23">
        <f t="shared" si="15"/>
        <v>20637</v>
      </c>
      <c r="H41" s="23"/>
      <c r="I41" s="23"/>
      <c r="J41" s="23"/>
      <c r="K41" s="37"/>
      <c r="L41" s="23"/>
      <c r="M41" s="23"/>
      <c r="N41" s="23"/>
      <c r="O41" s="23"/>
      <c r="P41" s="23"/>
      <c r="Q41" s="23"/>
      <c r="R41" s="23"/>
      <c r="S41" s="23"/>
      <c r="T41" s="25"/>
      <c r="U41" s="37"/>
      <c r="V41" s="571" t="s">
        <v>88</v>
      </c>
      <c r="W41" s="566"/>
      <c r="X41" s="24">
        <f aca="true" t="shared" si="17" ref="X41:AD41">SUM(D18+D23+D27+D34+D38+D45+X11+X14+X17+X27+X34+X40)</f>
        <v>513655</v>
      </c>
      <c r="Y41" s="24">
        <f t="shared" si="17"/>
        <v>985839</v>
      </c>
      <c r="Z41" s="24">
        <f t="shared" si="17"/>
        <v>3194400</v>
      </c>
      <c r="AA41" s="24">
        <f t="shared" si="17"/>
        <v>4180239</v>
      </c>
      <c r="AB41" s="24">
        <f t="shared" si="17"/>
        <v>291617</v>
      </c>
      <c r="AC41" s="24">
        <f t="shared" si="17"/>
        <v>173037</v>
      </c>
      <c r="AD41" s="24">
        <f t="shared" si="17"/>
        <v>707640</v>
      </c>
      <c r="AF41" s="22">
        <f>SUM('12年次'!L18+'12年次'!L23+'12年次'!L27+'12年次'!L34+'12年次'!L38+'12年次'!L45+AF11+AF14+AF17+AF27+AF34+AF40)</f>
        <v>10683</v>
      </c>
      <c r="AG41" s="22">
        <f>SUM('12年次'!M18+'12年次'!M23+'12年次'!M27+'12年次'!M34+'12年次'!M38+'12年次'!M45+AG11+AG14+AG17+AG27+AG34+AG40)</f>
        <v>11905</v>
      </c>
      <c r="AH41" s="22">
        <f>SUM('12年次'!N18+'12年次'!N23+'12年次'!N27+'12年次'!N34+'12年次'!N38+'12年次'!N45+AH11+AH14+AH17+AH27+AH34+AH40)</f>
        <v>407851</v>
      </c>
      <c r="AI41" s="22">
        <f>SUM('12年次'!O18+'12年次'!O23+'12年次'!O27+'12年次'!O34+'12年次'!O38+'12年次'!O45+AI11+AI14+AI17+AI27+AI34+AI40)</f>
        <v>419756</v>
      </c>
      <c r="AJ41" s="22">
        <f>SUM('12年次'!P18+'12年次'!P23+'12年次'!P27+'12年次'!P34+'12年次'!P38+'12年次'!P45+AJ11+AJ14+AJ17+AJ27+AJ34+AJ40)</f>
        <v>47953</v>
      </c>
      <c r="AK41" s="22">
        <f>SUM('12年次'!Q18+'12年次'!Q23+'12年次'!Q27+'12年次'!Q34+'12年次'!Q38+'12年次'!Q45+AK11+AK14+AK17+AK27+AK34+AK40)</f>
        <v>6814</v>
      </c>
      <c r="AL41" s="22">
        <f>SUM('12年次'!R18+'12年次'!R23+'12年次'!R27+'12年次'!R34+'12年次'!R38+'12年次'!R45+AL11+AL14+AL17+AL27+AL34+AL40)</f>
        <v>15</v>
      </c>
      <c r="AM41" s="22">
        <f>SUM('12年次'!S18+'12年次'!S23+'12年次'!S27+'12年次'!S34+'12年次'!S38+'12年次'!S45+AM11+AM14+AM17+AM27+AM34+AM40)</f>
        <v>967</v>
      </c>
      <c r="AN41" s="28">
        <f>SUM('12年次'!T18+'12年次'!T23+'12年次'!T27+'12年次'!T34+'12年次'!T38+'12年次'!T45+AN11+AN14+AN17+AN27+AN34+AN40)</f>
        <v>5874725</v>
      </c>
    </row>
    <row r="42" spans="1:52" ht="17.25" customHeight="1">
      <c r="A42" s="1"/>
      <c r="B42" s="10" t="s">
        <v>136</v>
      </c>
      <c r="C42" s="5" t="s">
        <v>28</v>
      </c>
      <c r="D42" s="23">
        <v>6066</v>
      </c>
      <c r="E42" s="23">
        <v>7570</v>
      </c>
      <c r="F42" s="23">
        <v>3450</v>
      </c>
      <c r="G42" s="23">
        <f t="shared" si="15"/>
        <v>11020</v>
      </c>
      <c r="H42" s="23"/>
      <c r="I42" s="23"/>
      <c r="J42" s="23"/>
      <c r="K42" s="37"/>
      <c r="L42" s="23"/>
      <c r="M42" s="23"/>
      <c r="N42" s="23"/>
      <c r="O42" s="23"/>
      <c r="P42" s="23"/>
      <c r="Q42" s="23"/>
      <c r="R42" s="23"/>
      <c r="S42" s="23"/>
      <c r="T42" s="25">
        <v>1440</v>
      </c>
      <c r="U42" s="37"/>
      <c r="V42" s="1"/>
      <c r="W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7.25" customHeight="1">
      <c r="A43" s="1"/>
      <c r="B43" s="10" t="s">
        <v>72</v>
      </c>
      <c r="C43" s="5" t="s">
        <v>29</v>
      </c>
      <c r="D43" s="23">
        <v>4200</v>
      </c>
      <c r="E43" s="23">
        <v>27000</v>
      </c>
      <c r="F43" s="23"/>
      <c r="G43" s="23">
        <f t="shared" si="15"/>
        <v>27000</v>
      </c>
      <c r="H43" s="23"/>
      <c r="I43" s="23"/>
      <c r="J43" s="23"/>
      <c r="K43" s="37"/>
      <c r="L43" s="23"/>
      <c r="M43" s="23"/>
      <c r="N43" s="23"/>
      <c r="O43" s="23"/>
      <c r="P43" s="23"/>
      <c r="Q43" s="23"/>
      <c r="R43" s="23"/>
      <c r="S43" s="23"/>
      <c r="T43" s="25">
        <v>535</v>
      </c>
      <c r="U43" s="37"/>
      <c r="V43" s="1"/>
      <c r="AE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7.25" customHeight="1">
      <c r="A44" s="1"/>
      <c r="B44" s="10"/>
      <c r="C44" s="5" t="s">
        <v>30</v>
      </c>
      <c r="D44" s="23">
        <v>770</v>
      </c>
      <c r="E44" s="23"/>
      <c r="F44" s="23">
        <v>4078</v>
      </c>
      <c r="G44" s="23">
        <f t="shared" si="15"/>
        <v>4078</v>
      </c>
      <c r="H44" s="23"/>
      <c r="I44" s="23"/>
      <c r="J44" s="23"/>
      <c r="K44" s="37"/>
      <c r="L44" s="23"/>
      <c r="M44" s="23"/>
      <c r="N44" s="23"/>
      <c r="O44" s="23"/>
      <c r="P44" s="23"/>
      <c r="Q44" s="23"/>
      <c r="R44" s="23"/>
      <c r="S44" s="23"/>
      <c r="T44" s="25"/>
      <c r="U44" s="37"/>
      <c r="V44" s="1"/>
      <c r="AE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7.25" customHeight="1">
      <c r="A45" s="1"/>
      <c r="B45" s="13"/>
      <c r="C45" s="7" t="s">
        <v>10</v>
      </c>
      <c r="D45" s="24">
        <f>SUM(D39:D44)</f>
        <v>63725</v>
      </c>
      <c r="E45" s="24">
        <f>SUM(E39:E44)</f>
        <v>65304</v>
      </c>
      <c r="F45" s="24">
        <f>SUM(F39:F44)</f>
        <v>223897</v>
      </c>
      <c r="G45" s="24">
        <f>SUM(G39:G44)</f>
        <v>289201</v>
      </c>
      <c r="H45" s="24"/>
      <c r="I45" s="24">
        <f>SUM(I39:I44)</f>
        <v>645</v>
      </c>
      <c r="J45" s="24"/>
      <c r="K45" s="37"/>
      <c r="L45" s="24"/>
      <c r="M45" s="24"/>
      <c r="N45" s="24"/>
      <c r="O45" s="24"/>
      <c r="P45" s="24"/>
      <c r="Q45" s="24"/>
      <c r="R45" s="24"/>
      <c r="S45" s="24"/>
      <c r="T45" s="26">
        <f>SUM(T39:T44)</f>
        <v>190783</v>
      </c>
      <c r="U45" s="37"/>
      <c r="V45" s="1"/>
      <c r="AE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ht="17.25" customHeight="1"/>
    <row r="47" ht="17.25" customHeight="1"/>
    <row r="48" spans="2:40" ht="17.25" customHeight="1">
      <c r="B48" s="559" t="s">
        <v>137</v>
      </c>
      <c r="C48" s="559"/>
      <c r="D48" s="559"/>
      <c r="E48" s="559"/>
      <c r="F48" s="559"/>
      <c r="G48" s="559"/>
      <c r="H48" s="559"/>
      <c r="I48" s="559"/>
      <c r="J48" s="559"/>
      <c r="K48" s="33"/>
      <c r="L48" s="559" t="s">
        <v>101</v>
      </c>
      <c r="M48" s="559"/>
      <c r="N48" s="559"/>
      <c r="O48" s="559"/>
      <c r="P48" s="559"/>
      <c r="Q48" s="559"/>
      <c r="R48" s="559"/>
      <c r="S48" s="559"/>
      <c r="T48" s="559"/>
      <c r="U48" s="33"/>
      <c r="V48" s="559" t="s">
        <v>102</v>
      </c>
      <c r="W48" s="559"/>
      <c r="X48" s="559"/>
      <c r="Y48" s="559"/>
      <c r="Z48" s="559"/>
      <c r="AA48" s="559"/>
      <c r="AB48" s="559"/>
      <c r="AC48" s="559"/>
      <c r="AD48" s="559"/>
      <c r="AF48" s="559" t="s">
        <v>103</v>
      </c>
      <c r="AG48" s="559"/>
      <c r="AH48" s="559"/>
      <c r="AI48" s="559"/>
      <c r="AJ48" s="559"/>
      <c r="AK48" s="559"/>
      <c r="AL48" s="559"/>
      <c r="AM48" s="559"/>
      <c r="AN48" s="559"/>
    </row>
    <row r="49" ht="17.2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</sheetData>
  <sheetProtection/>
  <mergeCells count="31">
    <mergeCell ref="AD4:AD5"/>
    <mergeCell ref="X5:X6"/>
    <mergeCell ref="X4:AA4"/>
    <mergeCell ref="Y5:AA5"/>
    <mergeCell ref="AN4:AN5"/>
    <mergeCell ref="AJ4:AJ5"/>
    <mergeCell ref="AK4:AK5"/>
    <mergeCell ref="AL4:AL5"/>
    <mergeCell ref="AM4:AM5"/>
    <mergeCell ref="Q4:Q5"/>
    <mergeCell ref="R4:R5"/>
    <mergeCell ref="S4:S5"/>
    <mergeCell ref="T4:T5"/>
    <mergeCell ref="AB4:AB5"/>
    <mergeCell ref="AC4:AC5"/>
    <mergeCell ref="H4:H5"/>
    <mergeCell ref="I4:I5"/>
    <mergeCell ref="J4:J5"/>
    <mergeCell ref="L4:L5"/>
    <mergeCell ref="M4:O5"/>
    <mergeCell ref="P4:P5"/>
    <mergeCell ref="AF48:AN48"/>
    <mergeCell ref="B48:J48"/>
    <mergeCell ref="V48:AD48"/>
    <mergeCell ref="V41:W41"/>
    <mergeCell ref="L48:T48"/>
    <mergeCell ref="AF4:AF5"/>
    <mergeCell ref="AG4:AI5"/>
    <mergeCell ref="D4:G4"/>
    <mergeCell ref="D5:D6"/>
    <mergeCell ref="E5:G5"/>
  </mergeCells>
  <printOptions/>
  <pageMargins left="0.52" right="0.58" top="0.46" bottom="0.42" header="0.2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8"/>
  <sheetViews>
    <sheetView showZeros="0" view="pageBreakPreview" zoomScaleSheetLayoutView="100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1" sqref="G61"/>
    </sheetView>
  </sheetViews>
  <sheetFormatPr defaultColWidth="9.00390625" defaultRowHeight="13.5"/>
  <cols>
    <col min="1" max="1" width="1.12109375" style="181" customWidth="1"/>
    <col min="2" max="2" width="7.875" style="312" customWidth="1"/>
    <col min="3" max="3" width="10.375" style="312" customWidth="1"/>
    <col min="4" max="7" width="9.50390625" style="312" customWidth="1"/>
    <col min="8" max="8" width="9.50390625" style="312" bestFit="1" customWidth="1"/>
    <col min="9" max="9" width="10.00390625" style="312" customWidth="1"/>
    <col min="10" max="11" width="9.50390625" style="312" customWidth="1"/>
    <col min="12" max="12" width="3.125" style="314" customWidth="1"/>
    <col min="13" max="13" width="10.25390625" style="312" customWidth="1"/>
    <col min="14" max="17" width="9.50390625" style="312" customWidth="1"/>
    <col min="18" max="18" width="9.00390625" style="312" hidden="1" customWidth="1"/>
    <col min="19" max="19" width="0" style="312" hidden="1" customWidth="1"/>
    <col min="20" max="20" width="9.50390625" style="312" customWidth="1"/>
    <col min="21" max="21" width="7.375" style="314" hidden="1" customWidth="1"/>
    <col min="22" max="23" width="8.125" style="314" hidden="1" customWidth="1"/>
    <col min="24" max="24" width="9.50390625" style="312" customWidth="1"/>
    <col min="25" max="25" width="9.50390625" style="314" customWidth="1"/>
    <col min="26" max="26" width="9.50390625" style="312" customWidth="1"/>
    <col min="27" max="27" width="2.375" style="181" customWidth="1"/>
    <col min="28" max="16384" width="9.00390625" style="181" customWidth="1"/>
  </cols>
  <sheetData>
    <row r="1" spans="2:27" ht="13.5">
      <c r="B1" s="290" t="s">
        <v>335</v>
      </c>
      <c r="C1" s="105"/>
      <c r="D1" s="105"/>
      <c r="E1" s="105"/>
      <c r="F1" s="105"/>
      <c r="G1" s="105"/>
      <c r="H1" s="105"/>
      <c r="I1" s="105" t="s">
        <v>361</v>
      </c>
      <c r="J1" s="105"/>
      <c r="K1" s="105"/>
      <c r="L1" s="291"/>
      <c r="M1" s="105"/>
      <c r="N1" s="105"/>
      <c r="O1" s="105"/>
      <c r="P1" s="105"/>
      <c r="Q1" s="105"/>
      <c r="R1" s="105"/>
      <c r="S1" s="105"/>
      <c r="T1" s="105"/>
      <c r="U1" s="291"/>
      <c r="V1" s="291"/>
      <c r="W1" s="291"/>
      <c r="X1" s="105" t="s">
        <v>361</v>
      </c>
      <c r="Y1" s="291"/>
      <c r="Z1" s="291"/>
      <c r="AA1" s="105"/>
    </row>
    <row r="2" spans="2:27" ht="7.5" customHeight="1">
      <c r="B2" s="105"/>
      <c r="C2" s="105"/>
      <c r="D2" s="106"/>
      <c r="E2" s="106"/>
      <c r="F2" s="106"/>
      <c r="G2" s="106"/>
      <c r="H2" s="106"/>
      <c r="I2" s="106"/>
      <c r="J2" s="106"/>
      <c r="K2" s="105"/>
      <c r="L2" s="291"/>
      <c r="M2" s="105"/>
      <c r="N2" s="105"/>
      <c r="O2" s="105"/>
      <c r="P2" s="105"/>
      <c r="Q2" s="105"/>
      <c r="R2" s="106"/>
      <c r="S2" s="106"/>
      <c r="T2" s="105"/>
      <c r="U2" s="292"/>
      <c r="V2" s="292"/>
      <c r="W2" s="291"/>
      <c r="X2" s="105"/>
      <c r="Y2" s="105"/>
      <c r="Z2" s="105"/>
      <c r="AA2" s="105"/>
    </row>
    <row r="3" spans="2:27" ht="17.25" customHeight="1">
      <c r="B3" s="453" t="s">
        <v>254</v>
      </c>
      <c r="C3" s="451" t="s">
        <v>93</v>
      </c>
      <c r="D3" s="457" t="s">
        <v>336</v>
      </c>
      <c r="E3" s="457"/>
      <c r="F3" s="457"/>
      <c r="G3" s="458"/>
      <c r="H3" s="459" t="s">
        <v>337</v>
      </c>
      <c r="I3" s="449" t="s">
        <v>338</v>
      </c>
      <c r="J3" s="449" t="s">
        <v>339</v>
      </c>
      <c r="K3" s="465" t="s">
        <v>340</v>
      </c>
      <c r="L3" s="293"/>
      <c r="M3" s="472" t="s">
        <v>93</v>
      </c>
      <c r="N3" s="475" t="s">
        <v>341</v>
      </c>
      <c r="O3" s="476"/>
      <c r="P3" s="477"/>
      <c r="Q3" s="451" t="s">
        <v>342</v>
      </c>
      <c r="R3" s="449" t="s">
        <v>312</v>
      </c>
      <c r="S3" s="450"/>
      <c r="T3" s="451" t="s">
        <v>343</v>
      </c>
      <c r="U3" s="463" t="s">
        <v>314</v>
      </c>
      <c r="V3" s="464"/>
      <c r="W3" s="294"/>
      <c r="X3" s="451" t="s">
        <v>97</v>
      </c>
      <c r="Y3" s="451" t="s">
        <v>99</v>
      </c>
      <c r="Z3" s="465" t="s">
        <v>100</v>
      </c>
      <c r="AA3" s="109"/>
    </row>
    <row r="4" spans="2:27" ht="17.25" customHeight="1">
      <c r="B4" s="454"/>
      <c r="C4" s="452"/>
      <c r="D4" s="467" t="s">
        <v>90</v>
      </c>
      <c r="E4" s="469" t="s">
        <v>94</v>
      </c>
      <c r="F4" s="470"/>
      <c r="G4" s="471"/>
      <c r="H4" s="460"/>
      <c r="I4" s="461"/>
      <c r="J4" s="462"/>
      <c r="K4" s="466"/>
      <c r="L4" s="295"/>
      <c r="M4" s="473"/>
      <c r="N4" s="478"/>
      <c r="O4" s="479"/>
      <c r="P4" s="480"/>
      <c r="Q4" s="452"/>
      <c r="R4" s="289" t="s">
        <v>315</v>
      </c>
      <c r="S4" s="289" t="s">
        <v>316</v>
      </c>
      <c r="T4" s="452"/>
      <c r="U4" s="296" t="s">
        <v>315</v>
      </c>
      <c r="V4" s="296" t="s">
        <v>316</v>
      </c>
      <c r="W4" s="296"/>
      <c r="X4" s="452"/>
      <c r="Y4" s="452"/>
      <c r="Z4" s="466"/>
      <c r="AA4" s="109"/>
    </row>
    <row r="5" spans="2:27" ht="17.25" customHeight="1">
      <c r="B5" s="455"/>
      <c r="C5" s="456"/>
      <c r="D5" s="468"/>
      <c r="E5" s="118" t="s">
        <v>91</v>
      </c>
      <c r="F5" s="118" t="s">
        <v>92</v>
      </c>
      <c r="G5" s="118" t="s">
        <v>10</v>
      </c>
      <c r="H5" s="119" t="s">
        <v>344</v>
      </c>
      <c r="I5" s="120" t="s">
        <v>344</v>
      </c>
      <c r="J5" s="120" t="s">
        <v>344</v>
      </c>
      <c r="K5" s="121" t="s">
        <v>345</v>
      </c>
      <c r="L5" s="298"/>
      <c r="M5" s="474"/>
      <c r="N5" s="118" t="s">
        <v>95</v>
      </c>
      <c r="O5" s="118" t="s">
        <v>96</v>
      </c>
      <c r="P5" s="118" t="s">
        <v>10</v>
      </c>
      <c r="Q5" s="123" t="s">
        <v>346</v>
      </c>
      <c r="R5" s="120"/>
      <c r="S5" s="120"/>
      <c r="T5" s="123" t="s">
        <v>346</v>
      </c>
      <c r="U5" s="297"/>
      <c r="V5" s="297"/>
      <c r="W5" s="297"/>
      <c r="X5" s="117" t="s">
        <v>347</v>
      </c>
      <c r="Y5" s="123" t="s">
        <v>346</v>
      </c>
      <c r="Z5" s="124" t="s">
        <v>346</v>
      </c>
      <c r="AA5" s="125"/>
    </row>
    <row r="6" spans="2:27" ht="15.75" customHeight="1">
      <c r="B6" s="113"/>
      <c r="C6" s="128" t="s">
        <v>85</v>
      </c>
      <c r="D6" s="254">
        <v>2502</v>
      </c>
      <c r="E6" s="205">
        <v>17061</v>
      </c>
      <c r="F6" s="205">
        <v>53690</v>
      </c>
      <c r="G6" s="255">
        <f>SUM(E6:F6)</f>
        <v>70751</v>
      </c>
      <c r="H6" s="205">
        <v>266</v>
      </c>
      <c r="I6" s="267" t="s">
        <v>348</v>
      </c>
      <c r="J6" s="268" t="s">
        <v>348</v>
      </c>
      <c r="K6" s="269" t="s">
        <v>348</v>
      </c>
      <c r="L6" s="300"/>
      <c r="M6" s="133" t="s">
        <v>85</v>
      </c>
      <c r="N6" s="268" t="s">
        <v>348</v>
      </c>
      <c r="O6" s="268" t="s">
        <v>348</v>
      </c>
      <c r="P6" s="270" t="s">
        <v>348</v>
      </c>
      <c r="Q6" s="268" t="s">
        <v>348</v>
      </c>
      <c r="R6" s="207"/>
      <c r="S6" s="206"/>
      <c r="T6" s="271" t="s">
        <v>348</v>
      </c>
      <c r="U6" s="299"/>
      <c r="V6" s="301"/>
      <c r="W6" s="301"/>
      <c r="X6" s="272" t="s">
        <v>348</v>
      </c>
      <c r="Y6" s="271" t="s">
        <v>348</v>
      </c>
      <c r="Z6" s="256">
        <v>10005</v>
      </c>
      <c r="AA6" s="132"/>
    </row>
    <row r="7" spans="2:27" ht="15.75" customHeight="1">
      <c r="B7" s="113"/>
      <c r="C7" s="128" t="s">
        <v>192</v>
      </c>
      <c r="D7" s="208">
        <v>69</v>
      </c>
      <c r="E7" s="158">
        <v>2720</v>
      </c>
      <c r="F7" s="158">
        <v>21025</v>
      </c>
      <c r="G7" s="217">
        <f aca="true" t="shared" si="0" ref="G7:G39">SUM(E7:F7)</f>
        <v>23745</v>
      </c>
      <c r="H7" s="271">
        <v>0</v>
      </c>
      <c r="I7" s="267" t="s">
        <v>348</v>
      </c>
      <c r="J7" s="271" t="s">
        <v>348</v>
      </c>
      <c r="K7" s="273" t="s">
        <v>348</v>
      </c>
      <c r="L7" s="300"/>
      <c r="M7" s="133" t="s">
        <v>192</v>
      </c>
      <c r="N7" s="274" t="s">
        <v>348</v>
      </c>
      <c r="O7" s="274" t="s">
        <v>348</v>
      </c>
      <c r="P7" s="270" t="s">
        <v>348</v>
      </c>
      <c r="Q7" s="271" t="s">
        <v>348</v>
      </c>
      <c r="R7" s="207"/>
      <c r="S7" s="206"/>
      <c r="T7" s="271" t="s">
        <v>348</v>
      </c>
      <c r="U7" s="299"/>
      <c r="V7" s="301"/>
      <c r="W7" s="301"/>
      <c r="X7" s="272" t="s">
        <v>348</v>
      </c>
      <c r="Y7" s="271" t="s">
        <v>348</v>
      </c>
      <c r="Z7" s="258">
        <v>12300</v>
      </c>
      <c r="AA7" s="132"/>
    </row>
    <row r="8" spans="2:27" ht="15.75" customHeight="1">
      <c r="B8" s="113" t="s">
        <v>61</v>
      </c>
      <c r="C8" s="146" t="s">
        <v>1</v>
      </c>
      <c r="D8" s="208">
        <v>420</v>
      </c>
      <c r="E8" s="158">
        <v>610</v>
      </c>
      <c r="F8" s="158">
        <v>78650</v>
      </c>
      <c r="G8" s="158">
        <f t="shared" si="0"/>
        <v>79260</v>
      </c>
      <c r="H8" s="274">
        <v>3505</v>
      </c>
      <c r="I8" s="275">
        <v>151</v>
      </c>
      <c r="J8" s="274">
        <v>4806</v>
      </c>
      <c r="K8" s="276">
        <v>4</v>
      </c>
      <c r="L8" s="300"/>
      <c r="M8" s="147" t="s">
        <v>1</v>
      </c>
      <c r="N8" s="274">
        <v>4477</v>
      </c>
      <c r="O8" s="274">
        <v>6225</v>
      </c>
      <c r="P8" s="270">
        <f aca="true" t="shared" si="1" ref="P8:P20">SUM(N8:O8)</f>
        <v>10702</v>
      </c>
      <c r="Q8" s="271">
        <v>830</v>
      </c>
      <c r="R8" s="208"/>
      <c r="S8" s="158"/>
      <c r="T8" s="274" t="s">
        <v>349</v>
      </c>
      <c r="U8" s="302"/>
      <c r="V8" s="303"/>
      <c r="W8" s="301"/>
      <c r="X8" s="272" t="s">
        <v>349</v>
      </c>
      <c r="Y8" s="274" t="s">
        <v>349</v>
      </c>
      <c r="Z8" s="258">
        <v>35955</v>
      </c>
      <c r="AA8" s="132"/>
    </row>
    <row r="9" spans="2:27" ht="15.75" customHeight="1">
      <c r="B9" s="113"/>
      <c r="C9" s="146" t="s">
        <v>2</v>
      </c>
      <c r="D9" s="208">
        <v>445</v>
      </c>
      <c r="E9" s="158">
        <v>4824</v>
      </c>
      <c r="F9" s="158">
        <v>13541</v>
      </c>
      <c r="G9" s="227">
        <f t="shared" si="0"/>
        <v>18365</v>
      </c>
      <c r="H9" s="274">
        <v>0</v>
      </c>
      <c r="I9" s="275" t="s">
        <v>349</v>
      </c>
      <c r="J9" s="274" t="s">
        <v>349</v>
      </c>
      <c r="K9" s="276" t="s">
        <v>349</v>
      </c>
      <c r="L9" s="300"/>
      <c r="M9" s="147" t="s">
        <v>2</v>
      </c>
      <c r="N9" s="274" t="s">
        <v>349</v>
      </c>
      <c r="O9" s="274">
        <v>27</v>
      </c>
      <c r="P9" s="270">
        <f t="shared" si="1"/>
        <v>27</v>
      </c>
      <c r="Q9" s="271" t="s">
        <v>349</v>
      </c>
      <c r="R9" s="208"/>
      <c r="S9" s="158"/>
      <c r="T9" s="274" t="s">
        <v>349</v>
      </c>
      <c r="U9" s="302"/>
      <c r="V9" s="303"/>
      <c r="W9" s="301"/>
      <c r="X9" s="272" t="s">
        <v>349</v>
      </c>
      <c r="Y9" s="274" t="s">
        <v>349</v>
      </c>
      <c r="Z9" s="258">
        <v>108060</v>
      </c>
      <c r="AA9" s="132"/>
    </row>
    <row r="10" spans="2:27" ht="15.75" customHeight="1">
      <c r="B10" s="113"/>
      <c r="C10" s="146" t="s">
        <v>0</v>
      </c>
      <c r="D10" s="208">
        <v>5139</v>
      </c>
      <c r="E10" s="158">
        <v>12709</v>
      </c>
      <c r="F10" s="158">
        <v>134920</v>
      </c>
      <c r="G10" s="158">
        <f t="shared" si="0"/>
        <v>147629</v>
      </c>
      <c r="H10" s="274">
        <v>0</v>
      </c>
      <c r="I10" s="275" t="s">
        <v>349</v>
      </c>
      <c r="J10" s="274" t="s">
        <v>349</v>
      </c>
      <c r="K10" s="276">
        <v>6</v>
      </c>
      <c r="L10" s="300"/>
      <c r="M10" s="147" t="s">
        <v>0</v>
      </c>
      <c r="N10" s="274" t="s">
        <v>349</v>
      </c>
      <c r="O10" s="274" t="s">
        <v>349</v>
      </c>
      <c r="P10" s="270">
        <f t="shared" si="1"/>
        <v>0</v>
      </c>
      <c r="Q10" s="271" t="s">
        <v>349</v>
      </c>
      <c r="R10" s="208"/>
      <c r="S10" s="158"/>
      <c r="T10" s="274" t="s">
        <v>349</v>
      </c>
      <c r="U10" s="302"/>
      <c r="V10" s="303"/>
      <c r="W10" s="301"/>
      <c r="X10" s="272" t="s">
        <v>349</v>
      </c>
      <c r="Y10" s="274" t="s">
        <v>349</v>
      </c>
      <c r="Z10" s="258">
        <v>0</v>
      </c>
      <c r="AA10" s="132"/>
    </row>
    <row r="11" spans="2:27" ht="15.75" customHeight="1">
      <c r="B11" s="113" t="s">
        <v>350</v>
      </c>
      <c r="C11" s="146" t="s">
        <v>8</v>
      </c>
      <c r="D11" s="208">
        <v>1600</v>
      </c>
      <c r="E11" s="158">
        <v>5000</v>
      </c>
      <c r="F11" s="274">
        <v>0</v>
      </c>
      <c r="G11" s="227">
        <f t="shared" si="0"/>
        <v>5000</v>
      </c>
      <c r="H11" s="274">
        <v>0</v>
      </c>
      <c r="I11" s="275" t="s">
        <v>349</v>
      </c>
      <c r="J11" s="274">
        <v>0</v>
      </c>
      <c r="K11" s="276" t="s">
        <v>349</v>
      </c>
      <c r="L11" s="300"/>
      <c r="M11" s="147" t="s">
        <v>8</v>
      </c>
      <c r="N11" s="274" t="s">
        <v>349</v>
      </c>
      <c r="O11" s="274" t="s">
        <v>349</v>
      </c>
      <c r="P11" s="270">
        <f t="shared" si="1"/>
        <v>0</v>
      </c>
      <c r="Q11" s="271" t="s">
        <v>349</v>
      </c>
      <c r="R11" s="208"/>
      <c r="S11" s="158"/>
      <c r="T11" s="274" t="s">
        <v>349</v>
      </c>
      <c r="U11" s="302"/>
      <c r="V11" s="303"/>
      <c r="W11" s="301"/>
      <c r="X11" s="272" t="s">
        <v>349</v>
      </c>
      <c r="Y11" s="274" t="s">
        <v>349</v>
      </c>
      <c r="Z11" s="276" t="s">
        <v>281</v>
      </c>
      <c r="AA11" s="132"/>
    </row>
    <row r="12" spans="2:27" ht="15.75" customHeight="1">
      <c r="B12" s="113" t="s">
        <v>62</v>
      </c>
      <c r="C12" s="146" t="s">
        <v>3</v>
      </c>
      <c r="D12" s="277">
        <v>9</v>
      </c>
      <c r="E12" s="217">
        <v>18431</v>
      </c>
      <c r="F12" s="217">
        <v>16220</v>
      </c>
      <c r="G12" s="158">
        <f t="shared" si="0"/>
        <v>34651</v>
      </c>
      <c r="H12" s="158">
        <v>240</v>
      </c>
      <c r="I12" s="275">
        <v>0</v>
      </c>
      <c r="J12" s="274">
        <v>5605</v>
      </c>
      <c r="K12" s="276">
        <v>32</v>
      </c>
      <c r="L12" s="300"/>
      <c r="M12" s="147" t="s">
        <v>3</v>
      </c>
      <c r="N12" s="270" t="s">
        <v>351</v>
      </c>
      <c r="O12" s="270" t="s">
        <v>351</v>
      </c>
      <c r="P12" s="270">
        <f t="shared" si="1"/>
        <v>0</v>
      </c>
      <c r="Q12" s="271" t="s">
        <v>351</v>
      </c>
      <c r="R12" s="208"/>
      <c r="S12" s="158"/>
      <c r="T12" s="274" t="s">
        <v>351</v>
      </c>
      <c r="U12" s="302"/>
      <c r="V12" s="303"/>
      <c r="W12" s="301"/>
      <c r="X12" s="272" t="s">
        <v>351</v>
      </c>
      <c r="Y12" s="274" t="s">
        <v>351</v>
      </c>
      <c r="Z12" s="276" t="s">
        <v>281</v>
      </c>
      <c r="AA12" s="132"/>
    </row>
    <row r="13" spans="2:27" ht="15.75" customHeight="1">
      <c r="B13" s="113"/>
      <c r="C13" s="146" t="s">
        <v>4</v>
      </c>
      <c r="D13" s="218">
        <v>97</v>
      </c>
      <c r="E13" s="217">
        <v>87961</v>
      </c>
      <c r="F13" s="217">
        <v>100369</v>
      </c>
      <c r="G13" s="206">
        <f t="shared" si="0"/>
        <v>188330</v>
      </c>
      <c r="H13" s="158">
        <v>111801</v>
      </c>
      <c r="I13" s="275" t="s">
        <v>351</v>
      </c>
      <c r="J13" s="274" t="s">
        <v>351</v>
      </c>
      <c r="K13" s="276" t="s">
        <v>351</v>
      </c>
      <c r="L13" s="300"/>
      <c r="M13" s="147" t="s">
        <v>4</v>
      </c>
      <c r="N13" s="270" t="s">
        <v>351</v>
      </c>
      <c r="O13" s="270" t="s">
        <v>351</v>
      </c>
      <c r="P13" s="270">
        <f t="shared" si="1"/>
        <v>0</v>
      </c>
      <c r="Q13" s="271" t="s">
        <v>351</v>
      </c>
      <c r="R13" s="208"/>
      <c r="S13" s="158"/>
      <c r="T13" s="274" t="s">
        <v>351</v>
      </c>
      <c r="U13" s="302"/>
      <c r="V13" s="303"/>
      <c r="W13" s="301"/>
      <c r="X13" s="272" t="s">
        <v>351</v>
      </c>
      <c r="Y13" s="274" t="s">
        <v>351</v>
      </c>
      <c r="Z13" s="276" t="s">
        <v>281</v>
      </c>
      <c r="AA13" s="132"/>
    </row>
    <row r="14" spans="2:27" ht="15.75" customHeight="1">
      <c r="B14" s="116"/>
      <c r="C14" s="155" t="s">
        <v>10</v>
      </c>
      <c r="D14" s="209">
        <f>SUM(D6:D13)</f>
        <v>10281</v>
      </c>
      <c r="E14" s="209">
        <f>SUM(E6:E13)</f>
        <v>149316</v>
      </c>
      <c r="F14" s="209">
        <f>SUM(F6:F13)</f>
        <v>418415</v>
      </c>
      <c r="G14" s="149">
        <f>SUM(E14:F14)</f>
        <v>567731</v>
      </c>
      <c r="H14" s="209">
        <f>SUM(H6:H13)</f>
        <v>115812</v>
      </c>
      <c r="I14" s="278">
        <f>SUM(I6:I13)</f>
        <v>151</v>
      </c>
      <c r="J14" s="209">
        <f>SUM(J6:J13)</f>
        <v>10411</v>
      </c>
      <c r="K14" s="259">
        <f>SUM(K6:K13)</f>
        <v>42</v>
      </c>
      <c r="L14" s="300"/>
      <c r="M14" s="157" t="s">
        <v>10</v>
      </c>
      <c r="N14" s="278">
        <f>SUM(N6:N13)</f>
        <v>4477</v>
      </c>
      <c r="O14" s="278">
        <f>SUM(O6:O13)</f>
        <v>6252</v>
      </c>
      <c r="P14" s="278">
        <f>SUM(N14:O14)</f>
        <v>10729</v>
      </c>
      <c r="Q14" s="278">
        <f>SUM(Q6:Q13)</f>
        <v>830</v>
      </c>
      <c r="R14" s="247"/>
      <c r="S14" s="209"/>
      <c r="T14" s="278">
        <f aca="true" t="shared" si="2" ref="T14:Y14">SUM(T6:T13)</f>
        <v>0</v>
      </c>
      <c r="U14" s="278">
        <f t="shared" si="2"/>
        <v>0</v>
      </c>
      <c r="V14" s="278">
        <f t="shared" si="2"/>
        <v>0</v>
      </c>
      <c r="W14" s="278">
        <f t="shared" si="2"/>
        <v>0</v>
      </c>
      <c r="X14" s="278">
        <f t="shared" si="2"/>
        <v>0</v>
      </c>
      <c r="Y14" s="278">
        <f t="shared" si="2"/>
        <v>0</v>
      </c>
      <c r="Z14" s="259">
        <f>SUM(Z6:Z13)</f>
        <v>166320</v>
      </c>
      <c r="AA14" s="132"/>
    </row>
    <row r="15" spans="2:27" ht="15.75" customHeight="1">
      <c r="B15" s="453" t="s">
        <v>215</v>
      </c>
      <c r="C15" s="188" t="s">
        <v>213</v>
      </c>
      <c r="D15" s="207">
        <v>130</v>
      </c>
      <c r="E15" s="206">
        <v>3875</v>
      </c>
      <c r="F15" s="206">
        <v>197798</v>
      </c>
      <c r="G15" s="206">
        <f t="shared" si="0"/>
        <v>201673</v>
      </c>
      <c r="H15" s="205">
        <v>76227</v>
      </c>
      <c r="I15" s="249">
        <v>137608</v>
      </c>
      <c r="J15" s="227">
        <v>1000</v>
      </c>
      <c r="K15" s="263">
        <v>0</v>
      </c>
      <c r="L15" s="300"/>
      <c r="M15" s="191" t="s">
        <v>213</v>
      </c>
      <c r="N15" s="271">
        <v>11</v>
      </c>
      <c r="O15" s="271">
        <v>17</v>
      </c>
      <c r="P15" s="280">
        <f t="shared" si="1"/>
        <v>28</v>
      </c>
      <c r="Q15" s="280">
        <v>310</v>
      </c>
      <c r="R15" s="228"/>
      <c r="S15" s="228"/>
      <c r="T15" s="281">
        <v>35</v>
      </c>
      <c r="U15" s="306"/>
      <c r="V15" s="306"/>
      <c r="W15" s="306"/>
      <c r="X15" s="281" t="s">
        <v>352</v>
      </c>
      <c r="Y15" s="280" t="s">
        <v>352</v>
      </c>
      <c r="Z15" s="257">
        <v>1032</v>
      </c>
      <c r="AA15" s="132"/>
    </row>
    <row r="16" spans="2:27" ht="15.75" customHeight="1">
      <c r="B16" s="489"/>
      <c r="C16" s="146" t="s">
        <v>353</v>
      </c>
      <c r="D16" s="277" t="s">
        <v>352</v>
      </c>
      <c r="E16" s="217">
        <v>2530</v>
      </c>
      <c r="F16" s="217">
        <v>11328</v>
      </c>
      <c r="G16" s="206">
        <f t="shared" si="0"/>
        <v>13858</v>
      </c>
      <c r="H16" s="274">
        <v>0</v>
      </c>
      <c r="I16" s="275" t="s">
        <v>352</v>
      </c>
      <c r="J16" s="274" t="s">
        <v>352</v>
      </c>
      <c r="K16" s="276" t="s">
        <v>352</v>
      </c>
      <c r="L16" s="300"/>
      <c r="M16" s="147" t="s">
        <v>326</v>
      </c>
      <c r="N16" s="270" t="s">
        <v>352</v>
      </c>
      <c r="O16" s="270" t="s">
        <v>352</v>
      </c>
      <c r="P16" s="270">
        <f t="shared" si="1"/>
        <v>0</v>
      </c>
      <c r="Q16" s="274" t="s">
        <v>352</v>
      </c>
      <c r="R16" s="208"/>
      <c r="S16" s="158"/>
      <c r="T16" s="274" t="s">
        <v>352</v>
      </c>
      <c r="U16" s="302"/>
      <c r="V16" s="303"/>
      <c r="W16" s="303"/>
      <c r="X16" s="283" t="s">
        <v>352</v>
      </c>
      <c r="Y16" s="274" t="s">
        <v>352</v>
      </c>
      <c r="Z16" s="262">
        <v>252</v>
      </c>
      <c r="AA16" s="132"/>
    </row>
    <row r="17" spans="2:27" ht="15.75" customHeight="1">
      <c r="B17" s="490"/>
      <c r="C17" s="155" t="s">
        <v>10</v>
      </c>
      <c r="D17" s="247">
        <f>SUM(D15:D16)</f>
        <v>130</v>
      </c>
      <c r="E17" s="209">
        <f>SUM(E15:E16)</f>
        <v>6405</v>
      </c>
      <c r="F17" s="209">
        <f>SUM(F15:F16)</f>
        <v>209126</v>
      </c>
      <c r="G17" s="209">
        <f>SUM(E17:F17)</f>
        <v>215531</v>
      </c>
      <c r="H17" s="209">
        <f>SUM(H15:H16)</f>
        <v>76227</v>
      </c>
      <c r="I17" s="209">
        <f>SUM(I15:I16)</f>
        <v>137608</v>
      </c>
      <c r="J17" s="209">
        <f>SUM(J15:J16)</f>
        <v>1000</v>
      </c>
      <c r="K17" s="259">
        <f>SUM(K15:K16)</f>
        <v>0</v>
      </c>
      <c r="L17" s="300"/>
      <c r="M17" s="157" t="s">
        <v>10</v>
      </c>
      <c r="N17" s="278">
        <f>SUM(N15:N16)</f>
        <v>11</v>
      </c>
      <c r="O17" s="278">
        <f>SUM(O15:O16)</f>
        <v>17</v>
      </c>
      <c r="P17" s="278">
        <f t="shared" si="1"/>
        <v>28</v>
      </c>
      <c r="Q17" s="278">
        <f>SUM(Q15:Q16)</f>
        <v>310</v>
      </c>
      <c r="R17" s="247"/>
      <c r="S17" s="209"/>
      <c r="T17" s="278">
        <f>SUM(T15:T16)</f>
        <v>35</v>
      </c>
      <c r="U17" s="304"/>
      <c r="V17" s="304"/>
      <c r="W17" s="304"/>
      <c r="X17" s="278">
        <f>SUM(X15:X16)</f>
        <v>0</v>
      </c>
      <c r="Y17" s="278">
        <f>SUM(Y15:Y16)</f>
        <v>0</v>
      </c>
      <c r="Z17" s="259">
        <f>SUM(Z15:Z16)</f>
        <v>1284</v>
      </c>
      <c r="AA17" s="132"/>
    </row>
    <row r="18" spans="2:27" ht="15.75" customHeight="1">
      <c r="B18" s="481" t="s">
        <v>269</v>
      </c>
      <c r="C18" s="260" t="s">
        <v>11</v>
      </c>
      <c r="D18" s="254">
        <v>642</v>
      </c>
      <c r="E18" s="205">
        <v>0</v>
      </c>
      <c r="F18" s="205">
        <v>91894</v>
      </c>
      <c r="G18" s="205">
        <f t="shared" si="0"/>
        <v>91894</v>
      </c>
      <c r="H18" s="268">
        <v>0</v>
      </c>
      <c r="I18" s="284" t="s">
        <v>352</v>
      </c>
      <c r="J18" s="268" t="s">
        <v>352</v>
      </c>
      <c r="K18" s="269" t="s">
        <v>352</v>
      </c>
      <c r="L18" s="300"/>
      <c r="M18" s="285" t="s">
        <v>11</v>
      </c>
      <c r="N18" s="268" t="s">
        <v>352</v>
      </c>
      <c r="O18" s="268" t="s">
        <v>352</v>
      </c>
      <c r="P18" s="268">
        <f t="shared" si="1"/>
        <v>0</v>
      </c>
      <c r="Q18" s="268" t="s">
        <v>352</v>
      </c>
      <c r="R18" s="205"/>
      <c r="S18" s="205"/>
      <c r="T18" s="268" t="s">
        <v>352</v>
      </c>
      <c r="U18" s="307"/>
      <c r="V18" s="307"/>
      <c r="W18" s="307"/>
      <c r="X18" s="268" t="s">
        <v>352</v>
      </c>
      <c r="Y18" s="268" t="s">
        <v>352</v>
      </c>
      <c r="Z18" s="256">
        <v>2895</v>
      </c>
      <c r="AA18" s="132"/>
    </row>
    <row r="19" spans="2:27" ht="15.75" customHeight="1">
      <c r="B19" s="482"/>
      <c r="C19" s="128" t="s">
        <v>14</v>
      </c>
      <c r="D19" s="272" t="s">
        <v>352</v>
      </c>
      <c r="E19" s="206">
        <v>0</v>
      </c>
      <c r="F19" s="206">
        <v>143580</v>
      </c>
      <c r="G19" s="206">
        <f t="shared" si="0"/>
        <v>143580</v>
      </c>
      <c r="H19" s="271">
        <v>0</v>
      </c>
      <c r="I19" s="267" t="s">
        <v>352</v>
      </c>
      <c r="J19" s="271" t="s">
        <v>352</v>
      </c>
      <c r="K19" s="273" t="s">
        <v>352</v>
      </c>
      <c r="L19" s="300"/>
      <c r="M19" s="133" t="s">
        <v>14</v>
      </c>
      <c r="N19" s="271" t="s">
        <v>352</v>
      </c>
      <c r="O19" s="271" t="s">
        <v>352</v>
      </c>
      <c r="P19" s="274">
        <f t="shared" si="1"/>
        <v>0</v>
      </c>
      <c r="Q19" s="271">
        <v>0</v>
      </c>
      <c r="R19" s="207"/>
      <c r="S19" s="206"/>
      <c r="T19" s="271" t="s">
        <v>352</v>
      </c>
      <c r="U19" s="299"/>
      <c r="V19" s="301"/>
      <c r="W19" s="301"/>
      <c r="X19" s="272" t="s">
        <v>352</v>
      </c>
      <c r="Y19" s="271" t="s">
        <v>352</v>
      </c>
      <c r="Z19" s="257">
        <v>5158</v>
      </c>
      <c r="AA19" s="132"/>
    </row>
    <row r="20" spans="2:27" ht="15.75" customHeight="1">
      <c r="B20" s="482"/>
      <c r="C20" s="128" t="s">
        <v>194</v>
      </c>
      <c r="D20" s="277" t="s">
        <v>352</v>
      </c>
      <c r="E20" s="270" t="s">
        <v>352</v>
      </c>
      <c r="F20" s="217">
        <v>54230</v>
      </c>
      <c r="G20" s="206">
        <f t="shared" si="0"/>
        <v>54230</v>
      </c>
      <c r="H20" s="274">
        <v>2404</v>
      </c>
      <c r="I20" s="267">
        <v>3</v>
      </c>
      <c r="J20" s="271">
        <v>12</v>
      </c>
      <c r="K20" s="273" t="s">
        <v>352</v>
      </c>
      <c r="L20" s="300"/>
      <c r="M20" s="147" t="s">
        <v>194</v>
      </c>
      <c r="N20" s="270" t="s">
        <v>352</v>
      </c>
      <c r="O20" s="270">
        <v>5</v>
      </c>
      <c r="P20" s="274">
        <f t="shared" si="1"/>
        <v>5</v>
      </c>
      <c r="Q20" s="274">
        <v>0</v>
      </c>
      <c r="R20" s="207"/>
      <c r="S20" s="206"/>
      <c r="T20" s="271" t="s">
        <v>352</v>
      </c>
      <c r="U20" s="299"/>
      <c r="V20" s="301"/>
      <c r="W20" s="301"/>
      <c r="X20" s="272" t="s">
        <v>352</v>
      </c>
      <c r="Y20" s="271" t="s">
        <v>352</v>
      </c>
      <c r="Z20" s="262">
        <v>0</v>
      </c>
      <c r="AA20" s="132"/>
    </row>
    <row r="21" spans="2:27" ht="15.75" customHeight="1">
      <c r="B21" s="483"/>
      <c r="C21" s="155" t="s">
        <v>10</v>
      </c>
      <c r="D21" s="247">
        <f>SUM(D18:D20)</f>
        <v>642</v>
      </c>
      <c r="E21" s="279">
        <f>SUM(E18:E20)</f>
        <v>0</v>
      </c>
      <c r="F21" s="279">
        <f>SUM(F18:F20)</f>
        <v>289704</v>
      </c>
      <c r="G21" s="247">
        <f t="shared" si="0"/>
        <v>289704</v>
      </c>
      <c r="H21" s="279">
        <f>SUM(H18:H20)</f>
        <v>2404</v>
      </c>
      <c r="I21" s="279">
        <f>SUM(I18:I20)</f>
        <v>3</v>
      </c>
      <c r="J21" s="279">
        <f>SUM(J18:J20)</f>
        <v>12</v>
      </c>
      <c r="K21" s="286">
        <f>SUM(K18:K20)</f>
        <v>0</v>
      </c>
      <c r="L21" s="300"/>
      <c r="M21" s="157" t="s">
        <v>10</v>
      </c>
      <c r="N21" s="278">
        <f>SUM(N18:N20)</f>
        <v>0</v>
      </c>
      <c r="O21" s="278">
        <f>SUM(O18:O20)</f>
        <v>5</v>
      </c>
      <c r="P21" s="278">
        <f>SUM(P18:P20)</f>
        <v>5</v>
      </c>
      <c r="Q21" s="278">
        <f>SUM(Q18:Q20)</f>
        <v>0</v>
      </c>
      <c r="R21" s="247"/>
      <c r="S21" s="209"/>
      <c r="T21" s="278">
        <f>SUM(T18:T20)</f>
        <v>0</v>
      </c>
      <c r="U21" s="304"/>
      <c r="V21" s="304"/>
      <c r="W21" s="304"/>
      <c r="X21" s="278">
        <f>SUM(X18:X20)</f>
        <v>0</v>
      </c>
      <c r="Y21" s="278">
        <f>SUM(Y18:Y20)</f>
        <v>0</v>
      </c>
      <c r="Z21" s="259">
        <f>SUM(Z18:Z20)</f>
        <v>8053</v>
      </c>
      <c r="AA21" s="132"/>
    </row>
    <row r="22" spans="2:27" ht="15.75" customHeight="1">
      <c r="B22" s="113" t="s">
        <v>75</v>
      </c>
      <c r="C22" s="67" t="s">
        <v>35</v>
      </c>
      <c r="D22" s="281" t="s">
        <v>354</v>
      </c>
      <c r="E22" s="227">
        <v>0</v>
      </c>
      <c r="F22" s="227">
        <v>259000</v>
      </c>
      <c r="G22" s="206">
        <f t="shared" si="0"/>
        <v>259000</v>
      </c>
      <c r="H22" s="206">
        <v>0</v>
      </c>
      <c r="I22" s="267" t="s">
        <v>354</v>
      </c>
      <c r="J22" s="271" t="s">
        <v>354</v>
      </c>
      <c r="K22" s="257">
        <v>0</v>
      </c>
      <c r="L22" s="300"/>
      <c r="M22" s="90" t="s">
        <v>35</v>
      </c>
      <c r="N22" s="280">
        <v>6351</v>
      </c>
      <c r="O22" s="280">
        <v>6161</v>
      </c>
      <c r="P22" s="270">
        <f>SUM(N22:O22)</f>
        <v>12512</v>
      </c>
      <c r="Q22" s="271" t="s">
        <v>354</v>
      </c>
      <c r="R22" s="207"/>
      <c r="S22" s="206"/>
      <c r="T22" s="271" t="s">
        <v>354</v>
      </c>
      <c r="U22" s="299"/>
      <c r="V22" s="301"/>
      <c r="W22" s="301"/>
      <c r="X22" s="272" t="s">
        <v>354</v>
      </c>
      <c r="Y22" s="271" t="s">
        <v>354</v>
      </c>
      <c r="Z22" s="263">
        <v>24315</v>
      </c>
      <c r="AA22" s="132"/>
    </row>
    <row r="23" spans="2:27" ht="15.75" customHeight="1">
      <c r="B23" s="116" t="s">
        <v>76</v>
      </c>
      <c r="C23" s="68" t="s">
        <v>10</v>
      </c>
      <c r="D23" s="247">
        <f>SUM(D22)</f>
        <v>0</v>
      </c>
      <c r="E23" s="247">
        <f>SUM(E22)</f>
        <v>0</v>
      </c>
      <c r="F23" s="209">
        <f>SUM(F22)</f>
        <v>259000</v>
      </c>
      <c r="G23" s="209">
        <f t="shared" si="0"/>
        <v>259000</v>
      </c>
      <c r="H23" s="209">
        <f>SUM(H22)</f>
        <v>0</v>
      </c>
      <c r="I23" s="209">
        <f>SUM(I22)</f>
        <v>0</v>
      </c>
      <c r="J23" s="209">
        <f>SUM(J22)</f>
        <v>0</v>
      </c>
      <c r="K23" s="259">
        <f>SUM(K22)</f>
        <v>0</v>
      </c>
      <c r="L23" s="300"/>
      <c r="M23" s="92" t="s">
        <v>10</v>
      </c>
      <c r="N23" s="278">
        <f>SUM(N22)</f>
        <v>6351</v>
      </c>
      <c r="O23" s="278">
        <f>SUM(O22)</f>
        <v>6161</v>
      </c>
      <c r="P23" s="278">
        <f>SUM(P22)</f>
        <v>12512</v>
      </c>
      <c r="Q23" s="278">
        <f>SUM(Q22)</f>
        <v>0</v>
      </c>
      <c r="R23" s="247"/>
      <c r="S23" s="209"/>
      <c r="T23" s="278">
        <f>SUM(T22)</f>
        <v>0</v>
      </c>
      <c r="U23" s="304"/>
      <c r="V23" s="304"/>
      <c r="W23" s="304"/>
      <c r="X23" s="278">
        <f>SUM(X22)</f>
        <v>0</v>
      </c>
      <c r="Y23" s="278">
        <f>SUM(Y22)</f>
        <v>0</v>
      </c>
      <c r="Z23" s="259">
        <f>SUM(Z22)</f>
        <v>24315</v>
      </c>
      <c r="AA23" s="132"/>
    </row>
    <row r="24" spans="2:27" ht="15.75" customHeight="1">
      <c r="B24" s="481" t="s">
        <v>270</v>
      </c>
      <c r="C24" s="128" t="s">
        <v>22</v>
      </c>
      <c r="D24" s="207">
        <v>60</v>
      </c>
      <c r="E24" s="206">
        <v>2742</v>
      </c>
      <c r="F24" s="206">
        <v>58293</v>
      </c>
      <c r="G24" s="206">
        <f t="shared" si="0"/>
        <v>61035</v>
      </c>
      <c r="H24" s="268">
        <v>55230</v>
      </c>
      <c r="I24" s="267" t="s">
        <v>348</v>
      </c>
      <c r="J24" s="268">
        <v>570</v>
      </c>
      <c r="K24" s="273" t="s">
        <v>348</v>
      </c>
      <c r="L24" s="300"/>
      <c r="M24" s="133" t="s">
        <v>22</v>
      </c>
      <c r="N24" s="271">
        <v>0</v>
      </c>
      <c r="O24" s="271" t="s">
        <v>348</v>
      </c>
      <c r="P24" s="280">
        <f>SUM(N24:O24)</f>
        <v>0</v>
      </c>
      <c r="Q24" s="268">
        <v>0</v>
      </c>
      <c r="R24" s="207"/>
      <c r="S24" s="206"/>
      <c r="T24" s="271">
        <v>0</v>
      </c>
      <c r="U24" s="299"/>
      <c r="V24" s="301"/>
      <c r="W24" s="301"/>
      <c r="X24" s="272" t="s">
        <v>348</v>
      </c>
      <c r="Y24" s="271" t="s">
        <v>348</v>
      </c>
      <c r="Z24" s="257">
        <v>34821</v>
      </c>
      <c r="AA24" s="132"/>
    </row>
    <row r="25" spans="2:27" ht="15.75" customHeight="1">
      <c r="B25" s="491"/>
      <c r="C25" s="146" t="s">
        <v>23</v>
      </c>
      <c r="D25" s="281" t="s">
        <v>348</v>
      </c>
      <c r="E25" s="280" t="s">
        <v>281</v>
      </c>
      <c r="F25" s="280" t="s">
        <v>281</v>
      </c>
      <c r="G25" s="206">
        <f t="shared" si="0"/>
        <v>0</v>
      </c>
      <c r="H25" s="271" t="s">
        <v>348</v>
      </c>
      <c r="I25" s="267" t="s">
        <v>348</v>
      </c>
      <c r="J25" s="271" t="s">
        <v>348</v>
      </c>
      <c r="K25" s="273" t="s">
        <v>348</v>
      </c>
      <c r="L25" s="300"/>
      <c r="M25" s="133" t="s">
        <v>23</v>
      </c>
      <c r="N25" s="280" t="s">
        <v>348</v>
      </c>
      <c r="O25" s="280" t="s">
        <v>348</v>
      </c>
      <c r="P25" s="274">
        <f>SUM(N25:O25)</f>
        <v>0</v>
      </c>
      <c r="Q25" s="271" t="s">
        <v>348</v>
      </c>
      <c r="R25" s="207"/>
      <c r="S25" s="206"/>
      <c r="T25" s="271" t="s">
        <v>348</v>
      </c>
      <c r="U25" s="299"/>
      <c r="V25" s="301"/>
      <c r="W25" s="301"/>
      <c r="X25" s="272" t="s">
        <v>348</v>
      </c>
      <c r="Y25" s="271" t="s">
        <v>348</v>
      </c>
      <c r="Z25" s="263">
        <v>0</v>
      </c>
      <c r="AA25" s="132"/>
    </row>
    <row r="26" spans="2:27" ht="15.75" customHeight="1">
      <c r="B26" s="492"/>
      <c r="C26" s="155" t="s">
        <v>10</v>
      </c>
      <c r="D26" s="247">
        <f>SUM(D24:D25)</f>
        <v>60</v>
      </c>
      <c r="E26" s="279">
        <f>SUM(E24:E25)</f>
        <v>2742</v>
      </c>
      <c r="F26" s="279">
        <f>SUM(F24:F25)</f>
        <v>58293</v>
      </c>
      <c r="G26" s="247">
        <f t="shared" si="0"/>
        <v>61035</v>
      </c>
      <c r="H26" s="279">
        <f>SUM(H24:H25)</f>
        <v>55230</v>
      </c>
      <c r="I26" s="279">
        <f>SUM(I24:I25)</f>
        <v>0</v>
      </c>
      <c r="J26" s="279">
        <f>SUM(J24:J25)</f>
        <v>570</v>
      </c>
      <c r="K26" s="286">
        <f>SUM(K24:K25)</f>
        <v>0</v>
      </c>
      <c r="L26" s="300"/>
      <c r="M26" s="157" t="s">
        <v>10</v>
      </c>
      <c r="N26" s="278">
        <f>SUM(N24:N25)</f>
        <v>0</v>
      </c>
      <c r="O26" s="278">
        <f>SUM(O24:O25)</f>
        <v>0</v>
      </c>
      <c r="P26" s="278">
        <f>SUM(P24:P25)</f>
        <v>0</v>
      </c>
      <c r="Q26" s="278">
        <f>SUM(Q24:Q25)</f>
        <v>0</v>
      </c>
      <c r="R26" s="209"/>
      <c r="S26" s="209"/>
      <c r="T26" s="278">
        <f>SUM(T24:T25)</f>
        <v>0</v>
      </c>
      <c r="U26" s="304"/>
      <c r="V26" s="304"/>
      <c r="W26" s="304"/>
      <c r="X26" s="278">
        <f>SUM(X24:X25)</f>
        <v>0</v>
      </c>
      <c r="Y26" s="278">
        <f>SUM(Y24:Y25)</f>
        <v>0</v>
      </c>
      <c r="Z26" s="259">
        <f>SUM(Z24:Z25)</f>
        <v>34821</v>
      </c>
      <c r="AA26" s="132"/>
    </row>
    <row r="27" spans="2:27" ht="15.75" customHeight="1">
      <c r="B27" s="481" t="s">
        <v>271</v>
      </c>
      <c r="C27" s="67" t="s">
        <v>37</v>
      </c>
      <c r="D27" s="272" t="s">
        <v>352</v>
      </c>
      <c r="E27" s="206">
        <v>0</v>
      </c>
      <c r="F27" s="206">
        <v>28220</v>
      </c>
      <c r="G27" s="206">
        <f t="shared" si="0"/>
        <v>28220</v>
      </c>
      <c r="H27" s="268" t="s">
        <v>352</v>
      </c>
      <c r="I27" s="267" t="s">
        <v>352</v>
      </c>
      <c r="J27" s="271" t="s">
        <v>352</v>
      </c>
      <c r="K27" s="269">
        <v>0</v>
      </c>
      <c r="L27" s="300"/>
      <c r="M27" s="90" t="s">
        <v>37</v>
      </c>
      <c r="N27" s="271" t="s">
        <v>352</v>
      </c>
      <c r="O27" s="271" t="s">
        <v>352</v>
      </c>
      <c r="P27" s="270" t="s">
        <v>352</v>
      </c>
      <c r="Q27" s="268" t="s">
        <v>352</v>
      </c>
      <c r="R27" s="207"/>
      <c r="S27" s="206"/>
      <c r="T27" s="271" t="s">
        <v>352</v>
      </c>
      <c r="U27" s="299"/>
      <c r="V27" s="301"/>
      <c r="W27" s="301"/>
      <c r="X27" s="272" t="s">
        <v>352</v>
      </c>
      <c r="Y27" s="271" t="s">
        <v>352</v>
      </c>
      <c r="Z27" s="273" t="s">
        <v>281</v>
      </c>
      <c r="AA27" s="132"/>
    </row>
    <row r="28" spans="2:27" ht="15.75" customHeight="1">
      <c r="B28" s="482"/>
      <c r="C28" s="8" t="s">
        <v>38</v>
      </c>
      <c r="D28" s="218">
        <v>29</v>
      </c>
      <c r="E28" s="217">
        <v>0</v>
      </c>
      <c r="F28" s="270">
        <v>0</v>
      </c>
      <c r="G28" s="206">
        <f t="shared" si="0"/>
        <v>0</v>
      </c>
      <c r="H28" s="274" t="s">
        <v>352</v>
      </c>
      <c r="I28" s="275" t="s">
        <v>352</v>
      </c>
      <c r="J28" s="274" t="s">
        <v>352</v>
      </c>
      <c r="K28" s="276">
        <v>334</v>
      </c>
      <c r="L28" s="300"/>
      <c r="M28" s="91" t="s">
        <v>38</v>
      </c>
      <c r="N28" s="270" t="s">
        <v>352</v>
      </c>
      <c r="O28" s="270" t="s">
        <v>352</v>
      </c>
      <c r="P28" s="270" t="s">
        <v>352</v>
      </c>
      <c r="Q28" s="274" t="s">
        <v>352</v>
      </c>
      <c r="R28" s="208"/>
      <c r="S28" s="158"/>
      <c r="T28" s="274" t="s">
        <v>352</v>
      </c>
      <c r="U28" s="302"/>
      <c r="V28" s="303"/>
      <c r="W28" s="303"/>
      <c r="X28" s="283" t="s">
        <v>352</v>
      </c>
      <c r="Y28" s="274" t="s">
        <v>352</v>
      </c>
      <c r="Z28" s="262">
        <v>0</v>
      </c>
      <c r="AA28" s="132"/>
    </row>
    <row r="29" spans="2:27" ht="15.75" customHeight="1">
      <c r="B29" s="483"/>
      <c r="C29" s="68" t="s">
        <v>10</v>
      </c>
      <c r="D29" s="247">
        <f>SUM(D27:D28)</f>
        <v>29</v>
      </c>
      <c r="E29" s="209">
        <f>SUM(E27:E28)</f>
        <v>0</v>
      </c>
      <c r="F29" s="209">
        <f>SUM(F27:F28)</f>
        <v>28220</v>
      </c>
      <c r="G29" s="209">
        <f t="shared" si="0"/>
        <v>28220</v>
      </c>
      <c r="H29" s="209">
        <f>SUM(H27:H28)</f>
        <v>0</v>
      </c>
      <c r="I29" s="209">
        <f>SUM(I27:I28)</f>
        <v>0</v>
      </c>
      <c r="J29" s="209">
        <f>SUM(J27:J28)</f>
        <v>0</v>
      </c>
      <c r="K29" s="259">
        <f>SUM(K27:K28)</f>
        <v>334</v>
      </c>
      <c r="L29" s="300"/>
      <c r="M29" s="92" t="s">
        <v>10</v>
      </c>
      <c r="N29" s="278">
        <f>SUM(N27:N28)</f>
        <v>0</v>
      </c>
      <c r="O29" s="278">
        <f>SUM(O27:O28)</f>
        <v>0</v>
      </c>
      <c r="P29" s="278">
        <f>SUM(P27:P28)</f>
        <v>0</v>
      </c>
      <c r="Q29" s="278" t="s">
        <v>352</v>
      </c>
      <c r="R29" s="247"/>
      <c r="S29" s="209"/>
      <c r="T29" s="278">
        <f>SUM(T27:T28)</f>
        <v>0</v>
      </c>
      <c r="U29" s="304"/>
      <c r="V29" s="304"/>
      <c r="W29" s="304"/>
      <c r="X29" s="278">
        <f>SUM(X27:X28)</f>
        <v>0</v>
      </c>
      <c r="Y29" s="278">
        <f>SUM(Y27:Y28)</f>
        <v>0</v>
      </c>
      <c r="Z29" s="259">
        <f>SUM(Z27:Z28)</f>
        <v>0</v>
      </c>
      <c r="AA29" s="132"/>
    </row>
    <row r="30" spans="2:27" ht="15.75" customHeight="1">
      <c r="B30" s="493" t="s">
        <v>245</v>
      </c>
      <c r="C30" s="67" t="s">
        <v>31</v>
      </c>
      <c r="D30" s="207">
        <v>50</v>
      </c>
      <c r="E30" s="271">
        <v>2115</v>
      </c>
      <c r="F30" s="206">
        <v>139411</v>
      </c>
      <c r="G30" s="206">
        <f t="shared" si="0"/>
        <v>141526</v>
      </c>
      <c r="H30" s="271" t="s">
        <v>352</v>
      </c>
      <c r="I30" s="267" t="s">
        <v>352</v>
      </c>
      <c r="J30" s="271" t="s">
        <v>352</v>
      </c>
      <c r="K30" s="273" t="s">
        <v>352</v>
      </c>
      <c r="L30" s="300"/>
      <c r="M30" s="90" t="s">
        <v>31</v>
      </c>
      <c r="N30" s="271" t="s">
        <v>352</v>
      </c>
      <c r="O30" s="271" t="s">
        <v>352</v>
      </c>
      <c r="P30" s="270">
        <f>SUM(N30:O30)</f>
        <v>0</v>
      </c>
      <c r="Q30" s="271" t="s">
        <v>352</v>
      </c>
      <c r="R30" s="207"/>
      <c r="S30" s="206"/>
      <c r="T30" s="272" t="s">
        <v>352</v>
      </c>
      <c r="U30" s="301"/>
      <c r="V30" s="301"/>
      <c r="W30" s="301"/>
      <c r="X30" s="271" t="s">
        <v>352</v>
      </c>
      <c r="Y30" s="271" t="s">
        <v>352</v>
      </c>
      <c r="Z30" s="273" t="s">
        <v>281</v>
      </c>
      <c r="AA30" s="132"/>
    </row>
    <row r="31" spans="2:27" ht="15.75" customHeight="1">
      <c r="B31" s="454"/>
      <c r="C31" s="8" t="s">
        <v>32</v>
      </c>
      <c r="D31" s="208">
        <v>0</v>
      </c>
      <c r="E31" s="274" t="s">
        <v>281</v>
      </c>
      <c r="F31" s="158">
        <v>89866</v>
      </c>
      <c r="G31" s="206">
        <f t="shared" si="0"/>
        <v>89866</v>
      </c>
      <c r="H31" s="274" t="s">
        <v>352</v>
      </c>
      <c r="I31" s="275" t="s">
        <v>352</v>
      </c>
      <c r="J31" s="274" t="s">
        <v>352</v>
      </c>
      <c r="K31" s="276" t="s">
        <v>352</v>
      </c>
      <c r="L31" s="300"/>
      <c r="M31" s="91" t="s">
        <v>32</v>
      </c>
      <c r="N31" s="274" t="s">
        <v>352</v>
      </c>
      <c r="O31" s="274" t="s">
        <v>352</v>
      </c>
      <c r="P31" s="270">
        <f>SUM(N31:O31)</f>
        <v>0</v>
      </c>
      <c r="Q31" s="274" t="s">
        <v>352</v>
      </c>
      <c r="R31" s="208"/>
      <c r="S31" s="158"/>
      <c r="T31" s="283" t="s">
        <v>352</v>
      </c>
      <c r="U31" s="303"/>
      <c r="V31" s="303"/>
      <c r="W31" s="303"/>
      <c r="X31" s="274" t="s">
        <v>352</v>
      </c>
      <c r="Y31" s="274" t="s">
        <v>352</v>
      </c>
      <c r="Z31" s="258">
        <v>16287</v>
      </c>
      <c r="AA31" s="132"/>
    </row>
    <row r="32" spans="2:27" ht="15.75" customHeight="1">
      <c r="B32" s="454"/>
      <c r="C32" s="8" t="s">
        <v>33</v>
      </c>
      <c r="D32" s="277" t="s">
        <v>352</v>
      </c>
      <c r="E32" s="270">
        <v>94</v>
      </c>
      <c r="F32" s="217">
        <v>12813</v>
      </c>
      <c r="G32" s="206">
        <f t="shared" si="0"/>
        <v>12907</v>
      </c>
      <c r="H32" s="274" t="s">
        <v>352</v>
      </c>
      <c r="I32" s="275">
        <v>0</v>
      </c>
      <c r="J32" s="274" t="s">
        <v>352</v>
      </c>
      <c r="K32" s="276" t="s">
        <v>352</v>
      </c>
      <c r="L32" s="300"/>
      <c r="M32" s="91" t="s">
        <v>33</v>
      </c>
      <c r="N32" s="270" t="s">
        <v>352</v>
      </c>
      <c r="O32" s="270">
        <v>482</v>
      </c>
      <c r="P32" s="270">
        <f>SUM(N32:O32)</f>
        <v>482</v>
      </c>
      <c r="Q32" s="274" t="s">
        <v>352</v>
      </c>
      <c r="R32" s="208"/>
      <c r="S32" s="158"/>
      <c r="T32" s="283" t="s">
        <v>352</v>
      </c>
      <c r="U32" s="303"/>
      <c r="V32" s="303"/>
      <c r="W32" s="303"/>
      <c r="X32" s="274" t="s">
        <v>352</v>
      </c>
      <c r="Y32" s="274" t="s">
        <v>352</v>
      </c>
      <c r="Z32" s="308" t="s">
        <v>281</v>
      </c>
      <c r="AA32" s="132"/>
    </row>
    <row r="33" spans="2:27" ht="15.75" customHeight="1">
      <c r="B33" s="455"/>
      <c r="C33" s="68" t="s">
        <v>10</v>
      </c>
      <c r="D33" s="247">
        <f>SUM(D30:D32)</f>
        <v>50</v>
      </c>
      <c r="E33" s="209">
        <f>SUM(E30:E32)</f>
        <v>2209</v>
      </c>
      <c r="F33" s="209">
        <f>SUM(F30:F32)</f>
        <v>242090</v>
      </c>
      <c r="G33" s="209">
        <f t="shared" si="0"/>
        <v>244299</v>
      </c>
      <c r="H33" s="209">
        <f>SUM(H30:H32)</f>
        <v>0</v>
      </c>
      <c r="I33" s="209">
        <f>SUM(I30:I32)</f>
        <v>0</v>
      </c>
      <c r="J33" s="209">
        <f>SUM(J30:J32)</f>
        <v>0</v>
      </c>
      <c r="K33" s="259">
        <f>SUM(K30:K32)</f>
        <v>0</v>
      </c>
      <c r="L33" s="300"/>
      <c r="M33" s="92" t="s">
        <v>10</v>
      </c>
      <c r="N33" s="278">
        <f>SUM(N30:N32)</f>
        <v>0</v>
      </c>
      <c r="O33" s="278">
        <f>SUM(O30:O32)</f>
        <v>482</v>
      </c>
      <c r="P33" s="278">
        <f>SUM(P30:P32)</f>
        <v>482</v>
      </c>
      <c r="Q33" s="278" t="s">
        <v>352</v>
      </c>
      <c r="R33" s="247"/>
      <c r="S33" s="209"/>
      <c r="T33" s="278">
        <f>SUM(T30:T32)</f>
        <v>0</v>
      </c>
      <c r="U33" s="304"/>
      <c r="V33" s="304"/>
      <c r="W33" s="304"/>
      <c r="X33" s="278">
        <f>SUM(X30:X32)</f>
        <v>0</v>
      </c>
      <c r="Y33" s="278">
        <f>SUM(Y30:Y32)</f>
        <v>0</v>
      </c>
      <c r="Z33" s="259">
        <f>SUM(Z30:Z32)</f>
        <v>16287</v>
      </c>
      <c r="AA33" s="132"/>
    </row>
    <row r="34" spans="2:27" ht="15.75" customHeight="1">
      <c r="B34" s="481" t="s">
        <v>272</v>
      </c>
      <c r="C34" s="67" t="s">
        <v>39</v>
      </c>
      <c r="D34" s="207">
        <v>11683</v>
      </c>
      <c r="E34" s="206">
        <v>5926</v>
      </c>
      <c r="F34" s="271">
        <v>0</v>
      </c>
      <c r="G34" s="206">
        <f t="shared" si="0"/>
        <v>5926</v>
      </c>
      <c r="H34" s="268">
        <v>379</v>
      </c>
      <c r="I34" s="267" t="s">
        <v>352</v>
      </c>
      <c r="J34" s="271">
        <v>0</v>
      </c>
      <c r="K34" s="269">
        <v>999</v>
      </c>
      <c r="L34" s="300"/>
      <c r="M34" s="90" t="s">
        <v>39</v>
      </c>
      <c r="N34" s="271" t="s">
        <v>352</v>
      </c>
      <c r="O34" s="271">
        <v>26624</v>
      </c>
      <c r="P34" s="270">
        <f>SUM(N34:O34)</f>
        <v>26624</v>
      </c>
      <c r="Q34" s="268">
        <v>0</v>
      </c>
      <c r="R34" s="207"/>
      <c r="S34" s="206"/>
      <c r="T34" s="271">
        <v>0</v>
      </c>
      <c r="U34" s="299"/>
      <c r="V34" s="301"/>
      <c r="W34" s="301"/>
      <c r="X34" s="272" t="s">
        <v>352</v>
      </c>
      <c r="Y34" s="271" t="s">
        <v>352</v>
      </c>
      <c r="Z34" s="257">
        <v>13410</v>
      </c>
      <c r="AA34" s="132"/>
    </row>
    <row r="35" spans="2:27" ht="15.75" customHeight="1">
      <c r="B35" s="482"/>
      <c r="C35" s="8" t="s">
        <v>40</v>
      </c>
      <c r="D35" s="208">
        <v>3452</v>
      </c>
      <c r="E35" s="158">
        <v>1305</v>
      </c>
      <c r="F35" s="274">
        <v>0</v>
      </c>
      <c r="G35" s="206">
        <f t="shared" si="0"/>
        <v>1305</v>
      </c>
      <c r="H35" s="274">
        <v>350</v>
      </c>
      <c r="I35" s="275" t="s">
        <v>352</v>
      </c>
      <c r="J35" s="274">
        <v>50</v>
      </c>
      <c r="K35" s="276">
        <v>1199</v>
      </c>
      <c r="L35" s="300"/>
      <c r="M35" s="91" t="s">
        <v>40</v>
      </c>
      <c r="N35" s="274" t="s">
        <v>352</v>
      </c>
      <c r="O35" s="274" t="s">
        <v>352</v>
      </c>
      <c r="P35" s="270">
        <f>SUM(N35:O35)</f>
        <v>0</v>
      </c>
      <c r="Q35" s="274" t="s">
        <v>352</v>
      </c>
      <c r="R35" s="208"/>
      <c r="S35" s="158"/>
      <c r="T35" s="274" t="s">
        <v>352</v>
      </c>
      <c r="U35" s="302"/>
      <c r="V35" s="303"/>
      <c r="W35" s="301"/>
      <c r="X35" s="272" t="s">
        <v>352</v>
      </c>
      <c r="Y35" s="274" t="s">
        <v>352</v>
      </c>
      <c r="Z35" s="276" t="s">
        <v>281</v>
      </c>
      <c r="AA35" s="132"/>
    </row>
    <row r="36" spans="2:27" ht="15.75" customHeight="1">
      <c r="B36" s="482"/>
      <c r="C36" s="8" t="s">
        <v>44</v>
      </c>
      <c r="D36" s="208">
        <f>SUM(D34:D35)</f>
        <v>15135</v>
      </c>
      <c r="E36" s="283">
        <f>SUM(E34:E35)</f>
        <v>7231</v>
      </c>
      <c r="F36" s="283">
        <f>SUM(F34:F35)</f>
        <v>0</v>
      </c>
      <c r="G36" s="208">
        <f t="shared" si="0"/>
        <v>7231</v>
      </c>
      <c r="H36" s="283">
        <f>SUM(H34:H35)</f>
        <v>729</v>
      </c>
      <c r="I36" s="283">
        <f>SUM(I34:I35)</f>
        <v>0</v>
      </c>
      <c r="J36" s="283">
        <f>SUM(J34:J35)</f>
        <v>50</v>
      </c>
      <c r="K36" s="276">
        <f>SUM(K34:K35)</f>
        <v>2198</v>
      </c>
      <c r="L36" s="300"/>
      <c r="M36" s="91" t="s">
        <v>44</v>
      </c>
      <c r="N36" s="270">
        <f>SUM(N34:N35)</f>
        <v>0</v>
      </c>
      <c r="O36" s="270">
        <f>SUM(O34:O35)</f>
        <v>26624</v>
      </c>
      <c r="P36" s="270">
        <f>SUM(P34:P35)</f>
        <v>26624</v>
      </c>
      <c r="Q36" s="274">
        <f>SUM(Q34:Q35)</f>
        <v>0</v>
      </c>
      <c r="R36" s="208"/>
      <c r="S36" s="158"/>
      <c r="T36" s="274">
        <f>SUM(T34:T35)</f>
        <v>0</v>
      </c>
      <c r="U36" s="302"/>
      <c r="V36" s="302"/>
      <c r="W36" s="301"/>
      <c r="X36" s="274">
        <f>SUM(X34:X35)</f>
        <v>0</v>
      </c>
      <c r="Y36" s="274">
        <f>SUM(Y34:Y35)</f>
        <v>0</v>
      </c>
      <c r="Z36" s="258">
        <f>SUM(Z34:Z35)</f>
        <v>13410</v>
      </c>
      <c r="AA36" s="132"/>
    </row>
    <row r="37" spans="2:27" ht="15.75" customHeight="1">
      <c r="B37" s="482"/>
      <c r="C37" s="8" t="s">
        <v>45</v>
      </c>
      <c r="D37" s="207">
        <v>5600</v>
      </c>
      <c r="E37" s="206">
        <v>6615</v>
      </c>
      <c r="F37" s="206">
        <v>1155334</v>
      </c>
      <c r="G37" s="206">
        <f t="shared" si="0"/>
        <v>1161949</v>
      </c>
      <c r="H37" s="274">
        <v>120</v>
      </c>
      <c r="I37" s="282">
        <v>20</v>
      </c>
      <c r="J37" s="274" t="s">
        <v>352</v>
      </c>
      <c r="K37" s="276">
        <v>727</v>
      </c>
      <c r="L37" s="300"/>
      <c r="M37" s="91" t="s">
        <v>45</v>
      </c>
      <c r="N37" s="274">
        <v>36923</v>
      </c>
      <c r="O37" s="274">
        <v>328920</v>
      </c>
      <c r="P37" s="270">
        <f>SUM(N37:O37)</f>
        <v>365843</v>
      </c>
      <c r="Q37" s="274">
        <v>365.3</v>
      </c>
      <c r="R37" s="208"/>
      <c r="S37" s="158"/>
      <c r="T37" s="274">
        <v>171.56</v>
      </c>
      <c r="U37" s="302"/>
      <c r="V37" s="302"/>
      <c r="W37" s="301"/>
      <c r="X37" s="272" t="s">
        <v>352</v>
      </c>
      <c r="Y37" s="283" t="s">
        <v>352</v>
      </c>
      <c r="Z37" s="262">
        <v>78102</v>
      </c>
      <c r="AA37" s="132"/>
    </row>
    <row r="38" spans="2:27" ht="15.75" customHeight="1">
      <c r="B38" s="482"/>
      <c r="C38" s="8" t="s">
        <v>46</v>
      </c>
      <c r="D38" s="218">
        <v>2729</v>
      </c>
      <c r="E38" s="217">
        <v>0</v>
      </c>
      <c r="F38" s="217">
        <v>366446</v>
      </c>
      <c r="G38" s="206">
        <f t="shared" si="0"/>
        <v>366446</v>
      </c>
      <c r="H38" s="274">
        <v>0</v>
      </c>
      <c r="I38" s="275" t="s">
        <v>352</v>
      </c>
      <c r="J38" s="274" t="s">
        <v>352</v>
      </c>
      <c r="K38" s="276">
        <v>70</v>
      </c>
      <c r="L38" s="300"/>
      <c r="M38" s="91" t="s">
        <v>46</v>
      </c>
      <c r="N38" s="270" t="s">
        <v>352</v>
      </c>
      <c r="O38" s="270">
        <v>0</v>
      </c>
      <c r="P38" s="270">
        <f>SUM(N38:O38)</f>
        <v>0</v>
      </c>
      <c r="Q38" s="274" t="s">
        <v>352</v>
      </c>
      <c r="R38" s="208"/>
      <c r="S38" s="158"/>
      <c r="T38" s="274" t="s">
        <v>352</v>
      </c>
      <c r="U38" s="302"/>
      <c r="V38" s="302"/>
      <c r="W38" s="301"/>
      <c r="X38" s="272" t="s">
        <v>352</v>
      </c>
      <c r="Y38" s="283" t="s">
        <v>352</v>
      </c>
      <c r="Z38" s="262">
        <v>3750</v>
      </c>
      <c r="AA38" s="132"/>
    </row>
    <row r="39" spans="2:27" ht="15.75" customHeight="1">
      <c r="B39" s="482"/>
      <c r="C39" s="8" t="s">
        <v>44</v>
      </c>
      <c r="D39" s="218">
        <f>SUM(D37:D38)</f>
        <v>8329</v>
      </c>
      <c r="E39" s="274">
        <f>SUM(E37:E38)</f>
        <v>6615</v>
      </c>
      <c r="F39" s="274">
        <f>SUM(F37:F38)</f>
        <v>1521780</v>
      </c>
      <c r="G39" s="217">
        <f t="shared" si="0"/>
        <v>1528395</v>
      </c>
      <c r="H39" s="274">
        <f>SUM(H37:H38)</f>
        <v>120</v>
      </c>
      <c r="I39" s="274">
        <f>SUM(I37:I38)</f>
        <v>20</v>
      </c>
      <c r="J39" s="274">
        <f>SUM(J37:J38)</f>
        <v>0</v>
      </c>
      <c r="K39" s="276">
        <f>SUM(K37:K38)</f>
        <v>797</v>
      </c>
      <c r="L39" s="300"/>
      <c r="M39" s="91" t="s">
        <v>44</v>
      </c>
      <c r="N39" s="270">
        <f>SUM(N37:N38)</f>
        <v>36923</v>
      </c>
      <c r="O39" s="270">
        <f>SUM(O37:O38)</f>
        <v>328920</v>
      </c>
      <c r="P39" s="270">
        <f>SUM(P37:P38)</f>
        <v>365843</v>
      </c>
      <c r="Q39" s="274">
        <f>SUM(Q37:Q38)</f>
        <v>365.3</v>
      </c>
      <c r="R39" s="158"/>
      <c r="S39" s="158"/>
      <c r="T39" s="274">
        <f>SUM(T37:T38)</f>
        <v>171.56</v>
      </c>
      <c r="U39" s="302"/>
      <c r="V39" s="302"/>
      <c r="W39" s="301"/>
      <c r="X39" s="274">
        <f>SUM(X37:X38)</f>
        <v>0</v>
      </c>
      <c r="Y39" s="274">
        <f>SUM(Y37:Y38)</f>
        <v>0</v>
      </c>
      <c r="Z39" s="262">
        <f>SUM(Z37:Z38)</f>
        <v>81852</v>
      </c>
      <c r="AA39" s="132"/>
    </row>
    <row r="40" spans="2:27" ht="15.75" customHeight="1">
      <c r="B40" s="483"/>
      <c r="C40" s="68" t="s">
        <v>10</v>
      </c>
      <c r="D40" s="247">
        <f>D36+D39</f>
        <v>23464</v>
      </c>
      <c r="E40" s="209">
        <f>E36+E39</f>
        <v>13846</v>
      </c>
      <c r="F40" s="278">
        <f aca="true" t="shared" si="3" ref="F40:K40">SUM(F39,F36)</f>
        <v>1521780</v>
      </c>
      <c r="G40" s="278">
        <f t="shared" si="3"/>
        <v>1535626</v>
      </c>
      <c r="H40" s="278">
        <f t="shared" si="3"/>
        <v>849</v>
      </c>
      <c r="I40" s="278">
        <f t="shared" si="3"/>
        <v>20</v>
      </c>
      <c r="J40" s="278">
        <f t="shared" si="3"/>
        <v>50</v>
      </c>
      <c r="K40" s="286">
        <f t="shared" si="3"/>
        <v>2995</v>
      </c>
      <c r="L40" s="300"/>
      <c r="M40" s="92" t="s">
        <v>10</v>
      </c>
      <c r="N40" s="278">
        <f>SUM(N39,N36)</f>
        <v>36923</v>
      </c>
      <c r="O40" s="278">
        <f>SUM(O39,O36)</f>
        <v>355544</v>
      </c>
      <c r="P40" s="278">
        <f>SUM(P39,P36)</f>
        <v>392467</v>
      </c>
      <c r="Q40" s="278">
        <f>SUM(Q39,Q36)</f>
        <v>365.3</v>
      </c>
      <c r="R40" s="209"/>
      <c r="S40" s="209"/>
      <c r="T40" s="278">
        <f>SUM(T39,T36)</f>
        <v>171.56</v>
      </c>
      <c r="U40" s="304"/>
      <c r="V40" s="304"/>
      <c r="W40" s="304"/>
      <c r="X40" s="278">
        <f>SUM(X39,X36)</f>
        <v>0</v>
      </c>
      <c r="Y40" s="278">
        <f>SUM(Y39,Y36)</f>
        <v>0</v>
      </c>
      <c r="Z40" s="259">
        <f>Z36+Z39</f>
        <v>95262</v>
      </c>
      <c r="AA40" s="132"/>
    </row>
    <row r="41" spans="2:27" ht="15.75" customHeight="1">
      <c r="B41" s="481" t="s">
        <v>273</v>
      </c>
      <c r="C41" s="67" t="s">
        <v>47</v>
      </c>
      <c r="D41" s="208">
        <v>8071</v>
      </c>
      <c r="E41" s="158">
        <v>8223</v>
      </c>
      <c r="F41" s="158">
        <v>1061485</v>
      </c>
      <c r="G41" s="206">
        <f aca="true" t="shared" si="4" ref="G41:G51">SUM(E41:F41)</f>
        <v>1069708</v>
      </c>
      <c r="H41" s="268">
        <v>0</v>
      </c>
      <c r="I41" s="267" t="s">
        <v>355</v>
      </c>
      <c r="J41" s="271">
        <v>5</v>
      </c>
      <c r="K41" s="273" t="s">
        <v>355</v>
      </c>
      <c r="L41" s="300"/>
      <c r="M41" s="90" t="s">
        <v>47</v>
      </c>
      <c r="N41" s="274" t="s">
        <v>355</v>
      </c>
      <c r="O41" s="274">
        <v>0</v>
      </c>
      <c r="P41" s="270">
        <f>SUM(N41:O41)</f>
        <v>0</v>
      </c>
      <c r="Q41" s="271" t="s">
        <v>355</v>
      </c>
      <c r="R41" s="207"/>
      <c r="S41" s="206"/>
      <c r="T41" s="271" t="s">
        <v>355</v>
      </c>
      <c r="U41" s="299"/>
      <c r="V41" s="299"/>
      <c r="W41" s="299"/>
      <c r="X41" s="271" t="s">
        <v>355</v>
      </c>
      <c r="Y41" s="272" t="s">
        <v>355</v>
      </c>
      <c r="Z41" s="258">
        <v>526682</v>
      </c>
      <c r="AA41" s="132"/>
    </row>
    <row r="42" spans="2:27" ht="15.75" customHeight="1">
      <c r="B42" s="482"/>
      <c r="C42" s="67" t="s">
        <v>212</v>
      </c>
      <c r="D42" s="208">
        <v>38056</v>
      </c>
      <c r="E42" s="158">
        <v>14090</v>
      </c>
      <c r="F42" s="158">
        <v>99768</v>
      </c>
      <c r="G42" s="206">
        <f t="shared" si="4"/>
        <v>113858</v>
      </c>
      <c r="H42" s="271">
        <v>2364</v>
      </c>
      <c r="I42" s="267">
        <v>200</v>
      </c>
      <c r="J42" s="271">
        <v>179</v>
      </c>
      <c r="K42" s="273">
        <v>80</v>
      </c>
      <c r="L42" s="300"/>
      <c r="M42" s="91" t="s">
        <v>212</v>
      </c>
      <c r="N42" s="274" t="s">
        <v>355</v>
      </c>
      <c r="O42" s="274" t="s">
        <v>355</v>
      </c>
      <c r="P42" s="270">
        <f>SUM(N42:O42)</f>
        <v>0</v>
      </c>
      <c r="Q42" s="271" t="s">
        <v>355</v>
      </c>
      <c r="R42" s="207"/>
      <c r="S42" s="206"/>
      <c r="T42" s="271" t="s">
        <v>355</v>
      </c>
      <c r="U42" s="299"/>
      <c r="V42" s="299"/>
      <c r="W42" s="299"/>
      <c r="X42" s="271" t="s">
        <v>355</v>
      </c>
      <c r="Y42" s="272" t="s">
        <v>355</v>
      </c>
      <c r="Z42" s="258">
        <v>793037</v>
      </c>
      <c r="AA42" s="132"/>
    </row>
    <row r="43" spans="2:27" ht="15.75" customHeight="1">
      <c r="B43" s="482"/>
      <c r="C43" s="8" t="s">
        <v>52</v>
      </c>
      <c r="D43" s="208">
        <v>5056</v>
      </c>
      <c r="E43" s="274">
        <v>0</v>
      </c>
      <c r="F43" s="274">
        <v>4166</v>
      </c>
      <c r="G43" s="271">
        <f t="shared" si="4"/>
        <v>4166</v>
      </c>
      <c r="H43" s="274">
        <v>0</v>
      </c>
      <c r="I43" s="275" t="s">
        <v>355</v>
      </c>
      <c r="J43" s="274" t="s">
        <v>355</v>
      </c>
      <c r="K43" s="276" t="s">
        <v>355</v>
      </c>
      <c r="L43" s="300"/>
      <c r="M43" s="91" t="s">
        <v>52</v>
      </c>
      <c r="N43" s="274" t="s">
        <v>355</v>
      </c>
      <c r="O43" s="274" t="s">
        <v>355</v>
      </c>
      <c r="P43" s="270">
        <f>SUM(N43:O43)</f>
        <v>0</v>
      </c>
      <c r="Q43" s="274" t="s">
        <v>355</v>
      </c>
      <c r="R43" s="208"/>
      <c r="S43" s="158"/>
      <c r="T43" s="274" t="s">
        <v>355</v>
      </c>
      <c r="U43" s="302"/>
      <c r="V43" s="302"/>
      <c r="W43" s="302"/>
      <c r="X43" s="274" t="s">
        <v>355</v>
      </c>
      <c r="Y43" s="283" t="s">
        <v>355</v>
      </c>
      <c r="Z43" s="276" t="s">
        <v>281</v>
      </c>
      <c r="AA43" s="132"/>
    </row>
    <row r="44" spans="2:26" ht="15.75" customHeight="1">
      <c r="B44" s="482"/>
      <c r="C44" s="8" t="s">
        <v>49</v>
      </c>
      <c r="D44" s="218">
        <v>7590</v>
      </c>
      <c r="E44" s="270">
        <v>795</v>
      </c>
      <c r="F44" s="217">
        <v>4505</v>
      </c>
      <c r="G44" s="206">
        <f t="shared" si="4"/>
        <v>5300</v>
      </c>
      <c r="H44" s="274">
        <v>183</v>
      </c>
      <c r="I44" s="275" t="s">
        <v>355</v>
      </c>
      <c r="J44" s="274">
        <v>130</v>
      </c>
      <c r="K44" s="276">
        <v>30</v>
      </c>
      <c r="L44" s="300"/>
      <c r="M44" s="91" t="s">
        <v>49</v>
      </c>
      <c r="N44" s="270" t="s">
        <v>355</v>
      </c>
      <c r="O44" s="270">
        <v>0</v>
      </c>
      <c r="P44" s="270">
        <f>SUM(N44:O44)</f>
        <v>0</v>
      </c>
      <c r="Q44" s="274">
        <v>80</v>
      </c>
      <c r="R44" s="208"/>
      <c r="S44" s="158"/>
      <c r="T44" s="274">
        <v>9</v>
      </c>
      <c r="U44" s="302"/>
      <c r="V44" s="302"/>
      <c r="W44" s="302"/>
      <c r="X44" s="274" t="s">
        <v>355</v>
      </c>
      <c r="Y44" s="283" t="s">
        <v>355</v>
      </c>
      <c r="Z44" s="262">
        <v>10525</v>
      </c>
    </row>
    <row r="45" spans="2:26" ht="15.75" customHeight="1">
      <c r="B45" s="483"/>
      <c r="C45" s="68" t="s">
        <v>10</v>
      </c>
      <c r="D45" s="278">
        <f>SUM(D41:D44)</f>
        <v>58773</v>
      </c>
      <c r="E45" s="278">
        <f>SUM(E41:E44)</f>
        <v>23108</v>
      </c>
      <c r="F45" s="278">
        <f>SUM(F41:F44)</f>
        <v>1169924</v>
      </c>
      <c r="G45" s="209">
        <f>SUM(E45:F45)</f>
        <v>1193032</v>
      </c>
      <c r="H45" s="278">
        <f>SUM(H41:H44)</f>
        <v>2547</v>
      </c>
      <c r="I45" s="278">
        <f>SUM(I41:I44)</f>
        <v>200</v>
      </c>
      <c r="J45" s="278">
        <f>SUM(J41:J44)</f>
        <v>314</v>
      </c>
      <c r="K45" s="286">
        <f>SUM(K41:K44)</f>
        <v>110</v>
      </c>
      <c r="L45" s="300"/>
      <c r="M45" s="92" t="s">
        <v>10</v>
      </c>
      <c r="N45" s="278">
        <f aca="true" t="shared" si="5" ref="N45:S45">SUM(N41:N44)</f>
        <v>0</v>
      </c>
      <c r="O45" s="278">
        <f t="shared" si="5"/>
        <v>0</v>
      </c>
      <c r="P45" s="278">
        <f t="shared" si="5"/>
        <v>0</v>
      </c>
      <c r="Q45" s="278">
        <f t="shared" si="5"/>
        <v>80</v>
      </c>
      <c r="R45" s="278">
        <f t="shared" si="5"/>
        <v>0</v>
      </c>
      <c r="S45" s="278">
        <f t="shared" si="5"/>
        <v>0</v>
      </c>
      <c r="T45" s="278">
        <f>SUM(T41:T44)</f>
        <v>9</v>
      </c>
      <c r="U45" s="304"/>
      <c r="V45" s="304"/>
      <c r="W45" s="304"/>
      <c r="X45" s="278">
        <f>SUM(X41:X44)</f>
        <v>0</v>
      </c>
      <c r="Y45" s="278">
        <f>SUM(Y41:Y44)</f>
        <v>0</v>
      </c>
      <c r="Z45" s="259">
        <f>SUM(Z41:Z44)</f>
        <v>1330244</v>
      </c>
    </row>
    <row r="46" spans="2:26" ht="15.75" customHeight="1">
      <c r="B46" s="113"/>
      <c r="C46" s="67" t="s">
        <v>53</v>
      </c>
      <c r="D46" s="207">
        <v>54</v>
      </c>
      <c r="E46" s="206">
        <v>861</v>
      </c>
      <c r="F46" s="206">
        <v>41160</v>
      </c>
      <c r="G46" s="206">
        <f t="shared" si="4"/>
        <v>42021</v>
      </c>
      <c r="H46" s="271">
        <v>792</v>
      </c>
      <c r="I46" s="267" t="s">
        <v>352</v>
      </c>
      <c r="J46" s="271">
        <v>30</v>
      </c>
      <c r="K46" s="273">
        <v>1</v>
      </c>
      <c r="L46" s="300"/>
      <c r="M46" s="90" t="s">
        <v>53</v>
      </c>
      <c r="N46" s="271" t="s">
        <v>352</v>
      </c>
      <c r="O46" s="271">
        <v>28</v>
      </c>
      <c r="P46" s="270">
        <f>SUM(N46:O46)</f>
        <v>28</v>
      </c>
      <c r="Q46" s="271">
        <v>800</v>
      </c>
      <c r="R46" s="207"/>
      <c r="S46" s="206"/>
      <c r="T46" s="271">
        <v>60</v>
      </c>
      <c r="U46" s="299"/>
      <c r="V46" s="299"/>
      <c r="W46" s="299"/>
      <c r="X46" s="271" t="s">
        <v>352</v>
      </c>
      <c r="Y46" s="272">
        <v>645</v>
      </c>
      <c r="Z46" s="257">
        <v>202438</v>
      </c>
    </row>
    <row r="47" spans="2:26" ht="15.75" customHeight="1">
      <c r="B47" s="113" t="s">
        <v>83</v>
      </c>
      <c r="C47" s="8" t="s">
        <v>56</v>
      </c>
      <c r="D47" s="208">
        <v>2702</v>
      </c>
      <c r="E47" s="158">
        <v>1500</v>
      </c>
      <c r="F47" s="274">
        <v>0</v>
      </c>
      <c r="G47" s="206">
        <f t="shared" si="4"/>
        <v>1500</v>
      </c>
      <c r="H47" s="274">
        <v>0</v>
      </c>
      <c r="I47" s="275" t="s">
        <v>356</v>
      </c>
      <c r="J47" s="274" t="s">
        <v>356</v>
      </c>
      <c r="K47" s="276">
        <v>0</v>
      </c>
      <c r="L47" s="300"/>
      <c r="M47" s="91" t="s">
        <v>56</v>
      </c>
      <c r="N47" s="274" t="s">
        <v>356</v>
      </c>
      <c r="O47" s="274">
        <v>0</v>
      </c>
      <c r="P47" s="270">
        <f>SUM(N47:O47)</f>
        <v>0</v>
      </c>
      <c r="Q47" s="274">
        <v>0</v>
      </c>
      <c r="R47" s="208"/>
      <c r="S47" s="158"/>
      <c r="T47" s="274" t="s">
        <v>356</v>
      </c>
      <c r="U47" s="302"/>
      <c r="V47" s="302"/>
      <c r="W47" s="302"/>
      <c r="X47" s="274" t="s">
        <v>356</v>
      </c>
      <c r="Y47" s="283">
        <v>0</v>
      </c>
      <c r="Z47" s="258">
        <v>700268</v>
      </c>
    </row>
    <row r="48" spans="2:26" ht="15.75" customHeight="1">
      <c r="B48" s="113" t="s">
        <v>357</v>
      </c>
      <c r="C48" s="8" t="s">
        <v>57</v>
      </c>
      <c r="D48" s="208">
        <v>50</v>
      </c>
      <c r="E48" s="158">
        <v>30</v>
      </c>
      <c r="F48" s="274">
        <v>0</v>
      </c>
      <c r="G48" s="206">
        <f t="shared" si="4"/>
        <v>30</v>
      </c>
      <c r="H48" s="274">
        <v>0</v>
      </c>
      <c r="I48" s="275" t="s">
        <v>356</v>
      </c>
      <c r="J48" s="274" t="s">
        <v>356</v>
      </c>
      <c r="K48" s="276" t="s">
        <v>356</v>
      </c>
      <c r="L48" s="300"/>
      <c r="M48" s="91" t="s">
        <v>57</v>
      </c>
      <c r="N48" s="274" t="s">
        <v>356</v>
      </c>
      <c r="O48" s="274">
        <v>30859</v>
      </c>
      <c r="P48" s="270">
        <f>SUM(N48:O48)</f>
        <v>30859</v>
      </c>
      <c r="Q48" s="274" t="s">
        <v>356</v>
      </c>
      <c r="R48" s="208"/>
      <c r="S48" s="158"/>
      <c r="T48" s="274" t="s">
        <v>356</v>
      </c>
      <c r="U48" s="302"/>
      <c r="V48" s="302"/>
      <c r="W48" s="302"/>
      <c r="X48" s="274" t="s">
        <v>356</v>
      </c>
      <c r="Y48" s="283">
        <v>0</v>
      </c>
      <c r="Z48" s="258">
        <v>696115</v>
      </c>
    </row>
    <row r="49" spans="2:26" ht="15.75" customHeight="1">
      <c r="B49" s="113" t="s">
        <v>84</v>
      </c>
      <c r="C49" s="8" t="s">
        <v>54</v>
      </c>
      <c r="D49" s="228">
        <v>323</v>
      </c>
      <c r="E49" s="280">
        <v>0</v>
      </c>
      <c r="F49" s="227">
        <v>164733</v>
      </c>
      <c r="G49" s="206">
        <f t="shared" si="4"/>
        <v>164733</v>
      </c>
      <c r="H49" s="274">
        <v>0</v>
      </c>
      <c r="I49" s="275" t="s">
        <v>358</v>
      </c>
      <c r="J49" s="274" t="s">
        <v>358</v>
      </c>
      <c r="K49" s="276" t="s">
        <v>358</v>
      </c>
      <c r="L49" s="300"/>
      <c r="M49" s="91" t="s">
        <v>54</v>
      </c>
      <c r="N49" s="280" t="s">
        <v>358</v>
      </c>
      <c r="O49" s="280" t="s">
        <v>358</v>
      </c>
      <c r="P49" s="270">
        <f>SUM(N49:O49)</f>
        <v>0</v>
      </c>
      <c r="Q49" s="274">
        <v>0</v>
      </c>
      <c r="R49" s="208"/>
      <c r="S49" s="158"/>
      <c r="T49" s="274" t="s">
        <v>358</v>
      </c>
      <c r="U49" s="302"/>
      <c r="V49" s="302"/>
      <c r="W49" s="302"/>
      <c r="X49" s="274" t="s">
        <v>358</v>
      </c>
      <c r="Y49" s="274">
        <v>0</v>
      </c>
      <c r="Z49" s="258">
        <v>24465</v>
      </c>
    </row>
    <row r="50" spans="2:26" ht="15.75" customHeight="1">
      <c r="B50" s="116"/>
      <c r="C50" s="68" t="s">
        <v>10</v>
      </c>
      <c r="D50" s="278">
        <f>SUM(D46:D49)</f>
        <v>3129</v>
      </c>
      <c r="E50" s="278">
        <f>SUM(E46:E49)</f>
        <v>2391</v>
      </c>
      <c r="F50" s="278">
        <f>SUM(F46:F49)</f>
        <v>205893</v>
      </c>
      <c r="G50" s="209">
        <f t="shared" si="4"/>
        <v>208284</v>
      </c>
      <c r="H50" s="278">
        <f>SUM(H46:H49)</f>
        <v>792</v>
      </c>
      <c r="I50" s="278">
        <f>SUM(I46:I49)</f>
        <v>0</v>
      </c>
      <c r="J50" s="278">
        <f>SUM(J46:J49)</f>
        <v>30</v>
      </c>
      <c r="K50" s="286">
        <f>SUM(K46:K49)</f>
        <v>1</v>
      </c>
      <c r="L50" s="300"/>
      <c r="M50" s="92" t="s">
        <v>10</v>
      </c>
      <c r="N50" s="278">
        <f>SUM(N46:N49)</f>
        <v>0</v>
      </c>
      <c r="O50" s="278">
        <f>SUM(O46:O49)</f>
        <v>30887</v>
      </c>
      <c r="P50" s="278">
        <f>SUM(P46:P49)</f>
        <v>30887</v>
      </c>
      <c r="Q50" s="278">
        <f>SUM(Q46:Q49)</f>
        <v>800</v>
      </c>
      <c r="R50" s="209"/>
      <c r="S50" s="209"/>
      <c r="T50" s="278">
        <f>SUM(T46:T49)</f>
        <v>60</v>
      </c>
      <c r="U50" s="304"/>
      <c r="V50" s="304"/>
      <c r="W50" s="304"/>
      <c r="X50" s="278">
        <f>SUM(X46:X49)</f>
        <v>0</v>
      </c>
      <c r="Y50" s="278">
        <f>SUM(Y46:Y49)</f>
        <v>645</v>
      </c>
      <c r="Z50" s="259">
        <f>SUM(Z46:Z49)</f>
        <v>1623286</v>
      </c>
    </row>
    <row r="51" spans="2:26" ht="15.75" customHeight="1">
      <c r="B51" s="484" t="s">
        <v>88</v>
      </c>
      <c r="C51" s="485"/>
      <c r="D51" s="229">
        <f>D14+D17+D21+D23+D26+D29+D33+D40+D45+D50</f>
        <v>96558</v>
      </c>
      <c r="E51" s="229">
        <f>SUM(E14,E21,E17,E26,E23,E29,E33,E40,E45,E50)</f>
        <v>200017</v>
      </c>
      <c r="F51" s="229">
        <f>SUM(F14,F21,F17,F26,F23,F29,F33,F40,F45,F50)</f>
        <v>4402445</v>
      </c>
      <c r="G51" s="165">
        <f t="shared" si="4"/>
        <v>4602462</v>
      </c>
      <c r="H51" s="229">
        <f>SUM(H14,H21,H17,H26,H23,H29,H33,H40,H45,H50)</f>
        <v>253861</v>
      </c>
      <c r="I51" s="229">
        <f>SUM(I50,I45,I40,I29,I23,I33,I26,I17,I21,I14)</f>
        <v>137982</v>
      </c>
      <c r="J51" s="229">
        <f>SUM(J50,J45,J40,J29,J23,J33,J26,J17,J21,J14)</f>
        <v>12387</v>
      </c>
      <c r="K51" s="230">
        <f>SUM(K50,K45,K40,K29,K23,K33,K26,K17,K21,K14)</f>
        <v>3482</v>
      </c>
      <c r="L51" s="300"/>
      <c r="M51" s="196" t="s">
        <v>240</v>
      </c>
      <c r="N51" s="229">
        <f>SUM(N14,N21,N17,N26,N33,N23,N29,N40,N45,N50)</f>
        <v>47762</v>
      </c>
      <c r="O51" s="229">
        <f>SUM(O14,O21,O17,O26,O33,O23,O29,O40,O45,O50)</f>
        <v>399348</v>
      </c>
      <c r="P51" s="229">
        <f>SUM(P14,P21,P17,P26,P33,P23,P29,P40,P45,P50)</f>
        <v>447110</v>
      </c>
      <c r="Q51" s="229">
        <f>SUM(Q14,Q21,Q17,Q26,Q33,Q23,Q29,Q40,Q45,Q50)</f>
        <v>2385.3</v>
      </c>
      <c r="R51" s="310"/>
      <c r="S51" s="229"/>
      <c r="T51" s="229">
        <f>SUM(T14,T21,T17,T26,T33,T23,T29,T40,T45,T50)</f>
        <v>275.56</v>
      </c>
      <c r="U51" s="309"/>
      <c r="V51" s="309"/>
      <c r="W51" s="309"/>
      <c r="X51" s="229">
        <f>SUM(X14,X21,X17,X26,X33,X23,X29,X40,X45,X50)</f>
        <v>0</v>
      </c>
      <c r="Y51" s="229">
        <f>SUM(Y14,Y21,Y17,Y26,Y33,Y23,Y29,Y40,Y45,Y50)</f>
        <v>645</v>
      </c>
      <c r="Z51" s="230">
        <f>Z14+Z17+Z21+Z23+Z26+Z29+Z33+Z40+Z45+Z50</f>
        <v>3299872</v>
      </c>
    </row>
    <row r="52" spans="6:26" ht="34.5" customHeight="1">
      <c r="F52" s="313"/>
      <c r="Z52" s="181"/>
    </row>
    <row r="53" spans="2:26" s="312" customFormat="1" ht="15.75" customHeight="1">
      <c r="B53" s="486" t="s">
        <v>359</v>
      </c>
      <c r="C53" s="487"/>
      <c r="D53" s="487"/>
      <c r="E53" s="487"/>
      <c r="F53" s="487"/>
      <c r="G53" s="487"/>
      <c r="H53" s="487"/>
      <c r="I53" s="487"/>
      <c r="J53" s="487"/>
      <c r="K53" s="487"/>
      <c r="M53" s="486" t="s">
        <v>360</v>
      </c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8"/>
      <c r="Z53" s="488"/>
    </row>
    <row r="55" spans="4:26" ht="13.5">
      <c r="D55" s="403">
        <v>42780</v>
      </c>
      <c r="E55" s="316" t="s">
        <v>391</v>
      </c>
      <c r="G55" s="315"/>
      <c r="H55" s="315"/>
      <c r="I55" s="315"/>
      <c r="J55" s="315"/>
      <c r="K55" s="315"/>
      <c r="L55" s="316"/>
      <c r="M55" s="315"/>
      <c r="N55" s="315"/>
      <c r="O55" s="315"/>
      <c r="P55" s="315"/>
      <c r="Q55" s="315"/>
      <c r="R55" s="315"/>
      <c r="S55" s="315"/>
      <c r="T55" s="315"/>
      <c r="U55" s="316"/>
      <c r="V55" s="316"/>
      <c r="W55" s="316"/>
      <c r="X55" s="315"/>
      <c r="Y55" s="316"/>
      <c r="Z55" s="315"/>
    </row>
    <row r="56" ht="13.5">
      <c r="D56" s="405" t="s">
        <v>392</v>
      </c>
    </row>
    <row r="57" spans="4:6" ht="13.5">
      <c r="D57" s="404" t="s">
        <v>390</v>
      </c>
      <c r="F57" s="402"/>
    </row>
    <row r="58" ht="13.5">
      <c r="D58" s="405" t="s">
        <v>393</v>
      </c>
    </row>
  </sheetData>
  <sheetProtection/>
  <mergeCells count="28">
    <mergeCell ref="B41:B45"/>
    <mergeCell ref="B51:C51"/>
    <mergeCell ref="B53:K53"/>
    <mergeCell ref="M53:Z53"/>
    <mergeCell ref="B15:B17"/>
    <mergeCell ref="B18:B21"/>
    <mergeCell ref="B24:B26"/>
    <mergeCell ref="B27:B29"/>
    <mergeCell ref="B30:B33"/>
    <mergeCell ref="B34:B40"/>
    <mergeCell ref="U3:V3"/>
    <mergeCell ref="X3:X4"/>
    <mergeCell ref="Y3:Y4"/>
    <mergeCell ref="Z3:Z4"/>
    <mergeCell ref="D4:D5"/>
    <mergeCell ref="E4:G4"/>
    <mergeCell ref="K3:K4"/>
    <mergeCell ref="M3:M5"/>
    <mergeCell ref="N3:P4"/>
    <mergeCell ref="Q3:Q4"/>
    <mergeCell ref="R3:S3"/>
    <mergeCell ref="T3:T4"/>
    <mergeCell ref="B3:B5"/>
    <mergeCell ref="C3:C5"/>
    <mergeCell ref="D3:G3"/>
    <mergeCell ref="H3:H4"/>
    <mergeCell ref="I3:I4"/>
    <mergeCell ref="J3:J4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  <colBreaks count="1" manualBreakCount="1">
    <brk id="11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55"/>
  <sheetViews>
    <sheetView showZeros="0" view="pageBreakPreview" zoomScaleSheetLayoutView="100" zoomScalePageLayoutView="0" workbookViewId="0" topLeftCell="A1">
      <pane xSplit="3" ySplit="5" topLeftCell="D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D21" sqref="D21"/>
    </sheetView>
  </sheetViews>
  <sheetFormatPr defaultColWidth="9.00390625" defaultRowHeight="13.5"/>
  <cols>
    <col min="1" max="1" width="1.12109375" style="181" customWidth="1"/>
    <col min="2" max="2" width="7.875" style="312" customWidth="1"/>
    <col min="3" max="3" width="10.375" style="312" customWidth="1"/>
    <col min="4" max="7" width="9.50390625" style="312" customWidth="1"/>
    <col min="8" max="8" width="9.50390625" style="312" bestFit="1" customWidth="1"/>
    <col min="9" max="9" width="10.00390625" style="312" customWidth="1"/>
    <col min="10" max="11" width="9.50390625" style="312" customWidth="1"/>
    <col min="12" max="12" width="3.125" style="314" customWidth="1"/>
    <col min="13" max="13" width="10.25390625" style="312" customWidth="1"/>
    <col min="14" max="17" width="9.50390625" style="312" customWidth="1"/>
    <col min="18" max="18" width="9.00390625" style="312" hidden="1" customWidth="1"/>
    <col min="19" max="19" width="0" style="312" hidden="1" customWidth="1"/>
    <col min="20" max="20" width="9.50390625" style="312" customWidth="1"/>
    <col min="21" max="21" width="7.375" style="314" hidden="1" customWidth="1"/>
    <col min="22" max="23" width="8.125" style="314" hidden="1" customWidth="1"/>
    <col min="24" max="24" width="9.50390625" style="312" customWidth="1"/>
    <col min="25" max="25" width="9.50390625" style="314" customWidth="1"/>
    <col min="26" max="26" width="9.50390625" style="312" customWidth="1"/>
    <col min="27" max="27" width="2.375" style="181" customWidth="1"/>
    <col min="28" max="16384" width="9.00390625" style="181" customWidth="1"/>
  </cols>
  <sheetData>
    <row r="1" spans="2:27" ht="13.5">
      <c r="B1" s="290" t="s">
        <v>304</v>
      </c>
      <c r="C1" s="105"/>
      <c r="D1" s="105"/>
      <c r="E1" s="105"/>
      <c r="F1" s="105"/>
      <c r="G1" s="105"/>
      <c r="H1" s="105"/>
      <c r="I1" s="104" t="s">
        <v>303</v>
      </c>
      <c r="J1" s="105"/>
      <c r="K1" s="105"/>
      <c r="L1" s="291"/>
      <c r="M1" s="105"/>
      <c r="N1" s="105"/>
      <c r="O1" s="105"/>
      <c r="P1" s="105"/>
      <c r="Q1" s="105"/>
      <c r="R1" s="105"/>
      <c r="S1" s="105"/>
      <c r="T1" s="105"/>
      <c r="U1" s="291"/>
      <c r="V1" s="291"/>
      <c r="W1" s="291"/>
      <c r="X1" s="104" t="s">
        <v>303</v>
      </c>
      <c r="Y1" s="291"/>
      <c r="Z1" s="291"/>
      <c r="AA1" s="105"/>
    </row>
    <row r="2" spans="2:27" ht="7.5" customHeight="1">
      <c r="B2" s="105"/>
      <c r="C2" s="105"/>
      <c r="D2" s="106"/>
      <c r="E2" s="106"/>
      <c r="F2" s="106"/>
      <c r="G2" s="106"/>
      <c r="H2" s="106"/>
      <c r="I2" s="106"/>
      <c r="J2" s="106"/>
      <c r="K2" s="105"/>
      <c r="L2" s="291"/>
      <c r="M2" s="105"/>
      <c r="N2" s="105"/>
      <c r="O2" s="105"/>
      <c r="P2" s="105"/>
      <c r="Q2" s="105"/>
      <c r="R2" s="106"/>
      <c r="S2" s="106"/>
      <c r="T2" s="105"/>
      <c r="U2" s="292"/>
      <c r="V2" s="292"/>
      <c r="W2" s="291"/>
      <c r="X2" s="105"/>
      <c r="Y2" s="105"/>
      <c r="Z2" s="105"/>
      <c r="AA2" s="105"/>
    </row>
    <row r="3" spans="2:27" ht="17.25" customHeight="1">
      <c r="B3" s="453" t="s">
        <v>254</v>
      </c>
      <c r="C3" s="451" t="s">
        <v>93</v>
      </c>
      <c r="D3" s="457" t="s">
        <v>305</v>
      </c>
      <c r="E3" s="457"/>
      <c r="F3" s="457"/>
      <c r="G3" s="458"/>
      <c r="H3" s="459" t="s">
        <v>306</v>
      </c>
      <c r="I3" s="449" t="s">
        <v>307</v>
      </c>
      <c r="J3" s="449" t="s">
        <v>308</v>
      </c>
      <c r="K3" s="465" t="s">
        <v>309</v>
      </c>
      <c r="L3" s="293"/>
      <c r="M3" s="472" t="s">
        <v>93</v>
      </c>
      <c r="N3" s="475" t="s">
        <v>310</v>
      </c>
      <c r="O3" s="476"/>
      <c r="P3" s="477"/>
      <c r="Q3" s="451" t="s">
        <v>311</v>
      </c>
      <c r="R3" s="449" t="s">
        <v>312</v>
      </c>
      <c r="S3" s="450"/>
      <c r="T3" s="451" t="s">
        <v>313</v>
      </c>
      <c r="U3" s="463" t="s">
        <v>314</v>
      </c>
      <c r="V3" s="464"/>
      <c r="W3" s="294"/>
      <c r="X3" s="451" t="s">
        <v>97</v>
      </c>
      <c r="Y3" s="451" t="s">
        <v>99</v>
      </c>
      <c r="Z3" s="465" t="s">
        <v>100</v>
      </c>
      <c r="AA3" s="109"/>
    </row>
    <row r="4" spans="2:27" ht="17.25" customHeight="1">
      <c r="B4" s="454"/>
      <c r="C4" s="452"/>
      <c r="D4" s="467" t="s">
        <v>90</v>
      </c>
      <c r="E4" s="469" t="s">
        <v>94</v>
      </c>
      <c r="F4" s="470"/>
      <c r="G4" s="471"/>
      <c r="H4" s="460"/>
      <c r="I4" s="461"/>
      <c r="J4" s="462"/>
      <c r="K4" s="466"/>
      <c r="L4" s="295"/>
      <c r="M4" s="473"/>
      <c r="N4" s="478"/>
      <c r="O4" s="479"/>
      <c r="P4" s="480"/>
      <c r="Q4" s="452"/>
      <c r="R4" s="289" t="s">
        <v>315</v>
      </c>
      <c r="S4" s="289" t="s">
        <v>316</v>
      </c>
      <c r="T4" s="452"/>
      <c r="U4" s="296" t="s">
        <v>315</v>
      </c>
      <c r="V4" s="296" t="s">
        <v>316</v>
      </c>
      <c r="W4" s="296"/>
      <c r="X4" s="452"/>
      <c r="Y4" s="452"/>
      <c r="Z4" s="466"/>
      <c r="AA4" s="109"/>
    </row>
    <row r="5" spans="2:27" ht="17.25" customHeight="1">
      <c r="B5" s="455"/>
      <c r="C5" s="456"/>
      <c r="D5" s="468"/>
      <c r="E5" s="118" t="s">
        <v>91</v>
      </c>
      <c r="F5" s="118" t="s">
        <v>92</v>
      </c>
      <c r="G5" s="118" t="s">
        <v>10</v>
      </c>
      <c r="H5" s="119" t="s">
        <v>317</v>
      </c>
      <c r="I5" s="120" t="s">
        <v>317</v>
      </c>
      <c r="J5" s="120" t="s">
        <v>317</v>
      </c>
      <c r="K5" s="121" t="s">
        <v>318</v>
      </c>
      <c r="L5" s="298"/>
      <c r="M5" s="474"/>
      <c r="N5" s="118" t="s">
        <v>95</v>
      </c>
      <c r="O5" s="118" t="s">
        <v>96</v>
      </c>
      <c r="P5" s="118" t="s">
        <v>10</v>
      </c>
      <c r="Q5" s="123" t="s">
        <v>319</v>
      </c>
      <c r="R5" s="120"/>
      <c r="S5" s="120"/>
      <c r="T5" s="123" t="s">
        <v>319</v>
      </c>
      <c r="U5" s="297"/>
      <c r="V5" s="297"/>
      <c r="W5" s="297"/>
      <c r="X5" s="117" t="s">
        <v>320</v>
      </c>
      <c r="Y5" s="123" t="s">
        <v>319</v>
      </c>
      <c r="Z5" s="124" t="s">
        <v>319</v>
      </c>
      <c r="AA5" s="125"/>
    </row>
    <row r="6" spans="2:27" ht="15.75" customHeight="1">
      <c r="B6" s="113"/>
      <c r="C6" s="128" t="s">
        <v>85</v>
      </c>
      <c r="D6" s="254">
        <v>2412</v>
      </c>
      <c r="E6" s="205">
        <v>38149</v>
      </c>
      <c r="F6" s="205">
        <v>68340</v>
      </c>
      <c r="G6" s="255">
        <f aca="true" t="shared" si="0" ref="G6:G39">SUM(E6:F6)</f>
        <v>106489</v>
      </c>
      <c r="H6" s="205">
        <v>2995</v>
      </c>
      <c r="I6" s="267" t="s">
        <v>321</v>
      </c>
      <c r="J6" s="268" t="s">
        <v>321</v>
      </c>
      <c r="K6" s="269" t="s">
        <v>321</v>
      </c>
      <c r="L6" s="300"/>
      <c r="M6" s="133" t="s">
        <v>85</v>
      </c>
      <c r="N6" s="268" t="s">
        <v>321</v>
      </c>
      <c r="O6" s="268" t="s">
        <v>321</v>
      </c>
      <c r="P6" s="270" t="s">
        <v>321</v>
      </c>
      <c r="Q6" s="268" t="s">
        <v>321</v>
      </c>
      <c r="R6" s="207"/>
      <c r="S6" s="206"/>
      <c r="T6" s="271" t="s">
        <v>321</v>
      </c>
      <c r="U6" s="299"/>
      <c r="V6" s="301"/>
      <c r="W6" s="301"/>
      <c r="X6" s="272" t="s">
        <v>321</v>
      </c>
      <c r="Y6" s="271" t="s">
        <v>321</v>
      </c>
      <c r="Z6" s="256">
        <v>4380</v>
      </c>
      <c r="AA6" s="132"/>
    </row>
    <row r="7" spans="2:27" ht="15.75" customHeight="1">
      <c r="B7" s="113"/>
      <c r="C7" s="128" t="s">
        <v>192</v>
      </c>
      <c r="D7" s="208">
        <v>160</v>
      </c>
      <c r="E7" s="158">
        <v>4131</v>
      </c>
      <c r="F7" s="158">
        <v>22662</v>
      </c>
      <c r="G7" s="217">
        <f t="shared" si="0"/>
        <v>26793</v>
      </c>
      <c r="H7" s="271">
        <v>0</v>
      </c>
      <c r="I7" s="267" t="s">
        <v>321</v>
      </c>
      <c r="J7" s="271" t="s">
        <v>321</v>
      </c>
      <c r="K7" s="273" t="s">
        <v>321</v>
      </c>
      <c r="L7" s="300"/>
      <c r="M7" s="133" t="s">
        <v>192</v>
      </c>
      <c r="N7" s="274" t="s">
        <v>321</v>
      </c>
      <c r="O7" s="274" t="s">
        <v>321</v>
      </c>
      <c r="P7" s="270" t="s">
        <v>321</v>
      </c>
      <c r="Q7" s="271" t="s">
        <v>321</v>
      </c>
      <c r="R7" s="207"/>
      <c r="S7" s="206"/>
      <c r="T7" s="271" t="s">
        <v>321</v>
      </c>
      <c r="U7" s="299"/>
      <c r="V7" s="301"/>
      <c r="W7" s="301"/>
      <c r="X7" s="272" t="s">
        <v>321</v>
      </c>
      <c r="Y7" s="271" t="s">
        <v>321</v>
      </c>
      <c r="Z7" s="258">
        <v>10425</v>
      </c>
      <c r="AA7" s="132"/>
    </row>
    <row r="8" spans="2:27" ht="15.75" customHeight="1">
      <c r="B8" s="113" t="s">
        <v>61</v>
      </c>
      <c r="C8" s="146" t="s">
        <v>1</v>
      </c>
      <c r="D8" s="208">
        <v>125</v>
      </c>
      <c r="E8" s="158">
        <v>594</v>
      </c>
      <c r="F8" s="158">
        <v>88718</v>
      </c>
      <c r="G8" s="158">
        <f t="shared" si="0"/>
        <v>89312</v>
      </c>
      <c r="H8" s="274">
        <v>4043</v>
      </c>
      <c r="I8" s="275">
        <v>418</v>
      </c>
      <c r="J8" s="274">
        <v>8306</v>
      </c>
      <c r="K8" s="276">
        <v>3</v>
      </c>
      <c r="L8" s="300"/>
      <c r="M8" s="147" t="s">
        <v>1</v>
      </c>
      <c r="N8" s="274">
        <v>2068</v>
      </c>
      <c r="O8" s="274">
        <v>3859</v>
      </c>
      <c r="P8" s="270">
        <f aca="true" t="shared" si="1" ref="P8:P20">SUM(N8:O8)</f>
        <v>5927</v>
      </c>
      <c r="Q8" s="271" t="s">
        <v>322</v>
      </c>
      <c r="R8" s="208"/>
      <c r="S8" s="158"/>
      <c r="T8" s="274" t="s">
        <v>322</v>
      </c>
      <c r="U8" s="302"/>
      <c r="V8" s="303"/>
      <c r="W8" s="301"/>
      <c r="X8" s="272" t="s">
        <v>322</v>
      </c>
      <c r="Y8" s="274" t="s">
        <v>322</v>
      </c>
      <c r="Z8" s="258">
        <v>42735</v>
      </c>
      <c r="AA8" s="132"/>
    </row>
    <row r="9" spans="2:27" ht="15.75" customHeight="1">
      <c r="B9" s="113"/>
      <c r="C9" s="146" t="s">
        <v>2</v>
      </c>
      <c r="D9" s="208">
        <v>1115</v>
      </c>
      <c r="E9" s="158">
        <v>4548</v>
      </c>
      <c r="F9" s="158">
        <v>10193</v>
      </c>
      <c r="G9" s="227">
        <f t="shared" si="0"/>
        <v>14741</v>
      </c>
      <c r="H9" s="274">
        <v>0</v>
      </c>
      <c r="I9" s="275" t="s">
        <v>322</v>
      </c>
      <c r="J9" s="274" t="s">
        <v>322</v>
      </c>
      <c r="K9" s="276" t="s">
        <v>322</v>
      </c>
      <c r="L9" s="300"/>
      <c r="M9" s="147" t="s">
        <v>2</v>
      </c>
      <c r="N9" s="274" t="s">
        <v>322</v>
      </c>
      <c r="O9" s="274">
        <v>0</v>
      </c>
      <c r="P9" s="270">
        <f t="shared" si="1"/>
        <v>0</v>
      </c>
      <c r="Q9" s="271" t="s">
        <v>322</v>
      </c>
      <c r="R9" s="208"/>
      <c r="S9" s="158"/>
      <c r="T9" s="274" t="s">
        <v>322</v>
      </c>
      <c r="U9" s="302"/>
      <c r="V9" s="303"/>
      <c r="W9" s="301"/>
      <c r="X9" s="272" t="s">
        <v>322</v>
      </c>
      <c r="Y9" s="274" t="s">
        <v>322</v>
      </c>
      <c r="Z9" s="258">
        <v>99006</v>
      </c>
      <c r="AA9" s="132"/>
    </row>
    <row r="10" spans="2:27" ht="15.75" customHeight="1">
      <c r="B10" s="113"/>
      <c r="C10" s="146" t="s">
        <v>0</v>
      </c>
      <c r="D10" s="208">
        <v>6842</v>
      </c>
      <c r="E10" s="158">
        <v>12537</v>
      </c>
      <c r="F10" s="158">
        <v>112014</v>
      </c>
      <c r="G10" s="158">
        <f t="shared" si="0"/>
        <v>124551</v>
      </c>
      <c r="H10" s="274">
        <v>0</v>
      </c>
      <c r="I10" s="275" t="s">
        <v>322</v>
      </c>
      <c r="J10" s="274" t="s">
        <v>322</v>
      </c>
      <c r="K10" s="276">
        <v>10</v>
      </c>
      <c r="L10" s="300"/>
      <c r="M10" s="147" t="s">
        <v>0</v>
      </c>
      <c r="N10" s="274" t="s">
        <v>322</v>
      </c>
      <c r="O10" s="274" t="s">
        <v>322</v>
      </c>
      <c r="P10" s="270">
        <f t="shared" si="1"/>
        <v>0</v>
      </c>
      <c r="Q10" s="271" t="s">
        <v>322</v>
      </c>
      <c r="R10" s="208"/>
      <c r="S10" s="158"/>
      <c r="T10" s="274" t="s">
        <v>322</v>
      </c>
      <c r="U10" s="302"/>
      <c r="V10" s="303"/>
      <c r="W10" s="301"/>
      <c r="X10" s="272" t="s">
        <v>322</v>
      </c>
      <c r="Y10" s="274" t="s">
        <v>322</v>
      </c>
      <c r="Z10" s="258">
        <v>255</v>
      </c>
      <c r="AA10" s="132"/>
    </row>
    <row r="11" spans="2:27" ht="15.75" customHeight="1">
      <c r="B11" s="113" t="s">
        <v>323</v>
      </c>
      <c r="C11" s="146" t="s">
        <v>8</v>
      </c>
      <c r="D11" s="208">
        <v>1600</v>
      </c>
      <c r="E11" s="158">
        <v>5000</v>
      </c>
      <c r="F11" s="274">
        <v>0</v>
      </c>
      <c r="G11" s="227">
        <f t="shared" si="0"/>
        <v>5000</v>
      </c>
      <c r="H11" s="274">
        <v>0</v>
      </c>
      <c r="I11" s="275" t="s">
        <v>322</v>
      </c>
      <c r="J11" s="274">
        <v>0</v>
      </c>
      <c r="K11" s="276" t="s">
        <v>322</v>
      </c>
      <c r="L11" s="300"/>
      <c r="M11" s="147" t="s">
        <v>8</v>
      </c>
      <c r="N11" s="274" t="s">
        <v>322</v>
      </c>
      <c r="O11" s="274" t="s">
        <v>322</v>
      </c>
      <c r="P11" s="270">
        <f t="shared" si="1"/>
        <v>0</v>
      </c>
      <c r="Q11" s="271" t="s">
        <v>322</v>
      </c>
      <c r="R11" s="208"/>
      <c r="S11" s="158"/>
      <c r="T11" s="274" t="s">
        <v>322</v>
      </c>
      <c r="U11" s="302"/>
      <c r="V11" s="303"/>
      <c r="W11" s="301"/>
      <c r="X11" s="272" t="s">
        <v>322</v>
      </c>
      <c r="Y11" s="274" t="s">
        <v>322</v>
      </c>
      <c r="Z11" s="276" t="s">
        <v>281</v>
      </c>
      <c r="AA11" s="132"/>
    </row>
    <row r="12" spans="2:27" ht="15.75" customHeight="1">
      <c r="B12" s="113" t="s">
        <v>62</v>
      </c>
      <c r="C12" s="146" t="s">
        <v>3</v>
      </c>
      <c r="D12" s="277">
        <v>631</v>
      </c>
      <c r="E12" s="217">
        <v>23840</v>
      </c>
      <c r="F12" s="217">
        <v>22755</v>
      </c>
      <c r="G12" s="158">
        <f t="shared" si="0"/>
        <v>46595</v>
      </c>
      <c r="H12" s="158">
        <v>530</v>
      </c>
      <c r="I12" s="275">
        <v>0</v>
      </c>
      <c r="J12" s="274">
        <v>5816</v>
      </c>
      <c r="K12" s="276">
        <v>0</v>
      </c>
      <c r="L12" s="300"/>
      <c r="M12" s="147" t="s">
        <v>3</v>
      </c>
      <c r="N12" s="270" t="s">
        <v>324</v>
      </c>
      <c r="O12" s="270" t="s">
        <v>324</v>
      </c>
      <c r="P12" s="270">
        <f t="shared" si="1"/>
        <v>0</v>
      </c>
      <c r="Q12" s="271" t="s">
        <v>324</v>
      </c>
      <c r="R12" s="208"/>
      <c r="S12" s="158"/>
      <c r="T12" s="274" t="s">
        <v>324</v>
      </c>
      <c r="U12" s="302"/>
      <c r="V12" s="303"/>
      <c r="W12" s="301"/>
      <c r="X12" s="272" t="s">
        <v>324</v>
      </c>
      <c r="Y12" s="274" t="s">
        <v>324</v>
      </c>
      <c r="Z12" s="276" t="s">
        <v>281</v>
      </c>
      <c r="AA12" s="132"/>
    </row>
    <row r="13" spans="2:27" ht="15.75" customHeight="1">
      <c r="B13" s="113"/>
      <c r="C13" s="146" t="s">
        <v>4</v>
      </c>
      <c r="D13" s="218">
        <v>89</v>
      </c>
      <c r="E13" s="217">
        <v>98349</v>
      </c>
      <c r="F13" s="217">
        <v>111752</v>
      </c>
      <c r="G13" s="206">
        <f t="shared" si="0"/>
        <v>210101</v>
      </c>
      <c r="H13" s="158">
        <v>105618</v>
      </c>
      <c r="I13" s="275" t="s">
        <v>324</v>
      </c>
      <c r="J13" s="274" t="s">
        <v>324</v>
      </c>
      <c r="K13" s="276" t="s">
        <v>324</v>
      </c>
      <c r="L13" s="300"/>
      <c r="M13" s="147" t="s">
        <v>4</v>
      </c>
      <c r="N13" s="270" t="s">
        <v>324</v>
      </c>
      <c r="O13" s="270" t="s">
        <v>324</v>
      </c>
      <c r="P13" s="270">
        <f t="shared" si="1"/>
        <v>0</v>
      </c>
      <c r="Q13" s="271" t="s">
        <v>324</v>
      </c>
      <c r="R13" s="208"/>
      <c r="S13" s="158"/>
      <c r="T13" s="274" t="s">
        <v>324</v>
      </c>
      <c r="U13" s="302"/>
      <c r="V13" s="303"/>
      <c r="W13" s="301"/>
      <c r="X13" s="272" t="s">
        <v>324</v>
      </c>
      <c r="Y13" s="274" t="s">
        <v>324</v>
      </c>
      <c r="Z13" s="276" t="s">
        <v>281</v>
      </c>
      <c r="AA13" s="132"/>
    </row>
    <row r="14" spans="2:27" ht="15.75" customHeight="1">
      <c r="B14" s="116"/>
      <c r="C14" s="155" t="s">
        <v>10</v>
      </c>
      <c r="D14" s="209">
        <f>SUM(D6:D13)</f>
        <v>12974</v>
      </c>
      <c r="E14" s="209">
        <f>SUM(E6:E13)</f>
        <v>187148</v>
      </c>
      <c r="F14" s="209">
        <f>SUM(F6:F13)</f>
        <v>436434</v>
      </c>
      <c r="G14" s="149">
        <f t="shared" si="0"/>
        <v>623582</v>
      </c>
      <c r="H14" s="209">
        <f>SUM(H6:H13)</f>
        <v>113186</v>
      </c>
      <c r="I14" s="278">
        <f>SUM(I6:I13)</f>
        <v>418</v>
      </c>
      <c r="J14" s="209">
        <f>SUM(J6:J13)</f>
        <v>14122</v>
      </c>
      <c r="K14" s="259">
        <f>SUM(K6:K13)</f>
        <v>13</v>
      </c>
      <c r="L14" s="300"/>
      <c r="M14" s="157" t="s">
        <v>10</v>
      </c>
      <c r="N14" s="278">
        <f>SUM(N6:N13)</f>
        <v>2068</v>
      </c>
      <c r="O14" s="278">
        <f>SUM(O6:O13)</f>
        <v>3859</v>
      </c>
      <c r="P14" s="278">
        <f t="shared" si="1"/>
        <v>5927</v>
      </c>
      <c r="Q14" s="278" t="s">
        <v>321</v>
      </c>
      <c r="R14" s="247"/>
      <c r="S14" s="209"/>
      <c r="T14" s="278">
        <f>SUM(T6:T13)</f>
        <v>0</v>
      </c>
      <c r="U14" s="304"/>
      <c r="V14" s="304"/>
      <c r="W14" s="305"/>
      <c r="X14" s="279" t="s">
        <v>321</v>
      </c>
      <c r="Y14" s="278">
        <f>SUM(Y6:Y13)</f>
        <v>0</v>
      </c>
      <c r="Z14" s="259">
        <f>SUM(Z6:Z13)</f>
        <v>156801</v>
      </c>
      <c r="AA14" s="132"/>
    </row>
    <row r="15" spans="2:27" ht="15.75" customHeight="1">
      <c r="B15" s="453" t="s">
        <v>215</v>
      </c>
      <c r="C15" s="188" t="s">
        <v>213</v>
      </c>
      <c r="D15" s="207">
        <v>30</v>
      </c>
      <c r="E15" s="206">
        <v>4976</v>
      </c>
      <c r="F15" s="206">
        <v>248444</v>
      </c>
      <c r="G15" s="206">
        <f t="shared" si="0"/>
        <v>253420</v>
      </c>
      <c r="H15" s="205">
        <v>0</v>
      </c>
      <c r="I15" s="249">
        <v>179487</v>
      </c>
      <c r="J15" s="227">
        <v>4465</v>
      </c>
      <c r="K15" s="263">
        <v>0</v>
      </c>
      <c r="L15" s="300"/>
      <c r="M15" s="191" t="s">
        <v>213</v>
      </c>
      <c r="N15" s="271">
        <v>94</v>
      </c>
      <c r="O15" s="271">
        <v>47</v>
      </c>
      <c r="P15" s="280">
        <f t="shared" si="1"/>
        <v>141</v>
      </c>
      <c r="Q15" s="280">
        <v>632</v>
      </c>
      <c r="R15" s="228"/>
      <c r="S15" s="228"/>
      <c r="T15" s="281">
        <v>76</v>
      </c>
      <c r="U15" s="306"/>
      <c r="V15" s="306"/>
      <c r="W15" s="306"/>
      <c r="X15" s="281" t="s">
        <v>321</v>
      </c>
      <c r="Y15" s="280" t="s">
        <v>321</v>
      </c>
      <c r="Z15" s="257">
        <v>2805</v>
      </c>
      <c r="AA15" s="132"/>
    </row>
    <row r="16" spans="2:27" ht="15.75" customHeight="1">
      <c r="B16" s="489"/>
      <c r="C16" s="146" t="s">
        <v>325</v>
      </c>
      <c r="D16" s="277">
        <v>0</v>
      </c>
      <c r="E16" s="217">
        <v>2290</v>
      </c>
      <c r="F16" s="217">
        <v>435738</v>
      </c>
      <c r="G16" s="206">
        <f t="shared" si="0"/>
        <v>438028</v>
      </c>
      <c r="H16" s="274">
        <v>0</v>
      </c>
      <c r="I16" s="275" t="s">
        <v>321</v>
      </c>
      <c r="J16" s="274" t="s">
        <v>321</v>
      </c>
      <c r="K16" s="276" t="s">
        <v>321</v>
      </c>
      <c r="L16" s="300"/>
      <c r="M16" s="147" t="s">
        <v>326</v>
      </c>
      <c r="N16" s="270" t="s">
        <v>321</v>
      </c>
      <c r="O16" s="270" t="s">
        <v>321</v>
      </c>
      <c r="P16" s="270">
        <f t="shared" si="1"/>
        <v>0</v>
      </c>
      <c r="Q16" s="274" t="s">
        <v>321</v>
      </c>
      <c r="R16" s="208"/>
      <c r="S16" s="158"/>
      <c r="T16" s="274" t="s">
        <v>321</v>
      </c>
      <c r="U16" s="302"/>
      <c r="V16" s="303"/>
      <c r="W16" s="303"/>
      <c r="X16" s="283" t="s">
        <v>321</v>
      </c>
      <c r="Y16" s="274" t="s">
        <v>321</v>
      </c>
      <c r="Z16" s="262">
        <v>1260</v>
      </c>
      <c r="AA16" s="132"/>
    </row>
    <row r="17" spans="2:27" ht="15.75" customHeight="1">
      <c r="B17" s="490"/>
      <c r="C17" s="155" t="s">
        <v>10</v>
      </c>
      <c r="D17" s="247">
        <f>SUM(D15:D16)</f>
        <v>30</v>
      </c>
      <c r="E17" s="209">
        <f>SUM(E15:E16)</f>
        <v>7266</v>
      </c>
      <c r="F17" s="209">
        <f>SUM(F15:F16)</f>
        <v>684182</v>
      </c>
      <c r="G17" s="209">
        <f t="shared" si="0"/>
        <v>691448</v>
      </c>
      <c r="H17" s="209">
        <f>SUM(H15:H16)</f>
        <v>0</v>
      </c>
      <c r="I17" s="209">
        <f>SUM(I15:I16)</f>
        <v>179487</v>
      </c>
      <c r="J17" s="209">
        <f>SUM(J15:J16)</f>
        <v>4465</v>
      </c>
      <c r="K17" s="259">
        <f>SUM(K15:K16)</f>
        <v>0</v>
      </c>
      <c r="L17" s="300"/>
      <c r="M17" s="157" t="s">
        <v>10</v>
      </c>
      <c r="N17" s="278">
        <f>SUM(N15:N16)</f>
        <v>94</v>
      </c>
      <c r="O17" s="278">
        <f>SUM(O15:O16)</f>
        <v>47</v>
      </c>
      <c r="P17" s="278">
        <f t="shared" si="1"/>
        <v>141</v>
      </c>
      <c r="Q17" s="278">
        <f>SUM(Q15:Q16)</f>
        <v>632</v>
      </c>
      <c r="R17" s="247"/>
      <c r="S17" s="209"/>
      <c r="T17" s="278">
        <f>SUM(T15:T16)</f>
        <v>76</v>
      </c>
      <c r="U17" s="304"/>
      <c r="V17" s="304"/>
      <c r="W17" s="304"/>
      <c r="X17" s="278" t="s">
        <v>321</v>
      </c>
      <c r="Y17" s="278">
        <f>SUM(Y15:Y16)</f>
        <v>0</v>
      </c>
      <c r="Z17" s="259">
        <f>SUM(Z15:Z16)</f>
        <v>4065</v>
      </c>
      <c r="AA17" s="132"/>
    </row>
    <row r="18" spans="2:27" ht="15.75" customHeight="1">
      <c r="B18" s="481" t="s">
        <v>269</v>
      </c>
      <c r="C18" s="260" t="s">
        <v>11</v>
      </c>
      <c r="D18" s="254">
        <v>15</v>
      </c>
      <c r="E18" s="205">
        <v>177</v>
      </c>
      <c r="F18" s="205">
        <v>87700</v>
      </c>
      <c r="G18" s="205">
        <f t="shared" si="0"/>
        <v>87877</v>
      </c>
      <c r="H18" s="268">
        <v>0</v>
      </c>
      <c r="I18" s="284" t="s">
        <v>321</v>
      </c>
      <c r="J18" s="268" t="s">
        <v>321</v>
      </c>
      <c r="K18" s="269" t="s">
        <v>321</v>
      </c>
      <c r="L18" s="300"/>
      <c r="M18" s="285" t="s">
        <v>11</v>
      </c>
      <c r="N18" s="268" t="s">
        <v>321</v>
      </c>
      <c r="O18" s="268" t="s">
        <v>321</v>
      </c>
      <c r="P18" s="268">
        <f t="shared" si="1"/>
        <v>0</v>
      </c>
      <c r="Q18" s="268" t="s">
        <v>321</v>
      </c>
      <c r="R18" s="205"/>
      <c r="S18" s="205"/>
      <c r="T18" s="268" t="s">
        <v>321</v>
      </c>
      <c r="U18" s="307"/>
      <c r="V18" s="307"/>
      <c r="W18" s="307"/>
      <c r="X18" s="268" t="s">
        <v>321</v>
      </c>
      <c r="Y18" s="268" t="s">
        <v>321</v>
      </c>
      <c r="Z18" s="256">
        <v>2545</v>
      </c>
      <c r="AA18" s="132"/>
    </row>
    <row r="19" spans="2:27" ht="15.75" customHeight="1">
      <c r="B19" s="482"/>
      <c r="C19" s="128" t="s">
        <v>14</v>
      </c>
      <c r="D19" s="207">
        <v>0</v>
      </c>
      <c r="E19" s="206"/>
      <c r="F19" s="206">
        <v>141998</v>
      </c>
      <c r="G19" s="206">
        <f t="shared" si="0"/>
        <v>141998</v>
      </c>
      <c r="H19" s="271">
        <v>0</v>
      </c>
      <c r="I19" s="267" t="s">
        <v>321</v>
      </c>
      <c r="J19" s="271" t="s">
        <v>321</v>
      </c>
      <c r="K19" s="273" t="s">
        <v>321</v>
      </c>
      <c r="L19" s="300"/>
      <c r="M19" s="133" t="s">
        <v>14</v>
      </c>
      <c r="N19" s="271" t="s">
        <v>321</v>
      </c>
      <c r="O19" s="271" t="s">
        <v>321</v>
      </c>
      <c r="P19" s="274">
        <f t="shared" si="1"/>
        <v>0</v>
      </c>
      <c r="Q19" s="271">
        <v>0</v>
      </c>
      <c r="R19" s="207"/>
      <c r="S19" s="206"/>
      <c r="T19" s="271" t="s">
        <v>321</v>
      </c>
      <c r="U19" s="299"/>
      <c r="V19" s="301"/>
      <c r="W19" s="301"/>
      <c r="X19" s="272" t="s">
        <v>321</v>
      </c>
      <c r="Y19" s="271" t="s">
        <v>321</v>
      </c>
      <c r="Z19" s="257">
        <v>4822</v>
      </c>
      <c r="AA19" s="132"/>
    </row>
    <row r="20" spans="2:27" ht="15.75" customHeight="1">
      <c r="B20" s="482"/>
      <c r="C20" s="128" t="s">
        <v>194</v>
      </c>
      <c r="D20" s="277">
        <v>0</v>
      </c>
      <c r="E20" s="270"/>
      <c r="F20" s="217">
        <v>69918</v>
      </c>
      <c r="G20" s="206">
        <f t="shared" si="0"/>
        <v>69918</v>
      </c>
      <c r="H20" s="274">
        <v>3477</v>
      </c>
      <c r="I20" s="267" t="s">
        <v>321</v>
      </c>
      <c r="J20" s="271">
        <v>0</v>
      </c>
      <c r="K20" s="273" t="s">
        <v>321</v>
      </c>
      <c r="L20" s="300"/>
      <c r="M20" s="147" t="s">
        <v>194</v>
      </c>
      <c r="N20" s="270" t="s">
        <v>321</v>
      </c>
      <c r="O20" s="270">
        <v>7</v>
      </c>
      <c r="P20" s="274">
        <f t="shared" si="1"/>
        <v>7</v>
      </c>
      <c r="Q20" s="274">
        <v>0</v>
      </c>
      <c r="R20" s="207"/>
      <c r="S20" s="206"/>
      <c r="T20" s="271" t="s">
        <v>321</v>
      </c>
      <c r="U20" s="299"/>
      <c r="V20" s="301"/>
      <c r="W20" s="301"/>
      <c r="X20" s="272" t="s">
        <v>321</v>
      </c>
      <c r="Y20" s="271" t="s">
        <v>321</v>
      </c>
      <c r="Z20" s="262">
        <v>270</v>
      </c>
      <c r="AA20" s="132"/>
    </row>
    <row r="21" spans="2:27" ht="15.75" customHeight="1">
      <c r="B21" s="483"/>
      <c r="C21" s="155" t="s">
        <v>10</v>
      </c>
      <c r="D21" s="247">
        <f>SUM(D18:D20)</f>
        <v>15</v>
      </c>
      <c r="E21" s="279">
        <f>SUM(E18:E20)</f>
        <v>177</v>
      </c>
      <c r="F21" s="279">
        <f>SUM(F18:F20)</f>
        <v>299616</v>
      </c>
      <c r="G21" s="247">
        <f t="shared" si="0"/>
        <v>299793</v>
      </c>
      <c r="H21" s="279">
        <f>SUM(H18:H20)</f>
        <v>3477</v>
      </c>
      <c r="I21" s="279">
        <f>SUM(I18:I20)</f>
        <v>0</v>
      </c>
      <c r="J21" s="279">
        <f>SUM(J18:J20)</f>
        <v>0</v>
      </c>
      <c r="K21" s="286">
        <f>SUM(K18:K20)</f>
        <v>0</v>
      </c>
      <c r="L21" s="300"/>
      <c r="M21" s="157" t="s">
        <v>10</v>
      </c>
      <c r="N21" s="278">
        <f>SUM(N18:N20)</f>
        <v>0</v>
      </c>
      <c r="O21" s="278">
        <f>SUM(O18:O20)</f>
        <v>7</v>
      </c>
      <c r="P21" s="278">
        <f>SUM(P18:P20)</f>
        <v>7</v>
      </c>
      <c r="Q21" s="278">
        <f>SUM(Q18:Q20)</f>
        <v>0</v>
      </c>
      <c r="R21" s="247"/>
      <c r="S21" s="209"/>
      <c r="T21" s="278">
        <f>SUM(T18:T20)</f>
        <v>0</v>
      </c>
      <c r="U21" s="304"/>
      <c r="V21" s="304"/>
      <c r="W21" s="304"/>
      <c r="X21" s="278" t="s">
        <v>321</v>
      </c>
      <c r="Y21" s="278">
        <f>SUM(Y18:Y20)</f>
        <v>0</v>
      </c>
      <c r="Z21" s="259">
        <f>SUM(Z18:Z20)</f>
        <v>7637</v>
      </c>
      <c r="AA21" s="132"/>
    </row>
    <row r="22" spans="2:27" ht="15.75" customHeight="1">
      <c r="B22" s="113" t="s">
        <v>75</v>
      </c>
      <c r="C22" s="67" t="s">
        <v>35</v>
      </c>
      <c r="D22" s="228">
        <v>0</v>
      </c>
      <c r="E22" s="227">
        <v>0</v>
      </c>
      <c r="F22" s="227">
        <v>304000</v>
      </c>
      <c r="G22" s="206">
        <f t="shared" si="0"/>
        <v>304000</v>
      </c>
      <c r="H22" s="206">
        <v>0</v>
      </c>
      <c r="I22" s="267" t="s">
        <v>327</v>
      </c>
      <c r="J22" s="271" t="s">
        <v>327</v>
      </c>
      <c r="K22" s="257">
        <v>0</v>
      </c>
      <c r="L22" s="300"/>
      <c r="M22" s="90" t="s">
        <v>35</v>
      </c>
      <c r="N22" s="280">
        <v>6000</v>
      </c>
      <c r="O22" s="280">
        <v>900</v>
      </c>
      <c r="P22" s="270">
        <f>SUM(N22:O22)</f>
        <v>6900</v>
      </c>
      <c r="Q22" s="271" t="s">
        <v>327</v>
      </c>
      <c r="R22" s="207"/>
      <c r="S22" s="206"/>
      <c r="T22" s="271" t="s">
        <v>327</v>
      </c>
      <c r="U22" s="299"/>
      <c r="V22" s="301"/>
      <c r="W22" s="301"/>
      <c r="X22" s="272" t="s">
        <v>327</v>
      </c>
      <c r="Y22" s="271" t="s">
        <v>327</v>
      </c>
      <c r="Z22" s="263">
        <v>22104</v>
      </c>
      <c r="AA22" s="132"/>
    </row>
    <row r="23" spans="2:27" ht="15.75" customHeight="1">
      <c r="B23" s="116" t="s">
        <v>76</v>
      </c>
      <c r="C23" s="68" t="s">
        <v>10</v>
      </c>
      <c r="D23" s="247">
        <f>SUM(D22)</f>
        <v>0</v>
      </c>
      <c r="E23" s="209">
        <v>0</v>
      </c>
      <c r="F23" s="209">
        <f>SUM(F22)</f>
        <v>304000</v>
      </c>
      <c r="G23" s="209">
        <f t="shared" si="0"/>
        <v>304000</v>
      </c>
      <c r="H23" s="209">
        <f>SUM(H22)</f>
        <v>0</v>
      </c>
      <c r="I23" s="209">
        <f>SUM(I22)</f>
        <v>0</v>
      </c>
      <c r="J23" s="209">
        <f>SUM(J22)</f>
        <v>0</v>
      </c>
      <c r="K23" s="259">
        <f>SUM(K22)</f>
        <v>0</v>
      </c>
      <c r="L23" s="300"/>
      <c r="M23" s="92" t="s">
        <v>10</v>
      </c>
      <c r="N23" s="278">
        <f>SUM(N22)</f>
        <v>6000</v>
      </c>
      <c r="O23" s="278">
        <f>SUM(O22)</f>
        <v>900</v>
      </c>
      <c r="P23" s="278">
        <f>SUM(P22)</f>
        <v>6900</v>
      </c>
      <c r="Q23" s="278">
        <f>SUM(Q22)</f>
        <v>0</v>
      </c>
      <c r="R23" s="247"/>
      <c r="S23" s="209"/>
      <c r="T23" s="278">
        <f>SUM(T22)</f>
        <v>0</v>
      </c>
      <c r="U23" s="304"/>
      <c r="V23" s="304"/>
      <c r="W23" s="304"/>
      <c r="X23" s="278" t="s">
        <v>328</v>
      </c>
      <c r="Y23" s="278">
        <f>SUM(Y22)</f>
        <v>0</v>
      </c>
      <c r="Z23" s="259">
        <f>SUM(Z22)</f>
        <v>22104</v>
      </c>
      <c r="AA23" s="132"/>
    </row>
    <row r="24" spans="2:27" ht="15.75" customHeight="1">
      <c r="B24" s="481" t="s">
        <v>270</v>
      </c>
      <c r="C24" s="128" t="s">
        <v>22</v>
      </c>
      <c r="D24" s="207">
        <v>0</v>
      </c>
      <c r="E24" s="206">
        <v>125</v>
      </c>
      <c r="F24" s="206">
        <v>69286</v>
      </c>
      <c r="G24" s="206">
        <f t="shared" si="0"/>
        <v>69411</v>
      </c>
      <c r="H24" s="268">
        <v>60000</v>
      </c>
      <c r="I24" s="267" t="s">
        <v>328</v>
      </c>
      <c r="J24" s="268">
        <v>0</v>
      </c>
      <c r="K24" s="273" t="s">
        <v>328</v>
      </c>
      <c r="L24" s="300"/>
      <c r="M24" s="133" t="s">
        <v>22</v>
      </c>
      <c r="N24" s="271">
        <v>0</v>
      </c>
      <c r="O24" s="271" t="s">
        <v>328</v>
      </c>
      <c r="P24" s="280">
        <f>SUM(N24:O24)</f>
        <v>0</v>
      </c>
      <c r="Q24" s="268">
        <v>0</v>
      </c>
      <c r="R24" s="207"/>
      <c r="S24" s="206"/>
      <c r="T24" s="271">
        <v>0</v>
      </c>
      <c r="U24" s="299"/>
      <c r="V24" s="301"/>
      <c r="W24" s="301"/>
      <c r="X24" s="272" t="s">
        <v>328</v>
      </c>
      <c r="Y24" s="271" t="s">
        <v>328</v>
      </c>
      <c r="Z24" s="257">
        <v>38263</v>
      </c>
      <c r="AA24" s="132"/>
    </row>
    <row r="25" spans="2:27" ht="15.75" customHeight="1">
      <c r="B25" s="491"/>
      <c r="C25" s="146" t="s">
        <v>23</v>
      </c>
      <c r="D25" s="228">
        <v>0</v>
      </c>
      <c r="E25" s="280" t="s">
        <v>281</v>
      </c>
      <c r="F25" s="280" t="s">
        <v>281</v>
      </c>
      <c r="G25" s="206">
        <f t="shared" si="0"/>
        <v>0</v>
      </c>
      <c r="H25" s="271" t="s">
        <v>328</v>
      </c>
      <c r="I25" s="267" t="s">
        <v>328</v>
      </c>
      <c r="J25" s="271" t="s">
        <v>328</v>
      </c>
      <c r="K25" s="273" t="s">
        <v>328</v>
      </c>
      <c r="L25" s="300"/>
      <c r="M25" s="133" t="s">
        <v>23</v>
      </c>
      <c r="N25" s="280" t="s">
        <v>328</v>
      </c>
      <c r="O25" s="280" t="s">
        <v>328</v>
      </c>
      <c r="P25" s="274">
        <f>SUM(N25:O25)</f>
        <v>0</v>
      </c>
      <c r="Q25" s="271" t="s">
        <v>328</v>
      </c>
      <c r="R25" s="207"/>
      <c r="S25" s="206"/>
      <c r="T25" s="271" t="s">
        <v>328</v>
      </c>
      <c r="U25" s="299"/>
      <c r="V25" s="301"/>
      <c r="W25" s="301"/>
      <c r="X25" s="272" t="s">
        <v>328</v>
      </c>
      <c r="Y25" s="271" t="s">
        <v>328</v>
      </c>
      <c r="Z25" s="263">
        <v>450</v>
      </c>
      <c r="AA25" s="132"/>
    </row>
    <row r="26" spans="2:27" ht="15.75" customHeight="1">
      <c r="B26" s="492"/>
      <c r="C26" s="155" t="s">
        <v>10</v>
      </c>
      <c r="D26" s="247">
        <f>SUM(D24:D25)</f>
        <v>0</v>
      </c>
      <c r="E26" s="279">
        <f>SUM(E24:E25)</f>
        <v>125</v>
      </c>
      <c r="F26" s="279">
        <f>SUM(F24:F25)</f>
        <v>69286</v>
      </c>
      <c r="G26" s="247">
        <f t="shared" si="0"/>
        <v>69411</v>
      </c>
      <c r="H26" s="279">
        <f>SUM(H24:H25)</f>
        <v>60000</v>
      </c>
      <c r="I26" s="279">
        <f>SUM(I24:I25)</f>
        <v>0</v>
      </c>
      <c r="J26" s="279">
        <f>SUM(J24:J25)</f>
        <v>0</v>
      </c>
      <c r="K26" s="286">
        <f>SUM(K24:K25)</f>
        <v>0</v>
      </c>
      <c r="L26" s="300"/>
      <c r="M26" s="157" t="s">
        <v>10</v>
      </c>
      <c r="N26" s="278">
        <f>SUM(N24:N25)</f>
        <v>0</v>
      </c>
      <c r="O26" s="278">
        <f>SUM(O24:O25)</f>
        <v>0</v>
      </c>
      <c r="P26" s="278">
        <f>SUM(P24:P25)</f>
        <v>0</v>
      </c>
      <c r="Q26" s="278">
        <f>SUM(Q24:Q25)</f>
        <v>0</v>
      </c>
      <c r="R26" s="209"/>
      <c r="S26" s="209"/>
      <c r="T26" s="278">
        <f>SUM(T24:T25)</f>
        <v>0</v>
      </c>
      <c r="U26" s="304"/>
      <c r="V26" s="304"/>
      <c r="W26" s="304"/>
      <c r="X26" s="278" t="s">
        <v>321</v>
      </c>
      <c r="Y26" s="278">
        <f>SUM(Y24:Y25)</f>
        <v>0</v>
      </c>
      <c r="Z26" s="259">
        <f>SUM(Z24:Z25)</f>
        <v>38713</v>
      </c>
      <c r="AA26" s="132"/>
    </row>
    <row r="27" spans="2:27" ht="15.75" customHeight="1">
      <c r="B27" s="481" t="s">
        <v>271</v>
      </c>
      <c r="C27" s="67" t="s">
        <v>37</v>
      </c>
      <c r="D27" s="207">
        <v>0</v>
      </c>
      <c r="E27" s="206">
        <v>0</v>
      </c>
      <c r="F27" s="206">
        <v>25688</v>
      </c>
      <c r="G27" s="206">
        <f t="shared" si="0"/>
        <v>25688</v>
      </c>
      <c r="H27" s="268" t="s">
        <v>321</v>
      </c>
      <c r="I27" s="267" t="s">
        <v>321</v>
      </c>
      <c r="J27" s="271" t="s">
        <v>321</v>
      </c>
      <c r="K27" s="269">
        <v>0</v>
      </c>
      <c r="L27" s="300"/>
      <c r="M27" s="90" t="s">
        <v>37</v>
      </c>
      <c r="N27" s="271" t="s">
        <v>321</v>
      </c>
      <c r="O27" s="271" t="s">
        <v>321</v>
      </c>
      <c r="P27" s="270" t="s">
        <v>321</v>
      </c>
      <c r="Q27" s="268" t="s">
        <v>321</v>
      </c>
      <c r="R27" s="207"/>
      <c r="S27" s="206"/>
      <c r="T27" s="271" t="s">
        <v>321</v>
      </c>
      <c r="U27" s="299"/>
      <c r="V27" s="301"/>
      <c r="W27" s="301"/>
      <c r="X27" s="272" t="s">
        <v>321</v>
      </c>
      <c r="Y27" s="271" t="s">
        <v>321</v>
      </c>
      <c r="Z27" s="273" t="s">
        <v>281</v>
      </c>
      <c r="AA27" s="132"/>
    </row>
    <row r="28" spans="2:27" ht="15.75" customHeight="1">
      <c r="B28" s="482"/>
      <c r="C28" s="8" t="s">
        <v>38</v>
      </c>
      <c r="D28" s="218">
        <v>0</v>
      </c>
      <c r="E28" s="217">
        <v>0</v>
      </c>
      <c r="F28" s="270">
        <v>0</v>
      </c>
      <c r="G28" s="206">
        <f t="shared" si="0"/>
        <v>0</v>
      </c>
      <c r="H28" s="274" t="s">
        <v>321</v>
      </c>
      <c r="I28" s="275" t="s">
        <v>321</v>
      </c>
      <c r="J28" s="274" t="s">
        <v>321</v>
      </c>
      <c r="K28" s="276">
        <v>398</v>
      </c>
      <c r="L28" s="300"/>
      <c r="M28" s="91" t="s">
        <v>38</v>
      </c>
      <c r="N28" s="270" t="s">
        <v>321</v>
      </c>
      <c r="O28" s="270" t="s">
        <v>321</v>
      </c>
      <c r="P28" s="270" t="s">
        <v>321</v>
      </c>
      <c r="Q28" s="274" t="s">
        <v>321</v>
      </c>
      <c r="R28" s="208"/>
      <c r="S28" s="158"/>
      <c r="T28" s="274" t="s">
        <v>321</v>
      </c>
      <c r="U28" s="302"/>
      <c r="V28" s="303"/>
      <c r="W28" s="303"/>
      <c r="X28" s="283" t="s">
        <v>321</v>
      </c>
      <c r="Y28" s="274" t="s">
        <v>321</v>
      </c>
      <c r="Z28" s="262">
        <v>210</v>
      </c>
      <c r="AA28" s="132"/>
    </row>
    <row r="29" spans="2:27" ht="15.75" customHeight="1">
      <c r="B29" s="483"/>
      <c r="C29" s="68" t="s">
        <v>10</v>
      </c>
      <c r="D29" s="247">
        <f>SUM(D27:D28)</f>
        <v>0</v>
      </c>
      <c r="E29" s="209">
        <f>SUM(E27:E28)</f>
        <v>0</v>
      </c>
      <c r="F29" s="209">
        <f>SUM(F27:F28)</f>
        <v>25688</v>
      </c>
      <c r="G29" s="209">
        <f t="shared" si="0"/>
        <v>25688</v>
      </c>
      <c r="H29" s="209">
        <f>SUM(H27:H28)</f>
        <v>0</v>
      </c>
      <c r="I29" s="209">
        <f>SUM(I27:I28)</f>
        <v>0</v>
      </c>
      <c r="J29" s="209">
        <f>SUM(J27:J28)</f>
        <v>0</v>
      </c>
      <c r="K29" s="259">
        <f>SUM(K27:K28)</f>
        <v>398</v>
      </c>
      <c r="L29" s="300"/>
      <c r="M29" s="92" t="s">
        <v>10</v>
      </c>
      <c r="N29" s="278">
        <f>SUM(N27:N28)</f>
        <v>0</v>
      </c>
      <c r="O29" s="278">
        <f>SUM(O27:O28)</f>
        <v>0</v>
      </c>
      <c r="P29" s="278">
        <f>SUM(P27:P28)</f>
        <v>0</v>
      </c>
      <c r="Q29" s="278" t="s">
        <v>321</v>
      </c>
      <c r="R29" s="247"/>
      <c r="S29" s="209"/>
      <c r="T29" s="278">
        <f>SUM(T27:T28)</f>
        <v>0</v>
      </c>
      <c r="U29" s="304"/>
      <c r="V29" s="304"/>
      <c r="W29" s="304"/>
      <c r="X29" s="278" t="s">
        <v>321</v>
      </c>
      <c r="Y29" s="278">
        <f>SUM(Y27:Y28)</f>
        <v>0</v>
      </c>
      <c r="Z29" s="259">
        <f>SUM(Z27:Z28)</f>
        <v>210</v>
      </c>
      <c r="AA29" s="132"/>
    </row>
    <row r="30" spans="2:27" ht="15.75" customHeight="1">
      <c r="B30" s="493" t="s">
        <v>245</v>
      </c>
      <c r="C30" s="67" t="s">
        <v>31</v>
      </c>
      <c r="D30" s="207">
        <v>0</v>
      </c>
      <c r="E30" s="271">
        <v>137</v>
      </c>
      <c r="F30" s="206">
        <v>156995</v>
      </c>
      <c r="G30" s="206">
        <f t="shared" si="0"/>
        <v>157132</v>
      </c>
      <c r="H30" s="271" t="s">
        <v>321</v>
      </c>
      <c r="I30" s="267" t="s">
        <v>321</v>
      </c>
      <c r="J30" s="271" t="s">
        <v>321</v>
      </c>
      <c r="K30" s="273" t="s">
        <v>321</v>
      </c>
      <c r="L30" s="300"/>
      <c r="M30" s="90" t="s">
        <v>31</v>
      </c>
      <c r="N30" s="271" t="s">
        <v>321</v>
      </c>
      <c r="O30" s="271" t="s">
        <v>321</v>
      </c>
      <c r="P30" s="270">
        <f>SUM(N30:O30)</f>
        <v>0</v>
      </c>
      <c r="Q30" s="271" t="s">
        <v>321</v>
      </c>
      <c r="R30" s="207"/>
      <c r="S30" s="206"/>
      <c r="T30" s="272" t="s">
        <v>321</v>
      </c>
      <c r="U30" s="301"/>
      <c r="V30" s="301"/>
      <c r="W30" s="301"/>
      <c r="X30" s="271" t="s">
        <v>321</v>
      </c>
      <c r="Y30" s="271" t="s">
        <v>321</v>
      </c>
      <c r="Z30" s="273" t="s">
        <v>281</v>
      </c>
      <c r="AA30" s="132"/>
    </row>
    <row r="31" spans="2:27" ht="15.75" customHeight="1">
      <c r="B31" s="454"/>
      <c r="C31" s="8" t="s">
        <v>32</v>
      </c>
      <c r="D31" s="208">
        <v>1812</v>
      </c>
      <c r="E31" s="274" t="s">
        <v>281</v>
      </c>
      <c r="F31" s="158">
        <v>72733</v>
      </c>
      <c r="G31" s="206">
        <f t="shared" si="0"/>
        <v>72733</v>
      </c>
      <c r="H31" s="274" t="s">
        <v>321</v>
      </c>
      <c r="I31" s="275" t="s">
        <v>321</v>
      </c>
      <c r="J31" s="274" t="s">
        <v>321</v>
      </c>
      <c r="K31" s="276" t="s">
        <v>321</v>
      </c>
      <c r="L31" s="300"/>
      <c r="M31" s="91" t="s">
        <v>32</v>
      </c>
      <c r="N31" s="274" t="s">
        <v>321</v>
      </c>
      <c r="O31" s="274" t="s">
        <v>321</v>
      </c>
      <c r="P31" s="270">
        <f>SUM(N31:O31)</f>
        <v>0</v>
      </c>
      <c r="Q31" s="274" t="s">
        <v>321</v>
      </c>
      <c r="R31" s="208"/>
      <c r="S31" s="158"/>
      <c r="T31" s="283" t="s">
        <v>321</v>
      </c>
      <c r="U31" s="303"/>
      <c r="V31" s="303"/>
      <c r="W31" s="303"/>
      <c r="X31" s="274" t="s">
        <v>321</v>
      </c>
      <c r="Y31" s="274" t="s">
        <v>321</v>
      </c>
      <c r="Z31" s="258">
        <v>22104</v>
      </c>
      <c r="AA31" s="132"/>
    </row>
    <row r="32" spans="2:27" ht="15.75" customHeight="1">
      <c r="B32" s="454"/>
      <c r="C32" s="8" t="s">
        <v>33</v>
      </c>
      <c r="D32" s="218">
        <v>0</v>
      </c>
      <c r="E32" s="270" t="s">
        <v>281</v>
      </c>
      <c r="F32" s="217">
        <v>15033</v>
      </c>
      <c r="G32" s="206">
        <f t="shared" si="0"/>
        <v>15033</v>
      </c>
      <c r="H32" s="274" t="s">
        <v>321</v>
      </c>
      <c r="I32" s="275">
        <v>0</v>
      </c>
      <c r="J32" s="274" t="s">
        <v>321</v>
      </c>
      <c r="K32" s="276" t="s">
        <v>321</v>
      </c>
      <c r="L32" s="300"/>
      <c r="M32" s="91" t="s">
        <v>33</v>
      </c>
      <c r="N32" s="270" t="s">
        <v>321</v>
      </c>
      <c r="O32" s="270">
        <v>263</v>
      </c>
      <c r="P32" s="270">
        <f>SUM(N32:O32)</f>
        <v>263</v>
      </c>
      <c r="Q32" s="274" t="s">
        <v>321</v>
      </c>
      <c r="R32" s="208"/>
      <c r="S32" s="158"/>
      <c r="T32" s="283" t="s">
        <v>321</v>
      </c>
      <c r="U32" s="303"/>
      <c r="V32" s="303"/>
      <c r="W32" s="303"/>
      <c r="X32" s="274" t="s">
        <v>321</v>
      </c>
      <c r="Y32" s="274" t="s">
        <v>321</v>
      </c>
      <c r="Z32" s="308" t="s">
        <v>281</v>
      </c>
      <c r="AA32" s="132"/>
    </row>
    <row r="33" spans="2:27" ht="15.75" customHeight="1">
      <c r="B33" s="455"/>
      <c r="C33" s="68" t="s">
        <v>10</v>
      </c>
      <c r="D33" s="247">
        <f>SUM(D30:D32)</f>
        <v>1812</v>
      </c>
      <c r="E33" s="209">
        <f>SUM(E30:E32)</f>
        <v>137</v>
      </c>
      <c r="F33" s="209">
        <f>SUM(F30:F32)</f>
        <v>244761</v>
      </c>
      <c r="G33" s="209">
        <f t="shared" si="0"/>
        <v>244898</v>
      </c>
      <c r="H33" s="209">
        <f>SUM(H30:H32)</f>
        <v>0</v>
      </c>
      <c r="I33" s="209">
        <f>SUM(I30:I32)</f>
        <v>0</v>
      </c>
      <c r="J33" s="209">
        <f>SUM(J30:J32)</f>
        <v>0</v>
      </c>
      <c r="K33" s="259">
        <f>SUM(K30:K32)</f>
        <v>0</v>
      </c>
      <c r="L33" s="300"/>
      <c r="M33" s="92" t="s">
        <v>10</v>
      </c>
      <c r="N33" s="278">
        <f>SUM(N30:N32)</f>
        <v>0</v>
      </c>
      <c r="O33" s="278">
        <f>SUM(O30:O32)</f>
        <v>263</v>
      </c>
      <c r="P33" s="278">
        <f>SUM(P30:P32)</f>
        <v>263</v>
      </c>
      <c r="Q33" s="278" t="s">
        <v>321</v>
      </c>
      <c r="R33" s="247"/>
      <c r="S33" s="209"/>
      <c r="T33" s="278">
        <f>SUM(T30:T32)</f>
        <v>0</v>
      </c>
      <c r="U33" s="304"/>
      <c r="V33" s="304"/>
      <c r="W33" s="304"/>
      <c r="X33" s="278" t="s">
        <v>321</v>
      </c>
      <c r="Y33" s="278">
        <f>SUM(Y30:Y32)</f>
        <v>0</v>
      </c>
      <c r="Z33" s="259">
        <f>SUM(Z30:Z32)</f>
        <v>22104</v>
      </c>
      <c r="AA33" s="132"/>
    </row>
    <row r="34" spans="2:27" ht="15.75" customHeight="1">
      <c r="B34" s="481" t="s">
        <v>272</v>
      </c>
      <c r="C34" s="67" t="s">
        <v>39</v>
      </c>
      <c r="D34" s="207">
        <v>11053</v>
      </c>
      <c r="E34" s="206">
        <v>4695</v>
      </c>
      <c r="F34" s="271">
        <v>0</v>
      </c>
      <c r="G34" s="206">
        <f t="shared" si="0"/>
        <v>4695</v>
      </c>
      <c r="H34" s="268">
        <v>87</v>
      </c>
      <c r="I34" s="267" t="s">
        <v>321</v>
      </c>
      <c r="J34" s="271">
        <v>16</v>
      </c>
      <c r="K34" s="269">
        <v>853</v>
      </c>
      <c r="L34" s="300"/>
      <c r="M34" s="90" t="s">
        <v>39</v>
      </c>
      <c r="N34" s="271" t="s">
        <v>321</v>
      </c>
      <c r="O34" s="271">
        <v>25500</v>
      </c>
      <c r="P34" s="270">
        <f>SUM(N34:O34)</f>
        <v>25500</v>
      </c>
      <c r="Q34" s="268">
        <v>683</v>
      </c>
      <c r="R34" s="207"/>
      <c r="S34" s="206"/>
      <c r="T34" s="271">
        <v>454</v>
      </c>
      <c r="U34" s="299"/>
      <c r="V34" s="301"/>
      <c r="W34" s="301"/>
      <c r="X34" s="272" t="s">
        <v>321</v>
      </c>
      <c r="Y34" s="271" t="s">
        <v>321</v>
      </c>
      <c r="Z34" s="257">
        <v>9075</v>
      </c>
      <c r="AA34" s="132"/>
    </row>
    <row r="35" spans="2:27" ht="15.75" customHeight="1">
      <c r="B35" s="482"/>
      <c r="C35" s="8" t="s">
        <v>40</v>
      </c>
      <c r="D35" s="208">
        <v>3500</v>
      </c>
      <c r="E35" s="158">
        <v>203</v>
      </c>
      <c r="F35" s="274">
        <v>0</v>
      </c>
      <c r="G35" s="206">
        <f t="shared" si="0"/>
        <v>203</v>
      </c>
      <c r="H35" s="274">
        <v>5</v>
      </c>
      <c r="I35" s="275" t="s">
        <v>321</v>
      </c>
      <c r="J35" s="274">
        <v>0</v>
      </c>
      <c r="K35" s="276">
        <v>1643</v>
      </c>
      <c r="L35" s="300"/>
      <c r="M35" s="91" t="s">
        <v>40</v>
      </c>
      <c r="N35" s="274" t="s">
        <v>321</v>
      </c>
      <c r="O35" s="274" t="s">
        <v>321</v>
      </c>
      <c r="P35" s="270">
        <f>SUM(N35:O35)</f>
        <v>0</v>
      </c>
      <c r="Q35" s="274" t="s">
        <v>321</v>
      </c>
      <c r="R35" s="208"/>
      <c r="S35" s="158"/>
      <c r="T35" s="274" t="s">
        <v>321</v>
      </c>
      <c r="U35" s="302"/>
      <c r="V35" s="303"/>
      <c r="W35" s="301"/>
      <c r="X35" s="272" t="s">
        <v>321</v>
      </c>
      <c r="Y35" s="274" t="s">
        <v>321</v>
      </c>
      <c r="Z35" s="276" t="s">
        <v>281</v>
      </c>
      <c r="AA35" s="132"/>
    </row>
    <row r="36" spans="2:27" ht="15.75" customHeight="1">
      <c r="B36" s="482"/>
      <c r="C36" s="8" t="s">
        <v>44</v>
      </c>
      <c r="D36" s="208">
        <f>SUM(D34:D35)</f>
        <v>14553</v>
      </c>
      <c r="E36" s="283">
        <f>SUM(E34:E35)</f>
        <v>4898</v>
      </c>
      <c r="F36" s="283">
        <f>SUM(F34:F35)</f>
        <v>0</v>
      </c>
      <c r="G36" s="208">
        <f t="shared" si="0"/>
        <v>4898</v>
      </c>
      <c r="H36" s="283">
        <f>SUM(H34:H35)</f>
        <v>92</v>
      </c>
      <c r="I36" s="283">
        <f>SUM(I34:I35)</f>
        <v>0</v>
      </c>
      <c r="J36" s="283">
        <f>SUM(J34:J35)</f>
        <v>16</v>
      </c>
      <c r="K36" s="276">
        <f>SUM(K34:K35)</f>
        <v>2496</v>
      </c>
      <c r="L36" s="300"/>
      <c r="M36" s="91" t="s">
        <v>44</v>
      </c>
      <c r="N36" s="270">
        <f>SUM(N34:N35)</f>
        <v>0</v>
      </c>
      <c r="O36" s="270">
        <f>SUM(O34:O35)</f>
        <v>25500</v>
      </c>
      <c r="P36" s="270">
        <f>SUM(P34:P35)</f>
        <v>25500</v>
      </c>
      <c r="Q36" s="274">
        <f>SUM(Q34:Q35)</f>
        <v>683</v>
      </c>
      <c r="R36" s="208"/>
      <c r="S36" s="158"/>
      <c r="T36" s="274">
        <f>SUM(T34:T35)</f>
        <v>454</v>
      </c>
      <c r="U36" s="302"/>
      <c r="V36" s="302"/>
      <c r="W36" s="301"/>
      <c r="X36" s="272" t="s">
        <v>321</v>
      </c>
      <c r="Y36" s="274">
        <f>SUM(Y34:Y35)</f>
        <v>0</v>
      </c>
      <c r="Z36" s="258">
        <f>SUM(Z34:Z35)</f>
        <v>9075</v>
      </c>
      <c r="AA36" s="132"/>
    </row>
    <row r="37" spans="2:27" ht="15.75" customHeight="1">
      <c r="B37" s="482"/>
      <c r="C37" s="8" t="s">
        <v>45</v>
      </c>
      <c r="D37" s="207">
        <v>4276</v>
      </c>
      <c r="E37" s="206">
        <v>5780</v>
      </c>
      <c r="F37" s="206">
        <v>1312747</v>
      </c>
      <c r="G37" s="206">
        <f t="shared" si="0"/>
        <v>1318527</v>
      </c>
      <c r="H37" s="274">
        <v>124</v>
      </c>
      <c r="I37" s="282" t="s">
        <v>321</v>
      </c>
      <c r="J37" s="274" t="s">
        <v>321</v>
      </c>
      <c r="K37" s="276">
        <v>960</v>
      </c>
      <c r="L37" s="300"/>
      <c r="M37" s="91" t="s">
        <v>45</v>
      </c>
      <c r="N37" s="274" t="s">
        <v>321</v>
      </c>
      <c r="O37" s="274">
        <v>354500</v>
      </c>
      <c r="P37" s="270">
        <f>SUM(N37:O37)</f>
        <v>354500</v>
      </c>
      <c r="Q37" s="274">
        <v>365</v>
      </c>
      <c r="R37" s="208"/>
      <c r="S37" s="158"/>
      <c r="T37" s="274">
        <v>903</v>
      </c>
      <c r="U37" s="302"/>
      <c r="V37" s="302"/>
      <c r="W37" s="301"/>
      <c r="X37" s="272" t="s">
        <v>321</v>
      </c>
      <c r="Y37" s="283" t="s">
        <v>321</v>
      </c>
      <c r="Z37" s="262">
        <v>70167</v>
      </c>
      <c r="AA37" s="132"/>
    </row>
    <row r="38" spans="2:27" ht="15.75" customHeight="1">
      <c r="B38" s="482"/>
      <c r="C38" s="8" t="s">
        <v>46</v>
      </c>
      <c r="D38" s="218">
        <v>1680</v>
      </c>
      <c r="E38" s="217">
        <v>0</v>
      </c>
      <c r="F38" s="217">
        <v>370670</v>
      </c>
      <c r="G38" s="206">
        <f t="shared" si="0"/>
        <v>370670</v>
      </c>
      <c r="H38" s="274">
        <v>0</v>
      </c>
      <c r="I38" s="275" t="s">
        <v>321</v>
      </c>
      <c r="J38" s="274" t="s">
        <v>321</v>
      </c>
      <c r="K38" s="276">
        <v>115</v>
      </c>
      <c r="L38" s="300"/>
      <c r="M38" s="91" t="s">
        <v>46</v>
      </c>
      <c r="N38" s="270" t="s">
        <v>321</v>
      </c>
      <c r="O38" s="270">
        <v>0</v>
      </c>
      <c r="P38" s="270">
        <f>SUM(N38:O38)</f>
        <v>0</v>
      </c>
      <c r="Q38" s="274" t="s">
        <v>321</v>
      </c>
      <c r="R38" s="208"/>
      <c r="S38" s="158"/>
      <c r="T38" s="274" t="s">
        <v>321</v>
      </c>
      <c r="U38" s="302"/>
      <c r="V38" s="302"/>
      <c r="W38" s="301"/>
      <c r="X38" s="272" t="s">
        <v>321</v>
      </c>
      <c r="Y38" s="283" t="s">
        <v>321</v>
      </c>
      <c r="Z38" s="262">
        <v>3300</v>
      </c>
      <c r="AA38" s="132"/>
    </row>
    <row r="39" spans="2:27" ht="15.75" customHeight="1">
      <c r="B39" s="482"/>
      <c r="C39" s="8" t="s">
        <v>44</v>
      </c>
      <c r="D39" s="218">
        <f>SUM(D37:D38)</f>
        <v>5956</v>
      </c>
      <c r="E39" s="274">
        <f>SUM(E37:E38)</f>
        <v>5780</v>
      </c>
      <c r="F39" s="274">
        <f>SUM(F37:F38)</f>
        <v>1683417</v>
      </c>
      <c r="G39" s="217">
        <f t="shared" si="0"/>
        <v>1689197</v>
      </c>
      <c r="H39" s="274">
        <f>SUM(H37:H38)</f>
        <v>124</v>
      </c>
      <c r="I39" s="274">
        <f>SUM(I37:I38)</f>
        <v>0</v>
      </c>
      <c r="J39" s="274">
        <f>SUM(J37:J38)</f>
        <v>0</v>
      </c>
      <c r="K39" s="276">
        <f>SUM(K37:K38)</f>
        <v>1075</v>
      </c>
      <c r="L39" s="300"/>
      <c r="M39" s="91" t="s">
        <v>44</v>
      </c>
      <c r="N39" s="270">
        <f>SUM(N37:N38)</f>
        <v>0</v>
      </c>
      <c r="O39" s="270">
        <f>SUM(O37:O38)</f>
        <v>354500</v>
      </c>
      <c r="P39" s="270">
        <f>SUM(P37:P38)</f>
        <v>354500</v>
      </c>
      <c r="Q39" s="274">
        <f>SUM(Q37:Q38)</f>
        <v>365</v>
      </c>
      <c r="R39" s="158"/>
      <c r="S39" s="158"/>
      <c r="T39" s="274">
        <f>SUM(T37:T38)</f>
        <v>903</v>
      </c>
      <c r="U39" s="302"/>
      <c r="V39" s="302"/>
      <c r="W39" s="301"/>
      <c r="X39" s="272" t="s">
        <v>321</v>
      </c>
      <c r="Y39" s="274">
        <f>SUM(Y37:Y38)</f>
        <v>0</v>
      </c>
      <c r="Z39" s="262">
        <f>SUM(Z37:Z38)</f>
        <v>73467</v>
      </c>
      <c r="AA39" s="132"/>
    </row>
    <row r="40" spans="2:27" ht="15.75" customHeight="1">
      <c r="B40" s="483"/>
      <c r="C40" s="68" t="s">
        <v>10</v>
      </c>
      <c r="D40" s="247">
        <f>D36+D39</f>
        <v>20509</v>
      </c>
      <c r="E40" s="209">
        <f>E36+E39</f>
        <v>10678</v>
      </c>
      <c r="F40" s="278">
        <f aca="true" t="shared" si="2" ref="F40:K40">SUM(F39,F36)</f>
        <v>1683417</v>
      </c>
      <c r="G40" s="278">
        <f t="shared" si="2"/>
        <v>1694095</v>
      </c>
      <c r="H40" s="278">
        <f t="shared" si="2"/>
        <v>216</v>
      </c>
      <c r="I40" s="278">
        <f t="shared" si="2"/>
        <v>0</v>
      </c>
      <c r="J40" s="278">
        <f t="shared" si="2"/>
        <v>16</v>
      </c>
      <c r="K40" s="286">
        <f t="shared" si="2"/>
        <v>3571</v>
      </c>
      <c r="L40" s="300"/>
      <c r="M40" s="92" t="s">
        <v>10</v>
      </c>
      <c r="N40" s="278">
        <f>SUM(N39,N36)</f>
        <v>0</v>
      </c>
      <c r="O40" s="278">
        <f>SUM(O39,O36)</f>
        <v>380000</v>
      </c>
      <c r="P40" s="278">
        <f>SUM(P39,P36)</f>
        <v>380000</v>
      </c>
      <c r="Q40" s="278">
        <f>SUM(Q39,Q36)</f>
        <v>1048</v>
      </c>
      <c r="R40" s="209"/>
      <c r="S40" s="209"/>
      <c r="T40" s="278">
        <f>SUM(T39,T36)</f>
        <v>1357</v>
      </c>
      <c r="U40" s="304"/>
      <c r="V40" s="304"/>
      <c r="W40" s="304"/>
      <c r="X40" s="278" t="s">
        <v>321</v>
      </c>
      <c r="Y40" s="278">
        <f>SUM(Y39,Y36)</f>
        <v>0</v>
      </c>
      <c r="Z40" s="259">
        <f>Z36+Z39</f>
        <v>82542</v>
      </c>
      <c r="AA40" s="132"/>
    </row>
    <row r="41" spans="2:27" ht="15.75" customHeight="1">
      <c r="B41" s="481" t="s">
        <v>273</v>
      </c>
      <c r="C41" s="67" t="s">
        <v>47</v>
      </c>
      <c r="D41" s="208">
        <v>7651</v>
      </c>
      <c r="E41" s="158">
        <v>7634</v>
      </c>
      <c r="F41" s="158">
        <v>735234</v>
      </c>
      <c r="G41" s="206">
        <f aca="true" t="shared" si="3" ref="G41:G51">SUM(E41:F41)</f>
        <v>742868</v>
      </c>
      <c r="H41" s="268">
        <v>0</v>
      </c>
      <c r="I41" s="267" t="s">
        <v>329</v>
      </c>
      <c r="J41" s="271" t="s">
        <v>329</v>
      </c>
      <c r="K41" s="273" t="s">
        <v>329</v>
      </c>
      <c r="L41" s="300"/>
      <c r="M41" s="90" t="s">
        <v>47</v>
      </c>
      <c r="N41" s="274" t="s">
        <v>329</v>
      </c>
      <c r="O41" s="274">
        <v>0</v>
      </c>
      <c r="P41" s="270">
        <f>SUM(N41:O41)</f>
        <v>0</v>
      </c>
      <c r="Q41" s="271" t="s">
        <v>329</v>
      </c>
      <c r="R41" s="207"/>
      <c r="S41" s="206"/>
      <c r="T41" s="271" t="s">
        <v>329</v>
      </c>
      <c r="U41" s="299"/>
      <c r="V41" s="299"/>
      <c r="W41" s="299"/>
      <c r="X41" s="271" t="s">
        <v>329</v>
      </c>
      <c r="Y41" s="272" t="s">
        <v>329</v>
      </c>
      <c r="Z41" s="258">
        <v>566402</v>
      </c>
      <c r="AA41" s="132"/>
    </row>
    <row r="42" spans="2:27" ht="15.75" customHeight="1">
      <c r="B42" s="482"/>
      <c r="C42" s="67" t="s">
        <v>212</v>
      </c>
      <c r="D42" s="208">
        <v>35271</v>
      </c>
      <c r="E42" s="158">
        <v>15935</v>
      </c>
      <c r="F42" s="158">
        <v>105170</v>
      </c>
      <c r="G42" s="206">
        <f t="shared" si="3"/>
        <v>121105</v>
      </c>
      <c r="H42" s="271">
        <v>4306</v>
      </c>
      <c r="I42" s="267" t="s">
        <v>329</v>
      </c>
      <c r="J42" s="271">
        <v>76</v>
      </c>
      <c r="K42" s="273" t="s">
        <v>329</v>
      </c>
      <c r="L42" s="300"/>
      <c r="M42" s="91" t="s">
        <v>212</v>
      </c>
      <c r="N42" s="274" t="s">
        <v>329</v>
      </c>
      <c r="O42" s="274" t="s">
        <v>329</v>
      </c>
      <c r="P42" s="270">
        <f>SUM(N42:O42)</f>
        <v>0</v>
      </c>
      <c r="Q42" s="271" t="s">
        <v>329</v>
      </c>
      <c r="R42" s="207"/>
      <c r="S42" s="206"/>
      <c r="T42" s="271" t="s">
        <v>329</v>
      </c>
      <c r="U42" s="299"/>
      <c r="V42" s="299"/>
      <c r="W42" s="299"/>
      <c r="X42" s="271" t="s">
        <v>329</v>
      </c>
      <c r="Y42" s="272" t="s">
        <v>329</v>
      </c>
      <c r="Z42" s="258">
        <v>800249</v>
      </c>
      <c r="AA42" s="132"/>
    </row>
    <row r="43" spans="2:27" ht="15.75" customHeight="1">
      <c r="B43" s="482"/>
      <c r="C43" s="8" t="s">
        <v>52</v>
      </c>
      <c r="D43" s="208">
        <v>5571</v>
      </c>
      <c r="E43" s="274">
        <v>0</v>
      </c>
      <c r="F43" s="274">
        <v>3818</v>
      </c>
      <c r="G43" s="271">
        <f t="shared" si="3"/>
        <v>3818</v>
      </c>
      <c r="H43" s="274">
        <v>0</v>
      </c>
      <c r="I43" s="275" t="s">
        <v>329</v>
      </c>
      <c r="J43" s="274" t="s">
        <v>329</v>
      </c>
      <c r="K43" s="276" t="s">
        <v>329</v>
      </c>
      <c r="L43" s="300"/>
      <c r="M43" s="91" t="s">
        <v>52</v>
      </c>
      <c r="N43" s="274" t="s">
        <v>329</v>
      </c>
      <c r="O43" s="274" t="s">
        <v>329</v>
      </c>
      <c r="P43" s="270">
        <f>SUM(N43:O43)</f>
        <v>0</v>
      </c>
      <c r="Q43" s="274" t="s">
        <v>329</v>
      </c>
      <c r="R43" s="208"/>
      <c r="S43" s="158"/>
      <c r="T43" s="274" t="s">
        <v>329</v>
      </c>
      <c r="U43" s="302"/>
      <c r="V43" s="302"/>
      <c r="W43" s="302"/>
      <c r="X43" s="274" t="s">
        <v>329</v>
      </c>
      <c r="Y43" s="283" t="s">
        <v>329</v>
      </c>
      <c r="Z43" s="276" t="s">
        <v>281</v>
      </c>
      <c r="AA43" s="132"/>
    </row>
    <row r="44" spans="2:26" ht="15.75" customHeight="1">
      <c r="B44" s="482"/>
      <c r="C44" s="8" t="s">
        <v>49</v>
      </c>
      <c r="D44" s="218">
        <v>7714</v>
      </c>
      <c r="E44" s="270">
        <v>693</v>
      </c>
      <c r="F44" s="217">
        <v>6668</v>
      </c>
      <c r="G44" s="206">
        <f t="shared" si="3"/>
        <v>7361</v>
      </c>
      <c r="H44" s="274">
        <v>118</v>
      </c>
      <c r="I44" s="275" t="s">
        <v>329</v>
      </c>
      <c r="J44" s="274">
        <v>32</v>
      </c>
      <c r="K44" s="276" t="s">
        <v>329</v>
      </c>
      <c r="L44" s="300"/>
      <c r="M44" s="91" t="s">
        <v>49</v>
      </c>
      <c r="N44" s="270" t="s">
        <v>329</v>
      </c>
      <c r="O44" s="270">
        <v>0</v>
      </c>
      <c r="P44" s="270">
        <f>SUM(N44:O44)</f>
        <v>0</v>
      </c>
      <c r="Q44" s="274">
        <v>42</v>
      </c>
      <c r="R44" s="208"/>
      <c r="S44" s="158"/>
      <c r="T44" s="274">
        <v>7</v>
      </c>
      <c r="U44" s="302"/>
      <c r="V44" s="302"/>
      <c r="W44" s="302"/>
      <c r="X44" s="274" t="s">
        <v>329</v>
      </c>
      <c r="Y44" s="283" t="s">
        <v>329</v>
      </c>
      <c r="Z44" s="262">
        <v>11975</v>
      </c>
    </row>
    <row r="45" spans="2:26" ht="15.75" customHeight="1">
      <c r="B45" s="483"/>
      <c r="C45" s="68" t="s">
        <v>10</v>
      </c>
      <c r="D45" s="278">
        <f>SUM(D41:D44)</f>
        <v>56207</v>
      </c>
      <c r="E45" s="278">
        <f>SUM(E41:E44)</f>
        <v>24262</v>
      </c>
      <c r="F45" s="278">
        <f>SUM(F41:F44)</f>
        <v>850890</v>
      </c>
      <c r="G45" s="209">
        <f t="shared" si="3"/>
        <v>875152</v>
      </c>
      <c r="H45" s="278">
        <f>SUM(H41:H44)</f>
        <v>4424</v>
      </c>
      <c r="I45" s="278">
        <f>SUM(I41:I44)</f>
        <v>0</v>
      </c>
      <c r="J45" s="278">
        <f>SUM(J41:J44)</f>
        <v>108</v>
      </c>
      <c r="K45" s="286">
        <f>SUM(K41:K44)</f>
        <v>0</v>
      </c>
      <c r="L45" s="300"/>
      <c r="M45" s="92" t="s">
        <v>10</v>
      </c>
      <c r="N45" s="278">
        <f aca="true" t="shared" si="4" ref="N45:T45">SUM(N41:N44)</f>
        <v>0</v>
      </c>
      <c r="O45" s="278">
        <f t="shared" si="4"/>
        <v>0</v>
      </c>
      <c r="P45" s="278">
        <f t="shared" si="4"/>
        <v>0</v>
      </c>
      <c r="Q45" s="278">
        <f t="shared" si="4"/>
        <v>42</v>
      </c>
      <c r="R45" s="278">
        <f t="shared" si="4"/>
        <v>0</v>
      </c>
      <c r="S45" s="278">
        <f t="shared" si="4"/>
        <v>0</v>
      </c>
      <c r="T45" s="278">
        <f t="shared" si="4"/>
        <v>7</v>
      </c>
      <c r="U45" s="304"/>
      <c r="V45" s="304"/>
      <c r="W45" s="304"/>
      <c r="X45" s="278" t="s">
        <v>321</v>
      </c>
      <c r="Y45" s="278">
        <f>SUM(Y41:Y44)</f>
        <v>0</v>
      </c>
      <c r="Z45" s="259">
        <f>SUM(Z41:Z44)</f>
        <v>1378626</v>
      </c>
    </row>
    <row r="46" spans="2:26" ht="15.75" customHeight="1">
      <c r="B46" s="113"/>
      <c r="C46" s="67" t="s">
        <v>53</v>
      </c>
      <c r="D46" s="207">
        <v>7</v>
      </c>
      <c r="E46" s="206">
        <v>1465</v>
      </c>
      <c r="F46" s="206">
        <v>42188</v>
      </c>
      <c r="G46" s="206">
        <f t="shared" si="3"/>
        <v>43653</v>
      </c>
      <c r="H46" s="271">
        <v>362</v>
      </c>
      <c r="I46" s="267" t="s">
        <v>321</v>
      </c>
      <c r="J46" s="271">
        <v>76</v>
      </c>
      <c r="K46" s="273">
        <v>2</v>
      </c>
      <c r="L46" s="300"/>
      <c r="M46" s="90" t="s">
        <v>53</v>
      </c>
      <c r="N46" s="271" t="s">
        <v>321</v>
      </c>
      <c r="O46" s="271">
        <v>0</v>
      </c>
      <c r="P46" s="270">
        <f>SUM(N46:O46)</f>
        <v>0</v>
      </c>
      <c r="Q46" s="271" t="s">
        <v>321</v>
      </c>
      <c r="R46" s="207"/>
      <c r="S46" s="206"/>
      <c r="T46" s="271" t="s">
        <v>321</v>
      </c>
      <c r="U46" s="299"/>
      <c r="V46" s="299"/>
      <c r="W46" s="299"/>
      <c r="X46" s="271" t="s">
        <v>321</v>
      </c>
      <c r="Y46" s="272">
        <v>651</v>
      </c>
      <c r="Z46" s="257">
        <v>232628</v>
      </c>
    </row>
    <row r="47" spans="2:26" ht="15.75" customHeight="1">
      <c r="B47" s="113" t="s">
        <v>83</v>
      </c>
      <c r="C47" s="8" t="s">
        <v>56</v>
      </c>
      <c r="D47" s="208">
        <v>3843</v>
      </c>
      <c r="E47" s="158">
        <v>1500</v>
      </c>
      <c r="F47" s="274">
        <v>0</v>
      </c>
      <c r="G47" s="206">
        <f t="shared" si="3"/>
        <v>1500</v>
      </c>
      <c r="H47" s="274">
        <v>0</v>
      </c>
      <c r="I47" s="275" t="s">
        <v>330</v>
      </c>
      <c r="J47" s="274" t="s">
        <v>330</v>
      </c>
      <c r="K47" s="276">
        <v>0</v>
      </c>
      <c r="L47" s="300"/>
      <c r="M47" s="91" t="s">
        <v>56</v>
      </c>
      <c r="N47" s="274" t="s">
        <v>330</v>
      </c>
      <c r="O47" s="274">
        <v>0</v>
      </c>
      <c r="P47" s="270">
        <f>SUM(N47:O47)</f>
        <v>0</v>
      </c>
      <c r="Q47" s="274">
        <v>0</v>
      </c>
      <c r="R47" s="208"/>
      <c r="S47" s="158"/>
      <c r="T47" s="274" t="s">
        <v>330</v>
      </c>
      <c r="U47" s="302"/>
      <c r="V47" s="302"/>
      <c r="W47" s="302"/>
      <c r="X47" s="274" t="s">
        <v>330</v>
      </c>
      <c r="Y47" s="283" t="s">
        <v>330</v>
      </c>
      <c r="Z47" s="258">
        <v>797332</v>
      </c>
    </row>
    <row r="48" spans="2:26" ht="15.75" customHeight="1">
      <c r="B48" s="113" t="s">
        <v>331</v>
      </c>
      <c r="C48" s="8" t="s">
        <v>57</v>
      </c>
      <c r="D48" s="208">
        <v>50</v>
      </c>
      <c r="E48" s="158">
        <v>30</v>
      </c>
      <c r="F48" s="274">
        <v>0</v>
      </c>
      <c r="G48" s="206">
        <f t="shared" si="3"/>
        <v>30</v>
      </c>
      <c r="H48" s="274">
        <v>0</v>
      </c>
      <c r="I48" s="275" t="s">
        <v>330</v>
      </c>
      <c r="J48" s="274" t="s">
        <v>330</v>
      </c>
      <c r="K48" s="276" t="s">
        <v>330</v>
      </c>
      <c r="L48" s="300"/>
      <c r="M48" s="91" t="s">
        <v>57</v>
      </c>
      <c r="N48" s="274" t="s">
        <v>330</v>
      </c>
      <c r="O48" s="274">
        <v>39503</v>
      </c>
      <c r="P48" s="270">
        <f>SUM(N48:O48)</f>
        <v>39503</v>
      </c>
      <c r="Q48" s="274" t="s">
        <v>330</v>
      </c>
      <c r="R48" s="208"/>
      <c r="S48" s="158"/>
      <c r="T48" s="274" t="s">
        <v>330</v>
      </c>
      <c r="U48" s="302"/>
      <c r="V48" s="302"/>
      <c r="W48" s="302"/>
      <c r="X48" s="274" t="s">
        <v>330</v>
      </c>
      <c r="Y48" s="283" t="s">
        <v>330</v>
      </c>
      <c r="Z48" s="258">
        <v>802726</v>
      </c>
    </row>
    <row r="49" spans="2:26" ht="15.75" customHeight="1">
      <c r="B49" s="113" t="s">
        <v>84</v>
      </c>
      <c r="C49" s="8" t="s">
        <v>54</v>
      </c>
      <c r="D49" s="228">
        <v>354</v>
      </c>
      <c r="E49" s="280">
        <v>0</v>
      </c>
      <c r="F49" s="227">
        <v>159637</v>
      </c>
      <c r="G49" s="206">
        <f t="shared" si="3"/>
        <v>159637</v>
      </c>
      <c r="H49" s="274">
        <v>0</v>
      </c>
      <c r="I49" s="275" t="s">
        <v>332</v>
      </c>
      <c r="J49" s="274" t="s">
        <v>332</v>
      </c>
      <c r="K49" s="276" t="s">
        <v>332</v>
      </c>
      <c r="L49" s="300"/>
      <c r="M49" s="91" t="s">
        <v>54</v>
      </c>
      <c r="N49" s="280" t="s">
        <v>332</v>
      </c>
      <c r="O49" s="280" t="s">
        <v>332</v>
      </c>
      <c r="P49" s="270">
        <f>SUM(N49:O49)</f>
        <v>0</v>
      </c>
      <c r="Q49" s="274">
        <v>0</v>
      </c>
      <c r="R49" s="208"/>
      <c r="S49" s="158"/>
      <c r="T49" s="274" t="s">
        <v>332</v>
      </c>
      <c r="U49" s="302"/>
      <c r="V49" s="302"/>
      <c r="W49" s="302"/>
      <c r="X49" s="274" t="s">
        <v>332</v>
      </c>
      <c r="Y49" s="274" t="s">
        <v>332</v>
      </c>
      <c r="Z49" s="258">
        <v>29870</v>
      </c>
    </row>
    <row r="50" spans="2:26" ht="15.75" customHeight="1">
      <c r="B50" s="116"/>
      <c r="C50" s="68" t="s">
        <v>10</v>
      </c>
      <c r="D50" s="278">
        <f>SUM(D46:D49)</f>
        <v>4254</v>
      </c>
      <c r="E50" s="278">
        <f>SUM(E46:E49)</f>
        <v>2995</v>
      </c>
      <c r="F50" s="278">
        <f>SUM(F46:F49)</f>
        <v>201825</v>
      </c>
      <c r="G50" s="209">
        <f t="shared" si="3"/>
        <v>204820</v>
      </c>
      <c r="H50" s="278">
        <f>SUM(H46:H49)</f>
        <v>362</v>
      </c>
      <c r="I50" s="278">
        <f>SUM(I46:I49)</f>
        <v>0</v>
      </c>
      <c r="J50" s="278">
        <f>SUM(J46:J49)</f>
        <v>76</v>
      </c>
      <c r="K50" s="286">
        <f>SUM(K46:K49)</f>
        <v>2</v>
      </c>
      <c r="L50" s="300"/>
      <c r="M50" s="92" t="s">
        <v>10</v>
      </c>
      <c r="N50" s="278">
        <f>SUM(N46:N49)</f>
        <v>0</v>
      </c>
      <c r="O50" s="278">
        <f>SUM(O46:O49)</f>
        <v>39503</v>
      </c>
      <c r="P50" s="278">
        <f>SUM(P46:P49)</f>
        <v>39503</v>
      </c>
      <c r="Q50" s="278">
        <f>SUM(Q46:Q49)</f>
        <v>0</v>
      </c>
      <c r="R50" s="209"/>
      <c r="S50" s="209"/>
      <c r="T50" s="278">
        <f>SUM(T46:T49)</f>
        <v>0</v>
      </c>
      <c r="U50" s="304"/>
      <c r="V50" s="304"/>
      <c r="W50" s="304"/>
      <c r="X50" s="278" t="s">
        <v>321</v>
      </c>
      <c r="Y50" s="278">
        <f>SUM(Y46:Y49)</f>
        <v>651</v>
      </c>
      <c r="Z50" s="259">
        <f>SUM(Z46:Z49)</f>
        <v>1862556</v>
      </c>
    </row>
    <row r="51" spans="2:26" ht="15.75" customHeight="1">
      <c r="B51" s="484" t="s">
        <v>88</v>
      </c>
      <c r="C51" s="485"/>
      <c r="D51" s="229">
        <f>D14+D17+D21+D23+D26+D29+D33+D40+D45+D50</f>
        <v>95801</v>
      </c>
      <c r="E51" s="229">
        <f>SUM(E14,E21,E17,E26,E23,E29,E33,E40,E45,E50)</f>
        <v>232788</v>
      </c>
      <c r="F51" s="229">
        <f>SUM(F14,F21,F17,F26,F23,F29,F33,F40,F45,F50)</f>
        <v>4800099</v>
      </c>
      <c r="G51" s="165">
        <f t="shared" si="3"/>
        <v>5032887</v>
      </c>
      <c r="H51" s="229">
        <f>SUM(H14,H21,H17,H26,H23,H29,H33,H40,H45,H50)</f>
        <v>181665</v>
      </c>
      <c r="I51" s="229">
        <f>SUM(I50,I45,I40,I29,I23,I33,I26,I17,I21,I14)</f>
        <v>179905</v>
      </c>
      <c r="J51" s="229">
        <f>SUM(J50,J45,J40,J29,J23,J33,J26,J17,J21,J14)</f>
        <v>18787</v>
      </c>
      <c r="K51" s="230">
        <f>SUM(K50,K45,K40,K29,K23,K33,K26,K17,K21,K14)</f>
        <v>3984</v>
      </c>
      <c r="L51" s="300"/>
      <c r="M51" s="196" t="s">
        <v>240</v>
      </c>
      <c r="N51" s="229">
        <f>SUM(N14,N21,N17,N26,N33,N23,N29,N40,N45,N50)</f>
        <v>8162</v>
      </c>
      <c r="O51" s="229">
        <f>SUM(O14,O21,O17,O26,O33,O23,O29,O40,O45,O50)</f>
        <v>424579</v>
      </c>
      <c r="P51" s="229">
        <f>SUM(P14,P21,P17,P26,P33,P23,P29,P40,P45,P50)</f>
        <v>432741</v>
      </c>
      <c r="Q51" s="229">
        <f>SUM(Q14,Q21,Q17,Q26,Q33,Q23,Q29,Q40,Q45,Q50)</f>
        <v>1722</v>
      </c>
      <c r="R51" s="310"/>
      <c r="S51" s="229"/>
      <c r="T51" s="229">
        <f>SUM(T14,T21,T17,T26,T33,T23,T29,T40,T45,T50)</f>
        <v>1440</v>
      </c>
      <c r="U51" s="309"/>
      <c r="V51" s="309"/>
      <c r="W51" s="309"/>
      <c r="X51" s="311" t="s">
        <v>321</v>
      </c>
      <c r="Y51" s="229">
        <f>SUM(Y14,Y21,Y17,Y26,Y33,Y23,Y29,Y40,Y45,Y50)</f>
        <v>651</v>
      </c>
      <c r="Z51" s="230">
        <f>Z14+Z17+Z21+Z23+Z26+Z29+Z33+Z40+Z45+Z50</f>
        <v>3575358</v>
      </c>
    </row>
    <row r="52" spans="6:26" ht="34.5" customHeight="1">
      <c r="F52" s="313"/>
      <c r="Z52" s="181"/>
    </row>
    <row r="53" spans="2:26" s="312" customFormat="1" ht="15.75" customHeight="1">
      <c r="B53" s="486" t="s">
        <v>333</v>
      </c>
      <c r="C53" s="487"/>
      <c r="D53" s="487"/>
      <c r="E53" s="487"/>
      <c r="F53" s="487"/>
      <c r="G53" s="487"/>
      <c r="H53" s="487"/>
      <c r="I53" s="487"/>
      <c r="J53" s="487"/>
      <c r="K53" s="487"/>
      <c r="M53" s="486" t="s">
        <v>334</v>
      </c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8"/>
      <c r="Z53" s="488"/>
    </row>
    <row r="55" spans="4:26" ht="13.5">
      <c r="D55" s="315"/>
      <c r="E55" s="315"/>
      <c r="F55" s="315"/>
      <c r="G55" s="315"/>
      <c r="H55" s="315"/>
      <c r="I55" s="315"/>
      <c r="J55" s="315"/>
      <c r="K55" s="315"/>
      <c r="L55" s="316"/>
      <c r="M55" s="315"/>
      <c r="N55" s="315"/>
      <c r="O55" s="315"/>
      <c r="P55" s="315"/>
      <c r="Q55" s="315"/>
      <c r="R55" s="315"/>
      <c r="S55" s="315"/>
      <c r="T55" s="315"/>
      <c r="U55" s="316"/>
      <c r="V55" s="316"/>
      <c r="W55" s="316"/>
      <c r="X55" s="315"/>
      <c r="Y55" s="316"/>
      <c r="Z55" s="315"/>
    </row>
  </sheetData>
  <sheetProtection/>
  <mergeCells count="28">
    <mergeCell ref="B41:B45"/>
    <mergeCell ref="B51:C51"/>
    <mergeCell ref="B15:B17"/>
    <mergeCell ref="B18:B21"/>
    <mergeCell ref="B24:B26"/>
    <mergeCell ref="B27:B29"/>
    <mergeCell ref="B30:B33"/>
    <mergeCell ref="B34:B40"/>
    <mergeCell ref="J3:J4"/>
    <mergeCell ref="K3:K4"/>
    <mergeCell ref="M3:M5"/>
    <mergeCell ref="N3:P4"/>
    <mergeCell ref="Q3:Q4"/>
    <mergeCell ref="B3:B5"/>
    <mergeCell ref="C3:C5"/>
    <mergeCell ref="H3:H4"/>
    <mergeCell ref="D3:G3"/>
    <mergeCell ref="D4:D5"/>
    <mergeCell ref="E4:G4"/>
    <mergeCell ref="B53:K53"/>
    <mergeCell ref="M53:Z53"/>
    <mergeCell ref="R3:S3"/>
    <mergeCell ref="T3:T4"/>
    <mergeCell ref="U3:V3"/>
    <mergeCell ref="X3:X4"/>
    <mergeCell ref="Y3:Y4"/>
    <mergeCell ref="Z3:Z4"/>
    <mergeCell ref="I3:I4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W58"/>
  <sheetViews>
    <sheetView showZeros="0" view="pageBreakPreview" zoomScaleSheetLayoutView="100" zoomScalePageLayoutView="0" workbookViewId="0" topLeftCell="A1">
      <pane xSplit="3" ySplit="5" topLeftCell="D21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G61" sqref="G61"/>
    </sheetView>
  </sheetViews>
  <sheetFormatPr defaultColWidth="9.00390625" defaultRowHeight="13.5"/>
  <cols>
    <col min="1" max="1" width="1.12109375" style="180" customWidth="1"/>
    <col min="2" max="2" width="7.875" style="180" customWidth="1"/>
    <col min="3" max="3" width="10.375" style="180" customWidth="1"/>
    <col min="4" max="7" width="9.50390625" style="180" customWidth="1"/>
    <col min="8" max="8" width="9.875" style="180" customWidth="1"/>
    <col min="9" max="9" width="10.00390625" style="180" customWidth="1"/>
    <col min="10" max="11" width="9.50390625" style="180" customWidth="1"/>
    <col min="12" max="12" width="3.125" style="180" customWidth="1"/>
    <col min="13" max="13" width="10.25390625" style="180" customWidth="1"/>
    <col min="14" max="20" width="9.50390625" style="180" customWidth="1"/>
    <col min="21" max="21" width="9.50390625" style="204" customWidth="1"/>
    <col min="22" max="22" width="9.50390625" style="180" customWidth="1"/>
    <col min="23" max="23" width="2.375" style="181" customWidth="1"/>
    <col min="24" max="16384" width="9.00390625" style="180" customWidth="1"/>
  </cols>
  <sheetData>
    <row r="1" spans="2:23" ht="13.5">
      <c r="B1" s="265" t="s">
        <v>288</v>
      </c>
      <c r="C1" s="104"/>
      <c r="D1" s="104"/>
      <c r="E1" s="104"/>
      <c r="F1" s="104"/>
      <c r="G1" s="104"/>
      <c r="H1" s="104"/>
      <c r="I1" s="104" t="s">
        <v>290</v>
      </c>
      <c r="J1" s="104"/>
      <c r="K1" s="104"/>
      <c r="L1" s="104"/>
      <c r="M1" s="104"/>
      <c r="N1" s="104"/>
      <c r="O1" s="104"/>
      <c r="P1" s="104"/>
      <c r="Q1" s="104"/>
      <c r="R1" s="104"/>
      <c r="S1" s="104" t="s">
        <v>290</v>
      </c>
      <c r="T1" s="104"/>
      <c r="U1" s="266"/>
      <c r="V1" s="104"/>
      <c r="W1" s="105"/>
    </row>
    <row r="2" spans="2:23" ht="7.5" customHeight="1">
      <c r="B2" s="104"/>
      <c r="C2" s="104"/>
      <c r="D2" s="106"/>
      <c r="E2" s="106"/>
      <c r="F2" s="106"/>
      <c r="G2" s="106"/>
      <c r="H2" s="106"/>
      <c r="I2" s="106"/>
      <c r="J2" s="106"/>
      <c r="K2" s="105"/>
      <c r="L2" s="105"/>
      <c r="M2" s="104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7.25" customHeight="1">
      <c r="B3" s="453" t="s">
        <v>254</v>
      </c>
      <c r="C3" s="451" t="s">
        <v>93</v>
      </c>
      <c r="D3" s="457" t="s">
        <v>256</v>
      </c>
      <c r="E3" s="457"/>
      <c r="F3" s="457"/>
      <c r="G3" s="458"/>
      <c r="H3" s="459" t="s">
        <v>257</v>
      </c>
      <c r="I3" s="449" t="s">
        <v>258</v>
      </c>
      <c r="J3" s="449" t="s">
        <v>259</v>
      </c>
      <c r="K3" s="465" t="s">
        <v>260</v>
      </c>
      <c r="L3" s="108"/>
      <c r="M3" s="472" t="s">
        <v>93</v>
      </c>
      <c r="N3" s="475" t="s">
        <v>261</v>
      </c>
      <c r="O3" s="476"/>
      <c r="P3" s="477"/>
      <c r="Q3" s="451" t="s">
        <v>262</v>
      </c>
      <c r="R3" s="451" t="s">
        <v>263</v>
      </c>
      <c r="S3" s="451" t="s">
        <v>97</v>
      </c>
      <c r="T3" s="451" t="s">
        <v>99</v>
      </c>
      <c r="U3" s="465" t="s">
        <v>100</v>
      </c>
      <c r="V3" s="109"/>
      <c r="W3" s="109"/>
    </row>
    <row r="4" spans="2:23" ht="17.25" customHeight="1">
      <c r="B4" s="503"/>
      <c r="C4" s="452"/>
      <c r="D4" s="467" t="s">
        <v>90</v>
      </c>
      <c r="E4" s="469" t="s">
        <v>94</v>
      </c>
      <c r="F4" s="470"/>
      <c r="G4" s="471"/>
      <c r="H4" s="460"/>
      <c r="I4" s="461"/>
      <c r="J4" s="505"/>
      <c r="K4" s="466"/>
      <c r="L4" s="115"/>
      <c r="M4" s="473"/>
      <c r="N4" s="478"/>
      <c r="O4" s="479"/>
      <c r="P4" s="480"/>
      <c r="Q4" s="452"/>
      <c r="R4" s="452"/>
      <c r="S4" s="452"/>
      <c r="T4" s="452"/>
      <c r="U4" s="466"/>
      <c r="V4" s="109"/>
      <c r="W4" s="109"/>
    </row>
    <row r="5" spans="2:23" ht="17.25" customHeight="1">
      <c r="B5" s="504"/>
      <c r="C5" s="456"/>
      <c r="D5" s="468"/>
      <c r="E5" s="118" t="s">
        <v>91</v>
      </c>
      <c r="F5" s="118" t="s">
        <v>92</v>
      </c>
      <c r="G5" s="118" t="s">
        <v>10</v>
      </c>
      <c r="H5" s="119" t="s">
        <v>264</v>
      </c>
      <c r="I5" s="120" t="s">
        <v>264</v>
      </c>
      <c r="J5" s="120" t="s">
        <v>264</v>
      </c>
      <c r="K5" s="121" t="s">
        <v>265</v>
      </c>
      <c r="L5" s="122"/>
      <c r="M5" s="474"/>
      <c r="N5" s="118" t="s">
        <v>95</v>
      </c>
      <c r="O5" s="118" t="s">
        <v>96</v>
      </c>
      <c r="P5" s="118" t="s">
        <v>10</v>
      </c>
      <c r="Q5" s="123" t="s">
        <v>266</v>
      </c>
      <c r="R5" s="123" t="s">
        <v>266</v>
      </c>
      <c r="S5" s="117" t="s">
        <v>267</v>
      </c>
      <c r="T5" s="123" t="s">
        <v>266</v>
      </c>
      <c r="U5" s="124" t="s">
        <v>266</v>
      </c>
      <c r="V5" s="125"/>
      <c r="W5" s="125"/>
    </row>
    <row r="6" spans="2:23" ht="15.75" customHeight="1">
      <c r="B6" s="113"/>
      <c r="C6" s="128" t="s">
        <v>85</v>
      </c>
      <c r="D6" s="254">
        <v>1524</v>
      </c>
      <c r="E6" s="205">
        <v>35627</v>
      </c>
      <c r="F6" s="205">
        <v>130362</v>
      </c>
      <c r="G6" s="255">
        <f>SUM(E6:F6)</f>
        <v>165989</v>
      </c>
      <c r="H6" s="205">
        <v>300</v>
      </c>
      <c r="I6" s="267" t="s">
        <v>289</v>
      </c>
      <c r="J6" s="268" t="s">
        <v>289</v>
      </c>
      <c r="K6" s="269" t="s">
        <v>289</v>
      </c>
      <c r="L6" s="200"/>
      <c r="M6" s="133" t="s">
        <v>85</v>
      </c>
      <c r="N6" s="268" t="s">
        <v>289</v>
      </c>
      <c r="O6" s="268" t="s">
        <v>289</v>
      </c>
      <c r="P6" s="270" t="s">
        <v>289</v>
      </c>
      <c r="Q6" s="268" t="s">
        <v>289</v>
      </c>
      <c r="R6" s="271" t="s">
        <v>289</v>
      </c>
      <c r="S6" s="272" t="s">
        <v>289</v>
      </c>
      <c r="T6" s="271" t="s">
        <v>289</v>
      </c>
      <c r="U6" s="256">
        <v>5025</v>
      </c>
      <c r="V6" s="132"/>
      <c r="W6" s="132"/>
    </row>
    <row r="7" spans="2:23" ht="15.75" customHeight="1">
      <c r="B7" s="113"/>
      <c r="C7" s="128" t="s">
        <v>192</v>
      </c>
      <c r="D7" s="208">
        <v>123</v>
      </c>
      <c r="E7" s="158">
        <v>4390</v>
      </c>
      <c r="F7" s="158">
        <v>28600</v>
      </c>
      <c r="G7" s="217">
        <f aca="true" t="shared" si="0" ref="G7:G50">SUM(E7:F7)</f>
        <v>32990</v>
      </c>
      <c r="H7" s="271">
        <v>0</v>
      </c>
      <c r="I7" s="267" t="s">
        <v>289</v>
      </c>
      <c r="J7" s="271" t="s">
        <v>289</v>
      </c>
      <c r="K7" s="273" t="s">
        <v>289</v>
      </c>
      <c r="L7" s="200"/>
      <c r="M7" s="133" t="s">
        <v>192</v>
      </c>
      <c r="N7" s="274" t="s">
        <v>289</v>
      </c>
      <c r="O7" s="274" t="s">
        <v>289</v>
      </c>
      <c r="P7" s="270" t="s">
        <v>289</v>
      </c>
      <c r="Q7" s="271" t="s">
        <v>289</v>
      </c>
      <c r="R7" s="271" t="s">
        <v>289</v>
      </c>
      <c r="S7" s="272" t="s">
        <v>289</v>
      </c>
      <c r="T7" s="271" t="s">
        <v>289</v>
      </c>
      <c r="U7" s="258">
        <v>9450</v>
      </c>
      <c r="V7" s="132"/>
      <c r="W7" s="132"/>
    </row>
    <row r="8" spans="2:23" ht="15.75" customHeight="1">
      <c r="B8" s="113" t="s">
        <v>61</v>
      </c>
      <c r="C8" s="146" t="s">
        <v>1</v>
      </c>
      <c r="D8" s="208">
        <v>509</v>
      </c>
      <c r="E8" s="158">
        <v>814</v>
      </c>
      <c r="F8" s="158">
        <v>90219</v>
      </c>
      <c r="G8" s="158">
        <f t="shared" si="0"/>
        <v>91033</v>
      </c>
      <c r="H8" s="274">
        <v>3272</v>
      </c>
      <c r="I8" s="275" t="s">
        <v>280</v>
      </c>
      <c r="J8" s="274">
        <v>6250</v>
      </c>
      <c r="K8" s="276">
        <v>0.5</v>
      </c>
      <c r="L8" s="200"/>
      <c r="M8" s="147" t="s">
        <v>1</v>
      </c>
      <c r="N8" s="274">
        <v>6217</v>
      </c>
      <c r="O8" s="274">
        <v>10866</v>
      </c>
      <c r="P8" s="270">
        <f aca="true" t="shared" si="1" ref="P8:P20">SUM(N8:O8)</f>
        <v>17083</v>
      </c>
      <c r="Q8" s="271" t="s">
        <v>280</v>
      </c>
      <c r="R8" s="274" t="s">
        <v>280</v>
      </c>
      <c r="S8" s="272" t="s">
        <v>280</v>
      </c>
      <c r="T8" s="274" t="s">
        <v>280</v>
      </c>
      <c r="U8" s="258">
        <v>38670</v>
      </c>
      <c r="V8" s="132"/>
      <c r="W8" s="132"/>
    </row>
    <row r="9" spans="2:23" ht="15.75" customHeight="1">
      <c r="B9" s="113"/>
      <c r="C9" s="146" t="s">
        <v>2</v>
      </c>
      <c r="D9" s="208">
        <v>1466</v>
      </c>
      <c r="E9" s="158">
        <v>3837</v>
      </c>
      <c r="F9" s="158">
        <v>9706</v>
      </c>
      <c r="G9" s="227">
        <f t="shared" si="0"/>
        <v>13543</v>
      </c>
      <c r="H9" s="274">
        <v>0</v>
      </c>
      <c r="I9" s="275" t="s">
        <v>280</v>
      </c>
      <c r="J9" s="274" t="s">
        <v>280</v>
      </c>
      <c r="K9" s="276" t="s">
        <v>280</v>
      </c>
      <c r="L9" s="200"/>
      <c r="M9" s="147" t="s">
        <v>2</v>
      </c>
      <c r="N9" s="274" t="s">
        <v>280</v>
      </c>
      <c r="O9" s="274">
        <v>28</v>
      </c>
      <c r="P9" s="270">
        <f t="shared" si="1"/>
        <v>28</v>
      </c>
      <c r="Q9" s="271" t="s">
        <v>280</v>
      </c>
      <c r="R9" s="274" t="s">
        <v>280</v>
      </c>
      <c r="S9" s="272" t="s">
        <v>280</v>
      </c>
      <c r="T9" s="274" t="s">
        <v>280</v>
      </c>
      <c r="U9" s="258">
        <v>107163</v>
      </c>
      <c r="V9" s="132"/>
      <c r="W9" s="132"/>
    </row>
    <row r="10" spans="2:23" ht="15.75" customHeight="1">
      <c r="B10" s="113"/>
      <c r="C10" s="146" t="s">
        <v>0</v>
      </c>
      <c r="D10" s="208">
        <v>5843</v>
      </c>
      <c r="E10" s="158">
        <v>12042</v>
      </c>
      <c r="F10" s="158">
        <v>136673</v>
      </c>
      <c r="G10" s="158">
        <f t="shared" si="0"/>
        <v>148715</v>
      </c>
      <c r="H10" s="274">
        <v>0</v>
      </c>
      <c r="I10" s="275" t="s">
        <v>280</v>
      </c>
      <c r="J10" s="274" t="s">
        <v>280</v>
      </c>
      <c r="K10" s="276" t="s">
        <v>280</v>
      </c>
      <c r="L10" s="200"/>
      <c r="M10" s="147" t="s">
        <v>0</v>
      </c>
      <c r="N10" s="274" t="s">
        <v>280</v>
      </c>
      <c r="O10" s="274" t="s">
        <v>280</v>
      </c>
      <c r="P10" s="270">
        <f t="shared" si="1"/>
        <v>0</v>
      </c>
      <c r="Q10" s="271" t="s">
        <v>280</v>
      </c>
      <c r="R10" s="274" t="s">
        <v>280</v>
      </c>
      <c r="S10" s="272" t="s">
        <v>280</v>
      </c>
      <c r="T10" s="274" t="s">
        <v>280</v>
      </c>
      <c r="U10" s="258">
        <v>0</v>
      </c>
      <c r="V10" s="132"/>
      <c r="W10" s="132"/>
    </row>
    <row r="11" spans="2:23" ht="15.75" customHeight="1">
      <c r="B11" s="113" t="s">
        <v>268</v>
      </c>
      <c r="C11" s="146" t="s">
        <v>8</v>
      </c>
      <c r="D11" s="208">
        <v>1500</v>
      </c>
      <c r="E11" s="158">
        <v>4500</v>
      </c>
      <c r="F11" s="274">
        <v>0</v>
      </c>
      <c r="G11" s="227">
        <f t="shared" si="0"/>
        <v>4500</v>
      </c>
      <c r="H11" s="274">
        <v>0</v>
      </c>
      <c r="I11" s="275" t="s">
        <v>280</v>
      </c>
      <c r="J11" s="274">
        <v>0</v>
      </c>
      <c r="K11" s="276" t="s">
        <v>280</v>
      </c>
      <c r="L11" s="200"/>
      <c r="M11" s="147" t="s">
        <v>8</v>
      </c>
      <c r="N11" s="274" t="s">
        <v>280</v>
      </c>
      <c r="O11" s="274" t="s">
        <v>280</v>
      </c>
      <c r="P11" s="270">
        <f t="shared" si="1"/>
        <v>0</v>
      </c>
      <c r="Q11" s="271" t="s">
        <v>280</v>
      </c>
      <c r="R11" s="274" t="s">
        <v>280</v>
      </c>
      <c r="S11" s="272" t="s">
        <v>280</v>
      </c>
      <c r="T11" s="274" t="s">
        <v>280</v>
      </c>
      <c r="U11" s="276" t="s">
        <v>280</v>
      </c>
      <c r="V11" s="132"/>
      <c r="W11" s="132"/>
    </row>
    <row r="12" spans="2:23" ht="15.75" customHeight="1">
      <c r="B12" s="113" t="s">
        <v>62</v>
      </c>
      <c r="C12" s="146" t="s">
        <v>3</v>
      </c>
      <c r="D12" s="277">
        <v>31</v>
      </c>
      <c r="E12" s="217">
        <v>20643</v>
      </c>
      <c r="F12" s="217">
        <v>4764</v>
      </c>
      <c r="G12" s="158">
        <f t="shared" si="0"/>
        <v>25407</v>
      </c>
      <c r="H12" s="158">
        <v>433</v>
      </c>
      <c r="I12" s="275">
        <v>20</v>
      </c>
      <c r="J12" s="274">
        <v>6596</v>
      </c>
      <c r="K12" s="276">
        <v>170</v>
      </c>
      <c r="L12" s="200"/>
      <c r="M12" s="147" t="s">
        <v>3</v>
      </c>
      <c r="N12" s="270" t="s">
        <v>282</v>
      </c>
      <c r="O12" s="270" t="s">
        <v>282</v>
      </c>
      <c r="P12" s="270">
        <f t="shared" si="1"/>
        <v>0</v>
      </c>
      <c r="Q12" s="271" t="s">
        <v>282</v>
      </c>
      <c r="R12" s="274" t="s">
        <v>282</v>
      </c>
      <c r="S12" s="272" t="s">
        <v>282</v>
      </c>
      <c r="T12" s="274" t="s">
        <v>282</v>
      </c>
      <c r="U12" s="276" t="s">
        <v>282</v>
      </c>
      <c r="V12" s="132"/>
      <c r="W12" s="132"/>
    </row>
    <row r="13" spans="2:23" ht="15.75" customHeight="1">
      <c r="B13" s="113"/>
      <c r="C13" s="146" t="s">
        <v>4</v>
      </c>
      <c r="D13" s="218">
        <v>65</v>
      </c>
      <c r="E13" s="217">
        <v>55286</v>
      </c>
      <c r="F13" s="217">
        <v>166975</v>
      </c>
      <c r="G13" s="206">
        <f t="shared" si="0"/>
        <v>222261</v>
      </c>
      <c r="H13" s="158">
        <v>113841</v>
      </c>
      <c r="I13" s="275" t="s">
        <v>282</v>
      </c>
      <c r="J13" s="274" t="s">
        <v>282</v>
      </c>
      <c r="K13" s="276" t="s">
        <v>282</v>
      </c>
      <c r="L13" s="200"/>
      <c r="M13" s="147" t="s">
        <v>4</v>
      </c>
      <c r="N13" s="270" t="s">
        <v>282</v>
      </c>
      <c r="O13" s="270" t="s">
        <v>282</v>
      </c>
      <c r="P13" s="270">
        <f t="shared" si="1"/>
        <v>0</v>
      </c>
      <c r="Q13" s="271" t="s">
        <v>282</v>
      </c>
      <c r="R13" s="274" t="s">
        <v>282</v>
      </c>
      <c r="S13" s="272" t="s">
        <v>282</v>
      </c>
      <c r="T13" s="274" t="s">
        <v>282</v>
      </c>
      <c r="U13" s="276" t="s">
        <v>282</v>
      </c>
      <c r="V13" s="132"/>
      <c r="W13" s="132"/>
    </row>
    <row r="14" spans="2:23" ht="15.75" customHeight="1">
      <c r="B14" s="116"/>
      <c r="C14" s="155" t="s">
        <v>10</v>
      </c>
      <c r="D14" s="209">
        <f>SUM(D6:D13)</f>
        <v>11061</v>
      </c>
      <c r="E14" s="209">
        <f>SUM(E6:E13)</f>
        <v>137139</v>
      </c>
      <c r="F14" s="209">
        <f>SUM(F6:F13)</f>
        <v>567299</v>
      </c>
      <c r="G14" s="149">
        <f t="shared" si="0"/>
        <v>704438</v>
      </c>
      <c r="H14" s="209">
        <f>SUM(H6:H13)</f>
        <v>117846</v>
      </c>
      <c r="I14" s="278">
        <f>SUM(I6:I13)</f>
        <v>20</v>
      </c>
      <c r="J14" s="209">
        <f>SUM(J6:J13)</f>
        <v>12846</v>
      </c>
      <c r="K14" s="259">
        <f>SUM(K6:K13)</f>
        <v>170.5</v>
      </c>
      <c r="L14" s="200"/>
      <c r="M14" s="157" t="s">
        <v>10</v>
      </c>
      <c r="N14" s="278">
        <f>SUM(N6:N13)</f>
        <v>6217</v>
      </c>
      <c r="O14" s="278">
        <f>SUM(O6:O13)</f>
        <v>10894</v>
      </c>
      <c r="P14" s="278">
        <f t="shared" si="1"/>
        <v>17111</v>
      </c>
      <c r="Q14" s="278" t="s">
        <v>283</v>
      </c>
      <c r="R14" s="278">
        <f>SUM(R6:R13)</f>
        <v>0</v>
      </c>
      <c r="S14" s="279" t="s">
        <v>283</v>
      </c>
      <c r="T14" s="278">
        <f>SUM(T6:T13)</f>
        <v>0</v>
      </c>
      <c r="U14" s="259">
        <f>SUM(U6:U13)</f>
        <v>160308</v>
      </c>
      <c r="V14" s="132"/>
      <c r="W14" s="132"/>
    </row>
    <row r="15" spans="2:23" ht="15.75" customHeight="1">
      <c r="B15" s="453" t="s">
        <v>215</v>
      </c>
      <c r="C15" s="188" t="s">
        <v>213</v>
      </c>
      <c r="D15" s="207">
        <v>27</v>
      </c>
      <c r="E15" s="206">
        <v>3197</v>
      </c>
      <c r="F15" s="206">
        <v>210822</v>
      </c>
      <c r="G15" s="206">
        <f t="shared" si="0"/>
        <v>214019</v>
      </c>
      <c r="H15" s="205">
        <v>6</v>
      </c>
      <c r="I15" s="249">
        <v>179674</v>
      </c>
      <c r="J15" s="227">
        <v>4451</v>
      </c>
      <c r="K15" s="263">
        <v>0</v>
      </c>
      <c r="L15" s="200"/>
      <c r="M15" s="191" t="s">
        <v>213</v>
      </c>
      <c r="N15" s="271">
        <v>95</v>
      </c>
      <c r="O15" s="271">
        <v>49</v>
      </c>
      <c r="P15" s="280">
        <f t="shared" si="1"/>
        <v>144</v>
      </c>
      <c r="Q15" s="280">
        <v>625</v>
      </c>
      <c r="R15" s="281">
        <v>76</v>
      </c>
      <c r="S15" s="281" t="s">
        <v>283</v>
      </c>
      <c r="T15" s="280" t="s">
        <v>283</v>
      </c>
      <c r="U15" s="257">
        <v>2835</v>
      </c>
      <c r="V15" s="132"/>
      <c r="W15" s="132"/>
    </row>
    <row r="16" spans="2:23" ht="15.75" customHeight="1">
      <c r="B16" s="499"/>
      <c r="C16" s="146" t="s">
        <v>186</v>
      </c>
      <c r="D16" s="277">
        <v>0</v>
      </c>
      <c r="E16" s="217">
        <v>1495</v>
      </c>
      <c r="F16" s="217">
        <v>436151</v>
      </c>
      <c r="G16" s="206">
        <f t="shared" si="0"/>
        <v>437646</v>
      </c>
      <c r="H16" s="274">
        <v>0</v>
      </c>
      <c r="I16" s="275" t="s">
        <v>283</v>
      </c>
      <c r="J16" s="274" t="s">
        <v>283</v>
      </c>
      <c r="K16" s="276" t="s">
        <v>283</v>
      </c>
      <c r="L16" s="200"/>
      <c r="M16" s="147" t="s">
        <v>20</v>
      </c>
      <c r="N16" s="270" t="s">
        <v>283</v>
      </c>
      <c r="O16" s="270" t="s">
        <v>283</v>
      </c>
      <c r="P16" s="270">
        <f t="shared" si="1"/>
        <v>0</v>
      </c>
      <c r="Q16" s="274" t="s">
        <v>283</v>
      </c>
      <c r="R16" s="274" t="s">
        <v>283</v>
      </c>
      <c r="S16" s="283" t="s">
        <v>283</v>
      </c>
      <c r="T16" s="274" t="s">
        <v>283</v>
      </c>
      <c r="U16" s="262">
        <v>1251</v>
      </c>
      <c r="V16" s="132"/>
      <c r="W16" s="132"/>
    </row>
    <row r="17" spans="2:23" ht="15.75" customHeight="1">
      <c r="B17" s="500"/>
      <c r="C17" s="155" t="s">
        <v>10</v>
      </c>
      <c r="D17" s="247">
        <v>27</v>
      </c>
      <c r="E17" s="209">
        <f>SUM(E15:E16)</f>
        <v>4692</v>
      </c>
      <c r="F17" s="209">
        <f>SUM(F15:F16)</f>
        <v>646973</v>
      </c>
      <c r="G17" s="209">
        <f t="shared" si="0"/>
        <v>651665</v>
      </c>
      <c r="H17" s="209">
        <f>SUM(H15:H16)</f>
        <v>6</v>
      </c>
      <c r="I17" s="209">
        <f>SUM(I15:I16)</f>
        <v>179674</v>
      </c>
      <c r="J17" s="209">
        <f>SUM(J15:J16)</f>
        <v>4451</v>
      </c>
      <c r="K17" s="259">
        <f>SUM(K15:K16)</f>
        <v>0</v>
      </c>
      <c r="L17" s="200"/>
      <c r="M17" s="157" t="s">
        <v>10</v>
      </c>
      <c r="N17" s="278">
        <f>SUM(N15:N16)</f>
        <v>95</v>
      </c>
      <c r="O17" s="278">
        <f>SUM(O15:O16)</f>
        <v>49</v>
      </c>
      <c r="P17" s="278">
        <f>SUM(N17:O17)</f>
        <v>144</v>
      </c>
      <c r="Q17" s="278">
        <f>SUM(Q15:Q16)</f>
        <v>625</v>
      </c>
      <c r="R17" s="278">
        <f>SUM(R15:R16)</f>
        <v>76</v>
      </c>
      <c r="S17" s="278" t="s">
        <v>283</v>
      </c>
      <c r="T17" s="278">
        <f>SUM(T15:T16)</f>
        <v>0</v>
      </c>
      <c r="U17" s="259">
        <f>SUM(U15:U16)</f>
        <v>4086</v>
      </c>
      <c r="V17" s="132"/>
      <c r="W17" s="132"/>
    </row>
    <row r="18" spans="2:23" ht="15.75" customHeight="1">
      <c r="B18" s="481" t="s">
        <v>269</v>
      </c>
      <c r="C18" s="260" t="s">
        <v>11</v>
      </c>
      <c r="D18" s="254">
        <v>15</v>
      </c>
      <c r="E18" s="205">
        <v>1042</v>
      </c>
      <c r="F18" s="205">
        <v>99743</v>
      </c>
      <c r="G18" s="205">
        <f t="shared" si="0"/>
        <v>100785</v>
      </c>
      <c r="H18" s="268">
        <v>0</v>
      </c>
      <c r="I18" s="284" t="s">
        <v>283</v>
      </c>
      <c r="J18" s="268" t="s">
        <v>283</v>
      </c>
      <c r="K18" s="269" t="s">
        <v>283</v>
      </c>
      <c r="L18" s="200"/>
      <c r="M18" s="285" t="s">
        <v>11</v>
      </c>
      <c r="N18" s="268" t="s">
        <v>283</v>
      </c>
      <c r="O18" s="268" t="s">
        <v>283</v>
      </c>
      <c r="P18" s="268">
        <f t="shared" si="1"/>
        <v>0</v>
      </c>
      <c r="Q18" s="268" t="s">
        <v>283</v>
      </c>
      <c r="R18" s="268" t="s">
        <v>283</v>
      </c>
      <c r="S18" s="268" t="s">
        <v>283</v>
      </c>
      <c r="T18" s="268" t="s">
        <v>283</v>
      </c>
      <c r="U18" s="256">
        <v>4230</v>
      </c>
      <c r="V18" s="132"/>
      <c r="W18" s="132"/>
    </row>
    <row r="19" spans="2:23" ht="15.75" customHeight="1">
      <c r="B19" s="494"/>
      <c r="C19" s="128" t="s">
        <v>14</v>
      </c>
      <c r="D19" s="207">
        <v>0</v>
      </c>
      <c r="E19" s="206">
        <v>57</v>
      </c>
      <c r="F19" s="206">
        <v>131919</v>
      </c>
      <c r="G19" s="206">
        <f t="shared" si="0"/>
        <v>131976</v>
      </c>
      <c r="H19" s="271">
        <v>0</v>
      </c>
      <c r="I19" s="267" t="s">
        <v>283</v>
      </c>
      <c r="J19" s="271" t="s">
        <v>283</v>
      </c>
      <c r="K19" s="273" t="s">
        <v>283</v>
      </c>
      <c r="L19" s="200"/>
      <c r="M19" s="133" t="s">
        <v>14</v>
      </c>
      <c r="N19" s="271" t="s">
        <v>283</v>
      </c>
      <c r="O19" s="271" t="s">
        <v>283</v>
      </c>
      <c r="P19" s="274">
        <f t="shared" si="1"/>
        <v>0</v>
      </c>
      <c r="Q19" s="271">
        <v>0</v>
      </c>
      <c r="R19" s="271" t="s">
        <v>283</v>
      </c>
      <c r="S19" s="272" t="s">
        <v>283</v>
      </c>
      <c r="T19" s="271" t="s">
        <v>283</v>
      </c>
      <c r="U19" s="257">
        <v>2760</v>
      </c>
      <c r="V19" s="132"/>
      <c r="W19" s="132"/>
    </row>
    <row r="20" spans="2:23" ht="15.75" customHeight="1">
      <c r="B20" s="494"/>
      <c r="C20" s="128" t="s">
        <v>194</v>
      </c>
      <c r="D20" s="277" t="s">
        <v>281</v>
      </c>
      <c r="E20" s="270">
        <v>23</v>
      </c>
      <c r="F20" s="217">
        <v>82158</v>
      </c>
      <c r="G20" s="206">
        <f t="shared" si="0"/>
        <v>82181</v>
      </c>
      <c r="H20" s="274">
        <v>5098</v>
      </c>
      <c r="I20" s="267" t="s">
        <v>283</v>
      </c>
      <c r="J20" s="271">
        <v>0</v>
      </c>
      <c r="K20" s="273" t="s">
        <v>283</v>
      </c>
      <c r="L20" s="200"/>
      <c r="M20" s="147" t="s">
        <v>194</v>
      </c>
      <c r="N20" s="270" t="s">
        <v>283</v>
      </c>
      <c r="O20" s="270">
        <v>7</v>
      </c>
      <c r="P20" s="274">
        <f t="shared" si="1"/>
        <v>7</v>
      </c>
      <c r="Q20" s="274">
        <v>0</v>
      </c>
      <c r="R20" s="271" t="s">
        <v>283</v>
      </c>
      <c r="S20" s="272" t="s">
        <v>283</v>
      </c>
      <c r="T20" s="271" t="s">
        <v>283</v>
      </c>
      <c r="U20" s="262">
        <v>210</v>
      </c>
      <c r="V20" s="132"/>
      <c r="W20" s="132"/>
    </row>
    <row r="21" spans="2:23" ht="15.75" customHeight="1">
      <c r="B21" s="495"/>
      <c r="C21" s="155" t="s">
        <v>10</v>
      </c>
      <c r="D21" s="247">
        <v>15</v>
      </c>
      <c r="E21" s="279">
        <f>SUM(E18:E20)</f>
        <v>1122</v>
      </c>
      <c r="F21" s="279">
        <f>SUM(F18:F20)</f>
        <v>313820</v>
      </c>
      <c r="G21" s="247">
        <f t="shared" si="0"/>
        <v>314942</v>
      </c>
      <c r="H21" s="279">
        <f>SUM(H18:H20)</f>
        <v>5098</v>
      </c>
      <c r="I21" s="279">
        <f>SUM(I18:I20)</f>
        <v>0</v>
      </c>
      <c r="J21" s="279">
        <f>SUM(J18:J20)</f>
        <v>0</v>
      </c>
      <c r="K21" s="286">
        <f>SUM(K18:K20)</f>
        <v>0</v>
      </c>
      <c r="L21" s="200"/>
      <c r="M21" s="157" t="s">
        <v>10</v>
      </c>
      <c r="N21" s="278">
        <f>SUM(N18:N20)</f>
        <v>0</v>
      </c>
      <c r="O21" s="278">
        <f>SUM(O18:O20)</f>
        <v>7</v>
      </c>
      <c r="P21" s="278">
        <f>SUM(P18:P20)</f>
        <v>7</v>
      </c>
      <c r="Q21" s="278">
        <f>SUM(Q18:Q20)</f>
        <v>0</v>
      </c>
      <c r="R21" s="278">
        <f>SUM(R18:R20)</f>
        <v>0</v>
      </c>
      <c r="S21" s="278" t="s">
        <v>283</v>
      </c>
      <c r="T21" s="278">
        <f>SUM(T18:T20)</f>
        <v>0</v>
      </c>
      <c r="U21" s="259">
        <f>SUM(U18:U20)</f>
        <v>7200</v>
      </c>
      <c r="V21" s="132"/>
      <c r="W21" s="132"/>
    </row>
    <row r="22" spans="2:23" ht="15.75" customHeight="1">
      <c r="B22" s="113" t="s">
        <v>75</v>
      </c>
      <c r="C22" s="67" t="s">
        <v>35</v>
      </c>
      <c r="D22" s="228">
        <v>0</v>
      </c>
      <c r="E22" s="227">
        <v>0</v>
      </c>
      <c r="F22" s="227">
        <v>270000</v>
      </c>
      <c r="G22" s="206">
        <f t="shared" si="0"/>
        <v>270000</v>
      </c>
      <c r="H22" s="206">
        <v>0</v>
      </c>
      <c r="I22" s="267" t="s">
        <v>284</v>
      </c>
      <c r="J22" s="271" t="s">
        <v>284</v>
      </c>
      <c r="K22" s="257">
        <v>0</v>
      </c>
      <c r="L22" s="200"/>
      <c r="M22" s="90" t="s">
        <v>35</v>
      </c>
      <c r="N22" s="280">
        <v>6000</v>
      </c>
      <c r="O22" s="280">
        <v>900</v>
      </c>
      <c r="P22" s="270">
        <f>SUM(N22:O22)</f>
        <v>6900</v>
      </c>
      <c r="Q22" s="271" t="s">
        <v>284</v>
      </c>
      <c r="R22" s="271" t="s">
        <v>284</v>
      </c>
      <c r="S22" s="272" t="s">
        <v>284</v>
      </c>
      <c r="T22" s="271" t="s">
        <v>284</v>
      </c>
      <c r="U22" s="263">
        <v>16529</v>
      </c>
      <c r="V22" s="132"/>
      <c r="W22" s="132"/>
    </row>
    <row r="23" spans="2:23" ht="15.75" customHeight="1">
      <c r="B23" s="116" t="s">
        <v>76</v>
      </c>
      <c r="C23" s="68" t="s">
        <v>10</v>
      </c>
      <c r="D23" s="247">
        <v>0</v>
      </c>
      <c r="E23" s="209">
        <v>0</v>
      </c>
      <c r="F23" s="209">
        <f>SUM(F22)</f>
        <v>270000</v>
      </c>
      <c r="G23" s="209">
        <f t="shared" si="0"/>
        <v>270000</v>
      </c>
      <c r="H23" s="209">
        <f>SUM(H22)</f>
        <v>0</v>
      </c>
      <c r="I23" s="209">
        <f>SUM(I22)</f>
        <v>0</v>
      </c>
      <c r="J23" s="209">
        <f>SUM(J22)</f>
        <v>0</v>
      </c>
      <c r="K23" s="259">
        <f>SUM(K22)</f>
        <v>0</v>
      </c>
      <c r="L23" s="200"/>
      <c r="M23" s="92" t="s">
        <v>10</v>
      </c>
      <c r="N23" s="278">
        <f>SUM(N22)</f>
        <v>6000</v>
      </c>
      <c r="O23" s="278">
        <f>SUM(O22)</f>
        <v>900</v>
      </c>
      <c r="P23" s="278">
        <f>SUM(P22)</f>
        <v>6900</v>
      </c>
      <c r="Q23" s="278">
        <f>SUM(Q22)</f>
        <v>0</v>
      </c>
      <c r="R23" s="278">
        <f>SUM(R22)</f>
        <v>0</v>
      </c>
      <c r="S23" s="278" t="s">
        <v>289</v>
      </c>
      <c r="T23" s="278">
        <f>SUM(T22)</f>
        <v>0</v>
      </c>
      <c r="U23" s="259">
        <f>SUM(U22)</f>
        <v>16529</v>
      </c>
      <c r="V23" s="132"/>
      <c r="W23" s="132"/>
    </row>
    <row r="24" spans="2:23" ht="15.75" customHeight="1">
      <c r="B24" s="481" t="s">
        <v>270</v>
      </c>
      <c r="C24" s="128" t="s">
        <v>22</v>
      </c>
      <c r="D24" s="207">
        <v>849</v>
      </c>
      <c r="E24" s="206">
        <v>4758</v>
      </c>
      <c r="F24" s="206">
        <v>280767</v>
      </c>
      <c r="G24" s="206">
        <f t="shared" si="0"/>
        <v>285525</v>
      </c>
      <c r="H24" s="268">
        <v>2678</v>
      </c>
      <c r="I24" s="267" t="s">
        <v>289</v>
      </c>
      <c r="J24" s="268">
        <v>331</v>
      </c>
      <c r="K24" s="273" t="s">
        <v>289</v>
      </c>
      <c r="L24" s="200"/>
      <c r="M24" s="133" t="s">
        <v>22</v>
      </c>
      <c r="N24" s="271">
        <v>0</v>
      </c>
      <c r="O24" s="271" t="s">
        <v>289</v>
      </c>
      <c r="P24" s="280">
        <f>SUM(N24:O24)</f>
        <v>0</v>
      </c>
      <c r="Q24" s="268">
        <v>0</v>
      </c>
      <c r="R24" s="271">
        <v>0</v>
      </c>
      <c r="S24" s="272" t="s">
        <v>289</v>
      </c>
      <c r="T24" s="271" t="s">
        <v>289</v>
      </c>
      <c r="U24" s="257">
        <v>33492</v>
      </c>
      <c r="V24" s="132"/>
      <c r="W24" s="132"/>
    </row>
    <row r="25" spans="2:23" ht="15.75" customHeight="1">
      <c r="B25" s="501"/>
      <c r="C25" s="146" t="s">
        <v>23</v>
      </c>
      <c r="D25" s="228">
        <v>0</v>
      </c>
      <c r="E25" s="280" t="s">
        <v>281</v>
      </c>
      <c r="F25" s="280" t="s">
        <v>281</v>
      </c>
      <c r="G25" s="206">
        <f t="shared" si="0"/>
        <v>0</v>
      </c>
      <c r="H25" s="271" t="s">
        <v>289</v>
      </c>
      <c r="I25" s="267" t="s">
        <v>289</v>
      </c>
      <c r="J25" s="271" t="s">
        <v>289</v>
      </c>
      <c r="K25" s="273" t="s">
        <v>289</v>
      </c>
      <c r="L25" s="200"/>
      <c r="M25" s="133" t="s">
        <v>23</v>
      </c>
      <c r="N25" s="280" t="s">
        <v>289</v>
      </c>
      <c r="O25" s="280" t="s">
        <v>289</v>
      </c>
      <c r="P25" s="274">
        <f>SUM(N25:O25)</f>
        <v>0</v>
      </c>
      <c r="Q25" s="271" t="s">
        <v>289</v>
      </c>
      <c r="R25" s="271" t="s">
        <v>289</v>
      </c>
      <c r="S25" s="272" t="s">
        <v>289</v>
      </c>
      <c r="T25" s="271" t="s">
        <v>289</v>
      </c>
      <c r="U25" s="263">
        <v>2745</v>
      </c>
      <c r="V25" s="132"/>
      <c r="W25" s="132"/>
    </row>
    <row r="26" spans="2:23" ht="15.75" customHeight="1">
      <c r="B26" s="502"/>
      <c r="C26" s="155" t="s">
        <v>10</v>
      </c>
      <c r="D26" s="247">
        <v>849</v>
      </c>
      <c r="E26" s="279">
        <f>SUM(E24:E25)</f>
        <v>4758</v>
      </c>
      <c r="F26" s="279">
        <f>SUM(F24:F25)</f>
        <v>280767</v>
      </c>
      <c r="G26" s="247">
        <f t="shared" si="0"/>
        <v>285525</v>
      </c>
      <c r="H26" s="279">
        <f>SUM(H24:H25)</f>
        <v>2678</v>
      </c>
      <c r="I26" s="279">
        <f>SUM(I24:I25)</f>
        <v>0</v>
      </c>
      <c r="J26" s="279">
        <f>SUM(J24:J25)</f>
        <v>331</v>
      </c>
      <c r="K26" s="286">
        <f>SUM(K24:K25)</f>
        <v>0</v>
      </c>
      <c r="L26" s="200"/>
      <c r="M26" s="157" t="s">
        <v>10</v>
      </c>
      <c r="N26" s="278">
        <f>SUM(N24:N25)</f>
        <v>0</v>
      </c>
      <c r="O26" s="278">
        <f>SUM(O24:O25)</f>
        <v>0</v>
      </c>
      <c r="P26" s="278">
        <f>SUM(P24:P25)</f>
        <v>0</v>
      </c>
      <c r="Q26" s="278">
        <f>SUM(Q24:Q25)</f>
        <v>0</v>
      </c>
      <c r="R26" s="278">
        <f>SUM(R24:R25)</f>
        <v>0</v>
      </c>
      <c r="S26" s="278" t="s">
        <v>283</v>
      </c>
      <c r="T26" s="278">
        <f>SUM(T24:T25)</f>
        <v>0</v>
      </c>
      <c r="U26" s="259">
        <f>SUM(U24:U25)</f>
        <v>36237</v>
      </c>
      <c r="V26" s="132"/>
      <c r="W26" s="132"/>
    </row>
    <row r="27" spans="2:23" ht="15.75" customHeight="1">
      <c r="B27" s="481" t="s">
        <v>271</v>
      </c>
      <c r="C27" s="67" t="s">
        <v>37</v>
      </c>
      <c r="D27" s="207">
        <v>52</v>
      </c>
      <c r="E27" s="206">
        <v>0</v>
      </c>
      <c r="F27" s="206">
        <v>9040</v>
      </c>
      <c r="G27" s="206">
        <f t="shared" si="0"/>
        <v>9040</v>
      </c>
      <c r="H27" s="268" t="s">
        <v>283</v>
      </c>
      <c r="I27" s="267" t="s">
        <v>283</v>
      </c>
      <c r="J27" s="271" t="s">
        <v>283</v>
      </c>
      <c r="K27" s="269">
        <v>0</v>
      </c>
      <c r="L27" s="200"/>
      <c r="M27" s="90" t="s">
        <v>37</v>
      </c>
      <c r="N27" s="271" t="s">
        <v>283</v>
      </c>
      <c r="O27" s="271" t="s">
        <v>283</v>
      </c>
      <c r="P27" s="270" t="s">
        <v>283</v>
      </c>
      <c r="Q27" s="268" t="s">
        <v>283</v>
      </c>
      <c r="R27" s="271" t="s">
        <v>283</v>
      </c>
      <c r="S27" s="272" t="s">
        <v>283</v>
      </c>
      <c r="T27" s="271" t="s">
        <v>283</v>
      </c>
      <c r="U27" s="257">
        <v>600</v>
      </c>
      <c r="V27" s="132"/>
      <c r="W27" s="132"/>
    </row>
    <row r="28" spans="2:23" ht="15.75" customHeight="1">
      <c r="B28" s="494"/>
      <c r="C28" s="8" t="s">
        <v>38</v>
      </c>
      <c r="D28" s="218">
        <v>256</v>
      </c>
      <c r="E28" s="217">
        <v>0</v>
      </c>
      <c r="F28" s="270">
        <v>0</v>
      </c>
      <c r="G28" s="206">
        <f t="shared" si="0"/>
        <v>0</v>
      </c>
      <c r="H28" s="274" t="s">
        <v>283</v>
      </c>
      <c r="I28" s="275" t="s">
        <v>283</v>
      </c>
      <c r="J28" s="274" t="s">
        <v>283</v>
      </c>
      <c r="K28" s="276">
        <v>24</v>
      </c>
      <c r="L28" s="200"/>
      <c r="M28" s="91" t="s">
        <v>38</v>
      </c>
      <c r="N28" s="270" t="s">
        <v>283</v>
      </c>
      <c r="O28" s="270" t="s">
        <v>283</v>
      </c>
      <c r="P28" s="270" t="s">
        <v>283</v>
      </c>
      <c r="Q28" s="274" t="s">
        <v>283</v>
      </c>
      <c r="R28" s="274" t="s">
        <v>283</v>
      </c>
      <c r="S28" s="283" t="s">
        <v>283</v>
      </c>
      <c r="T28" s="274" t="s">
        <v>283</v>
      </c>
      <c r="U28" s="262">
        <v>0</v>
      </c>
      <c r="V28" s="132"/>
      <c r="W28" s="132"/>
    </row>
    <row r="29" spans="2:23" ht="15.75" customHeight="1">
      <c r="B29" s="495"/>
      <c r="C29" s="68" t="s">
        <v>10</v>
      </c>
      <c r="D29" s="247">
        <v>308</v>
      </c>
      <c r="E29" s="209">
        <f>SUM(E27:E28)</f>
        <v>0</v>
      </c>
      <c r="F29" s="209">
        <f>SUM(F27:F28)</f>
        <v>9040</v>
      </c>
      <c r="G29" s="209">
        <f t="shared" si="0"/>
        <v>9040</v>
      </c>
      <c r="H29" s="209">
        <f>SUM(H27:H28)</f>
        <v>0</v>
      </c>
      <c r="I29" s="209">
        <f>SUM(I27:I28)</f>
        <v>0</v>
      </c>
      <c r="J29" s="209">
        <f>SUM(J27:J28)</f>
        <v>0</v>
      </c>
      <c r="K29" s="259">
        <f>SUM(K27:K28)</f>
        <v>24</v>
      </c>
      <c r="L29" s="200"/>
      <c r="M29" s="92" t="s">
        <v>10</v>
      </c>
      <c r="N29" s="278">
        <f>SUM(N27:N28)</f>
        <v>0</v>
      </c>
      <c r="O29" s="278">
        <f>SUM(O27:O28)</f>
        <v>0</v>
      </c>
      <c r="P29" s="278">
        <f>SUM(P27:P28)</f>
        <v>0</v>
      </c>
      <c r="Q29" s="278" t="s">
        <v>283</v>
      </c>
      <c r="R29" s="278">
        <f>SUM(R27:R28)</f>
        <v>0</v>
      </c>
      <c r="S29" s="278" t="s">
        <v>283</v>
      </c>
      <c r="T29" s="278">
        <f>SUM(T27:T28)</f>
        <v>0</v>
      </c>
      <c r="U29" s="259">
        <f>SUM(U27:U28)</f>
        <v>600</v>
      </c>
      <c r="V29" s="132"/>
      <c r="W29" s="132"/>
    </row>
    <row r="30" spans="2:23" ht="15.75" customHeight="1">
      <c r="B30" s="493" t="s">
        <v>245</v>
      </c>
      <c r="C30" s="67" t="s">
        <v>31</v>
      </c>
      <c r="D30" s="207">
        <v>0</v>
      </c>
      <c r="E30" s="271" t="s">
        <v>281</v>
      </c>
      <c r="F30" s="206">
        <v>148532</v>
      </c>
      <c r="G30" s="206">
        <f>SUM(E30:F30)</f>
        <v>148532</v>
      </c>
      <c r="H30" s="271" t="s">
        <v>283</v>
      </c>
      <c r="I30" s="267" t="s">
        <v>283</v>
      </c>
      <c r="J30" s="271" t="s">
        <v>283</v>
      </c>
      <c r="K30" s="273" t="s">
        <v>283</v>
      </c>
      <c r="L30" s="200"/>
      <c r="M30" s="90" t="s">
        <v>31</v>
      </c>
      <c r="N30" s="271" t="s">
        <v>283</v>
      </c>
      <c r="O30" s="271" t="s">
        <v>283</v>
      </c>
      <c r="P30" s="270">
        <f>SUM(N30:O30)</f>
        <v>0</v>
      </c>
      <c r="Q30" s="271" t="s">
        <v>283</v>
      </c>
      <c r="R30" s="272" t="s">
        <v>283</v>
      </c>
      <c r="S30" s="271" t="s">
        <v>283</v>
      </c>
      <c r="T30" s="271" t="s">
        <v>283</v>
      </c>
      <c r="U30" s="257">
        <v>1770</v>
      </c>
      <c r="V30" s="132"/>
      <c r="W30" s="132"/>
    </row>
    <row r="31" spans="2:23" ht="15.75" customHeight="1">
      <c r="B31" s="503"/>
      <c r="C31" s="8" t="s">
        <v>32</v>
      </c>
      <c r="D31" s="208">
        <v>0</v>
      </c>
      <c r="E31" s="274" t="s">
        <v>281</v>
      </c>
      <c r="F31" s="158">
        <v>38145</v>
      </c>
      <c r="G31" s="206">
        <f>SUM(E31:F31)</f>
        <v>38145</v>
      </c>
      <c r="H31" s="274" t="s">
        <v>283</v>
      </c>
      <c r="I31" s="275" t="s">
        <v>283</v>
      </c>
      <c r="J31" s="274" t="s">
        <v>283</v>
      </c>
      <c r="K31" s="276" t="s">
        <v>283</v>
      </c>
      <c r="L31" s="200"/>
      <c r="M31" s="91" t="s">
        <v>32</v>
      </c>
      <c r="N31" s="274" t="s">
        <v>283</v>
      </c>
      <c r="O31" s="274" t="s">
        <v>283</v>
      </c>
      <c r="P31" s="270">
        <f>SUM(N31:O31)</f>
        <v>0</v>
      </c>
      <c r="Q31" s="274" t="s">
        <v>283</v>
      </c>
      <c r="R31" s="283" t="s">
        <v>283</v>
      </c>
      <c r="S31" s="274" t="s">
        <v>283</v>
      </c>
      <c r="T31" s="274" t="s">
        <v>283</v>
      </c>
      <c r="U31" s="258">
        <v>21360</v>
      </c>
      <c r="V31" s="132"/>
      <c r="W31" s="132"/>
    </row>
    <row r="32" spans="2:23" ht="15.75" customHeight="1">
      <c r="B32" s="503"/>
      <c r="C32" s="8" t="s">
        <v>33</v>
      </c>
      <c r="D32" s="218">
        <v>2968</v>
      </c>
      <c r="E32" s="270" t="s">
        <v>281</v>
      </c>
      <c r="F32" s="217">
        <v>18736</v>
      </c>
      <c r="G32" s="206">
        <f>SUM(E32:F32)</f>
        <v>18736</v>
      </c>
      <c r="H32" s="274" t="s">
        <v>283</v>
      </c>
      <c r="I32" s="275">
        <v>156500</v>
      </c>
      <c r="J32" s="274" t="s">
        <v>283</v>
      </c>
      <c r="K32" s="276" t="s">
        <v>283</v>
      </c>
      <c r="L32" s="200"/>
      <c r="M32" s="91" t="s">
        <v>33</v>
      </c>
      <c r="N32" s="270" t="s">
        <v>283</v>
      </c>
      <c r="O32" s="270">
        <v>381</v>
      </c>
      <c r="P32" s="270">
        <f>SUM(N32:O32)</f>
        <v>381</v>
      </c>
      <c r="Q32" s="274" t="s">
        <v>283</v>
      </c>
      <c r="R32" s="283" t="s">
        <v>283</v>
      </c>
      <c r="S32" s="274" t="s">
        <v>283</v>
      </c>
      <c r="T32" s="274" t="s">
        <v>283</v>
      </c>
      <c r="U32" s="262">
        <v>1098</v>
      </c>
      <c r="V32" s="132"/>
      <c r="W32" s="132"/>
    </row>
    <row r="33" spans="2:23" ht="15.75" customHeight="1">
      <c r="B33" s="504"/>
      <c r="C33" s="68" t="s">
        <v>10</v>
      </c>
      <c r="D33" s="247">
        <v>2968</v>
      </c>
      <c r="E33" s="209">
        <f>SUM(E30:E32)</f>
        <v>0</v>
      </c>
      <c r="F33" s="209">
        <f>SUM(F30:F32)</f>
        <v>205413</v>
      </c>
      <c r="G33" s="209">
        <f>SUM(E33:F33)</f>
        <v>205413</v>
      </c>
      <c r="H33" s="209">
        <f>SUM(H30:H32)</f>
        <v>0</v>
      </c>
      <c r="I33" s="209">
        <f>SUM(I30:I32)</f>
        <v>156500</v>
      </c>
      <c r="J33" s="209">
        <f>SUM(J30:J32)</f>
        <v>0</v>
      </c>
      <c r="K33" s="259">
        <f>SUM(K30:K32)</f>
        <v>0</v>
      </c>
      <c r="L33" s="200"/>
      <c r="M33" s="92" t="s">
        <v>10</v>
      </c>
      <c r="N33" s="278">
        <f>SUM(N30:N32)</f>
        <v>0</v>
      </c>
      <c r="O33" s="278">
        <f>SUM(O30:O32)</f>
        <v>381</v>
      </c>
      <c r="P33" s="278">
        <f>SUM(P30:P32)</f>
        <v>381</v>
      </c>
      <c r="Q33" s="278" t="s">
        <v>283</v>
      </c>
      <c r="R33" s="278">
        <f>SUM(R30:R32)</f>
        <v>0</v>
      </c>
      <c r="S33" s="278" t="s">
        <v>283</v>
      </c>
      <c r="T33" s="278">
        <f>SUM(T30:T32)</f>
        <v>0</v>
      </c>
      <c r="U33" s="259">
        <f>SUM(U30:U32)</f>
        <v>24228</v>
      </c>
      <c r="V33" s="264"/>
      <c r="W33" s="132"/>
    </row>
    <row r="34" spans="2:23" ht="15.75" customHeight="1">
      <c r="B34" s="481" t="s">
        <v>272</v>
      </c>
      <c r="C34" s="67" t="s">
        <v>39</v>
      </c>
      <c r="D34" s="207">
        <v>13531</v>
      </c>
      <c r="E34" s="206">
        <v>3429</v>
      </c>
      <c r="F34" s="271">
        <v>0</v>
      </c>
      <c r="G34" s="206">
        <f t="shared" si="0"/>
        <v>3429</v>
      </c>
      <c r="H34" s="268">
        <v>330</v>
      </c>
      <c r="I34" s="267" t="s">
        <v>283</v>
      </c>
      <c r="J34" s="271" t="s">
        <v>283</v>
      </c>
      <c r="K34" s="269">
        <v>745</v>
      </c>
      <c r="L34" s="200"/>
      <c r="M34" s="90" t="s">
        <v>39</v>
      </c>
      <c r="N34" s="271" t="s">
        <v>283</v>
      </c>
      <c r="O34" s="271">
        <v>32616</v>
      </c>
      <c r="P34" s="270">
        <f>SUM(N34:O34)</f>
        <v>32616</v>
      </c>
      <c r="Q34" s="268">
        <v>69</v>
      </c>
      <c r="R34" s="271">
        <v>1074</v>
      </c>
      <c r="S34" s="272" t="s">
        <v>283</v>
      </c>
      <c r="T34" s="271" t="s">
        <v>283</v>
      </c>
      <c r="U34" s="257">
        <v>8400</v>
      </c>
      <c r="V34" s="132"/>
      <c r="W34" s="132"/>
    </row>
    <row r="35" spans="2:23" ht="15.75" customHeight="1">
      <c r="B35" s="494"/>
      <c r="C35" s="8" t="s">
        <v>40</v>
      </c>
      <c r="D35" s="208">
        <v>692</v>
      </c>
      <c r="E35" s="158">
        <v>400</v>
      </c>
      <c r="F35" s="274">
        <v>0</v>
      </c>
      <c r="G35" s="206">
        <f t="shared" si="0"/>
        <v>400</v>
      </c>
      <c r="H35" s="274">
        <v>150</v>
      </c>
      <c r="I35" s="275" t="s">
        <v>283</v>
      </c>
      <c r="J35" s="274">
        <v>50</v>
      </c>
      <c r="K35" s="276">
        <v>2100</v>
      </c>
      <c r="L35" s="200"/>
      <c r="M35" s="91" t="s">
        <v>40</v>
      </c>
      <c r="N35" s="274" t="s">
        <v>283</v>
      </c>
      <c r="O35" s="274" t="s">
        <v>283</v>
      </c>
      <c r="P35" s="270">
        <f>SUM(N35:O35)</f>
        <v>0</v>
      </c>
      <c r="Q35" s="274" t="s">
        <v>283</v>
      </c>
      <c r="R35" s="274" t="s">
        <v>283</v>
      </c>
      <c r="S35" s="272" t="s">
        <v>283</v>
      </c>
      <c r="T35" s="274" t="s">
        <v>283</v>
      </c>
      <c r="U35" s="276" t="s">
        <v>283</v>
      </c>
      <c r="V35" s="132"/>
      <c r="W35" s="132"/>
    </row>
    <row r="36" spans="2:23" ht="15.75" customHeight="1">
      <c r="B36" s="494"/>
      <c r="C36" s="8" t="s">
        <v>44</v>
      </c>
      <c r="D36" s="208">
        <v>14223</v>
      </c>
      <c r="E36" s="283">
        <f>SUM(E34:E35)</f>
        <v>3829</v>
      </c>
      <c r="F36" s="283">
        <f>SUM(F34:F35)</f>
        <v>0</v>
      </c>
      <c r="G36" s="208">
        <f t="shared" si="0"/>
        <v>3829</v>
      </c>
      <c r="H36" s="283">
        <f>SUM(H34:H35)</f>
        <v>480</v>
      </c>
      <c r="I36" s="283">
        <f>SUM(I34:I35)</f>
        <v>0</v>
      </c>
      <c r="J36" s="283">
        <f>SUM(J34:J35)</f>
        <v>50</v>
      </c>
      <c r="K36" s="276">
        <f>SUM(K34:K35)</f>
        <v>2845</v>
      </c>
      <c r="L36" s="200"/>
      <c r="M36" s="91" t="s">
        <v>44</v>
      </c>
      <c r="N36" s="270">
        <f>SUM(N34:N35)</f>
        <v>0</v>
      </c>
      <c r="O36" s="270">
        <f>SUM(O34:O35)</f>
        <v>32616</v>
      </c>
      <c r="P36" s="270">
        <f>SUM(P34:P35)</f>
        <v>32616</v>
      </c>
      <c r="Q36" s="274">
        <f>SUM(Q34:Q35)</f>
        <v>69</v>
      </c>
      <c r="R36" s="274">
        <f>SUM(R34:R35)</f>
        <v>1074</v>
      </c>
      <c r="S36" s="272" t="s">
        <v>283</v>
      </c>
      <c r="T36" s="274">
        <f>SUM(T34:T35)</f>
        <v>0</v>
      </c>
      <c r="U36" s="258">
        <f>SUM(U34:U35)</f>
        <v>8400</v>
      </c>
      <c r="V36" s="132"/>
      <c r="W36" s="132"/>
    </row>
    <row r="37" spans="2:23" ht="15.75" customHeight="1">
      <c r="B37" s="494"/>
      <c r="C37" s="8" t="s">
        <v>45</v>
      </c>
      <c r="D37" s="207">
        <v>2411</v>
      </c>
      <c r="E37" s="206">
        <v>5468</v>
      </c>
      <c r="F37" s="206">
        <v>1413264</v>
      </c>
      <c r="G37" s="206">
        <f t="shared" si="0"/>
        <v>1418732</v>
      </c>
      <c r="H37" s="274">
        <v>250</v>
      </c>
      <c r="I37" s="282" t="s">
        <v>283</v>
      </c>
      <c r="J37" s="274" t="s">
        <v>283</v>
      </c>
      <c r="K37" s="276">
        <v>568</v>
      </c>
      <c r="L37" s="200"/>
      <c r="M37" s="91" t="s">
        <v>45</v>
      </c>
      <c r="N37" s="274">
        <v>26200</v>
      </c>
      <c r="O37" s="274">
        <v>354700</v>
      </c>
      <c r="P37" s="270">
        <f>SUM(N37:O37)</f>
        <v>380900</v>
      </c>
      <c r="Q37" s="274">
        <v>408</v>
      </c>
      <c r="R37" s="274">
        <v>103</v>
      </c>
      <c r="S37" s="272" t="s">
        <v>283</v>
      </c>
      <c r="T37" s="283" t="s">
        <v>283</v>
      </c>
      <c r="U37" s="262">
        <v>73734</v>
      </c>
      <c r="V37" s="132"/>
      <c r="W37" s="132"/>
    </row>
    <row r="38" spans="2:23" ht="15.75" customHeight="1">
      <c r="B38" s="494"/>
      <c r="C38" s="8" t="s">
        <v>46</v>
      </c>
      <c r="D38" s="218">
        <v>2350</v>
      </c>
      <c r="E38" s="217">
        <v>0</v>
      </c>
      <c r="F38" s="217">
        <v>427899</v>
      </c>
      <c r="G38" s="206">
        <f t="shared" si="0"/>
        <v>427899</v>
      </c>
      <c r="H38" s="274">
        <v>0</v>
      </c>
      <c r="I38" s="275" t="s">
        <v>283</v>
      </c>
      <c r="J38" s="274" t="s">
        <v>283</v>
      </c>
      <c r="K38" s="276">
        <v>115</v>
      </c>
      <c r="L38" s="200"/>
      <c r="M38" s="91" t="s">
        <v>46</v>
      </c>
      <c r="N38" s="270" t="s">
        <v>283</v>
      </c>
      <c r="O38" s="270">
        <v>4</v>
      </c>
      <c r="P38" s="270">
        <f>SUM(N38:O38)</f>
        <v>4</v>
      </c>
      <c r="Q38" s="274" t="s">
        <v>283</v>
      </c>
      <c r="R38" s="274" t="s">
        <v>283</v>
      </c>
      <c r="S38" s="272" t="s">
        <v>283</v>
      </c>
      <c r="T38" s="283" t="s">
        <v>283</v>
      </c>
      <c r="U38" s="262">
        <v>2550</v>
      </c>
      <c r="V38" s="132"/>
      <c r="W38" s="132"/>
    </row>
    <row r="39" spans="2:23" ht="15.75" customHeight="1">
      <c r="B39" s="494"/>
      <c r="C39" s="8" t="s">
        <v>44</v>
      </c>
      <c r="D39" s="218">
        <v>4761</v>
      </c>
      <c r="E39" s="274">
        <f>SUM(E37:E38)</f>
        <v>5468</v>
      </c>
      <c r="F39" s="274">
        <f>SUM(F37:F38)</f>
        <v>1841163</v>
      </c>
      <c r="G39" s="217">
        <f t="shared" si="0"/>
        <v>1846631</v>
      </c>
      <c r="H39" s="274">
        <f>SUM(H37:H38)</f>
        <v>250</v>
      </c>
      <c r="I39" s="274">
        <f>SUM(I37:I38)</f>
        <v>0</v>
      </c>
      <c r="J39" s="274">
        <f>SUM(J37:J38)</f>
        <v>0</v>
      </c>
      <c r="K39" s="276">
        <f>SUM(K37:K38)</f>
        <v>683</v>
      </c>
      <c r="L39" s="200"/>
      <c r="M39" s="91" t="s">
        <v>44</v>
      </c>
      <c r="N39" s="270">
        <f>SUM(N37:N38)</f>
        <v>26200</v>
      </c>
      <c r="O39" s="270">
        <f>SUM(O37:O38)</f>
        <v>354704</v>
      </c>
      <c r="P39" s="270">
        <f>SUM(P37:P38)</f>
        <v>380904</v>
      </c>
      <c r="Q39" s="274">
        <f>SUM(Q37:Q38)</f>
        <v>408</v>
      </c>
      <c r="R39" s="274">
        <f>SUM(R37:R38)</f>
        <v>103</v>
      </c>
      <c r="S39" s="272" t="s">
        <v>283</v>
      </c>
      <c r="T39" s="274">
        <f>SUM(T37:T38)</f>
        <v>0</v>
      </c>
      <c r="U39" s="262">
        <f>SUM(U37:U38)</f>
        <v>76284</v>
      </c>
      <c r="V39" s="264"/>
      <c r="W39" s="132"/>
    </row>
    <row r="40" spans="2:23" ht="15.75" customHeight="1">
      <c r="B40" s="495"/>
      <c r="C40" s="68" t="s">
        <v>10</v>
      </c>
      <c r="D40" s="247">
        <f>D36+D39</f>
        <v>18984</v>
      </c>
      <c r="E40" s="209">
        <f>E36+E39</f>
        <v>9297</v>
      </c>
      <c r="F40" s="278">
        <f aca="true" t="shared" si="2" ref="F40:K40">SUM(F39,F36)</f>
        <v>1841163</v>
      </c>
      <c r="G40" s="278">
        <f t="shared" si="2"/>
        <v>1850460</v>
      </c>
      <c r="H40" s="278">
        <f t="shared" si="2"/>
        <v>730</v>
      </c>
      <c r="I40" s="278">
        <f t="shared" si="2"/>
        <v>0</v>
      </c>
      <c r="J40" s="278">
        <f t="shared" si="2"/>
        <v>50</v>
      </c>
      <c r="K40" s="286">
        <f t="shared" si="2"/>
        <v>3528</v>
      </c>
      <c r="L40" s="200"/>
      <c r="M40" s="92" t="s">
        <v>10</v>
      </c>
      <c r="N40" s="278">
        <f>SUM(N39,N36)</f>
        <v>26200</v>
      </c>
      <c r="O40" s="278">
        <f>SUM(O39,O36)</f>
        <v>387320</v>
      </c>
      <c r="P40" s="278">
        <f>SUM(P39,P36)</f>
        <v>413520</v>
      </c>
      <c r="Q40" s="278">
        <f>SUM(Q39,Q36)</f>
        <v>477</v>
      </c>
      <c r="R40" s="278">
        <f>SUM(R39,R36)</f>
        <v>1177</v>
      </c>
      <c r="S40" s="278" t="s">
        <v>283</v>
      </c>
      <c r="T40" s="278">
        <f>SUM(T39,T36)</f>
        <v>0</v>
      </c>
      <c r="U40" s="259">
        <f>SUM(U36,U39)</f>
        <v>84684</v>
      </c>
      <c r="V40" s="132"/>
      <c r="W40" s="132"/>
    </row>
    <row r="41" spans="2:23" ht="15.75" customHeight="1">
      <c r="B41" s="481" t="s">
        <v>273</v>
      </c>
      <c r="C41" s="67" t="s">
        <v>47</v>
      </c>
      <c r="D41" s="208">
        <v>9153</v>
      </c>
      <c r="E41" s="158">
        <v>7272</v>
      </c>
      <c r="F41" s="158">
        <v>481852</v>
      </c>
      <c r="G41" s="206">
        <f t="shared" si="0"/>
        <v>489124</v>
      </c>
      <c r="H41" s="268">
        <v>0</v>
      </c>
      <c r="I41" s="267" t="s">
        <v>285</v>
      </c>
      <c r="J41" s="271" t="s">
        <v>285</v>
      </c>
      <c r="K41" s="273" t="s">
        <v>285</v>
      </c>
      <c r="L41" s="200"/>
      <c r="M41" s="90" t="s">
        <v>47</v>
      </c>
      <c r="N41" s="274" t="s">
        <v>285</v>
      </c>
      <c r="O41" s="274">
        <v>0</v>
      </c>
      <c r="P41" s="270">
        <f>SUM(N41:O41)</f>
        <v>0</v>
      </c>
      <c r="Q41" s="271" t="s">
        <v>285</v>
      </c>
      <c r="R41" s="271" t="s">
        <v>285</v>
      </c>
      <c r="S41" s="271" t="s">
        <v>285</v>
      </c>
      <c r="T41" s="272" t="s">
        <v>285</v>
      </c>
      <c r="U41" s="258">
        <v>548987</v>
      </c>
      <c r="V41" s="132"/>
      <c r="W41" s="132"/>
    </row>
    <row r="42" spans="2:23" ht="15.75" customHeight="1">
      <c r="B42" s="494"/>
      <c r="C42" s="67" t="s">
        <v>212</v>
      </c>
      <c r="D42" s="208">
        <v>40203</v>
      </c>
      <c r="E42" s="158">
        <v>22879</v>
      </c>
      <c r="F42" s="158">
        <v>95379</v>
      </c>
      <c r="G42" s="206">
        <f t="shared" si="0"/>
        <v>118258</v>
      </c>
      <c r="H42" s="271">
        <v>5</v>
      </c>
      <c r="I42" s="267" t="s">
        <v>285</v>
      </c>
      <c r="J42" s="271" t="s">
        <v>285</v>
      </c>
      <c r="K42" s="273" t="s">
        <v>285</v>
      </c>
      <c r="L42" s="200"/>
      <c r="M42" s="91" t="s">
        <v>212</v>
      </c>
      <c r="N42" s="274" t="s">
        <v>285</v>
      </c>
      <c r="O42" s="274" t="s">
        <v>285</v>
      </c>
      <c r="P42" s="270">
        <f aca="true" t="shared" si="3" ref="P42:P49">SUM(N42:O42)</f>
        <v>0</v>
      </c>
      <c r="Q42" s="271" t="s">
        <v>285</v>
      </c>
      <c r="R42" s="271" t="s">
        <v>285</v>
      </c>
      <c r="S42" s="271" t="s">
        <v>285</v>
      </c>
      <c r="T42" s="272" t="s">
        <v>285</v>
      </c>
      <c r="U42" s="258">
        <v>774068</v>
      </c>
      <c r="V42" s="132"/>
      <c r="W42" s="132"/>
    </row>
    <row r="43" spans="2:23" ht="15.75" customHeight="1">
      <c r="B43" s="494"/>
      <c r="C43" s="8" t="s">
        <v>52</v>
      </c>
      <c r="D43" s="208">
        <v>6716</v>
      </c>
      <c r="E43" s="274">
        <v>0</v>
      </c>
      <c r="F43" s="274">
        <v>2526</v>
      </c>
      <c r="G43" s="271">
        <f t="shared" si="0"/>
        <v>2526</v>
      </c>
      <c r="H43" s="274">
        <v>0</v>
      </c>
      <c r="I43" s="275" t="s">
        <v>285</v>
      </c>
      <c r="J43" s="274" t="s">
        <v>285</v>
      </c>
      <c r="K43" s="276" t="s">
        <v>285</v>
      </c>
      <c r="L43" s="200"/>
      <c r="M43" s="91" t="s">
        <v>52</v>
      </c>
      <c r="N43" s="274" t="s">
        <v>285</v>
      </c>
      <c r="O43" s="274" t="s">
        <v>285</v>
      </c>
      <c r="P43" s="270">
        <f t="shared" si="3"/>
        <v>0</v>
      </c>
      <c r="Q43" s="274" t="s">
        <v>285</v>
      </c>
      <c r="R43" s="274" t="s">
        <v>285</v>
      </c>
      <c r="S43" s="274" t="s">
        <v>285</v>
      </c>
      <c r="T43" s="283" t="s">
        <v>285</v>
      </c>
      <c r="U43" s="276" t="s">
        <v>285</v>
      </c>
      <c r="V43" s="132"/>
      <c r="W43" s="132"/>
    </row>
    <row r="44" spans="2:22" ht="15.75" customHeight="1">
      <c r="B44" s="494"/>
      <c r="C44" s="8" t="s">
        <v>49</v>
      </c>
      <c r="D44" s="218">
        <v>5464</v>
      </c>
      <c r="E44" s="270">
        <v>0</v>
      </c>
      <c r="F44" s="217">
        <v>5550</v>
      </c>
      <c r="G44" s="206">
        <f t="shared" si="0"/>
        <v>5550</v>
      </c>
      <c r="H44" s="274">
        <v>5</v>
      </c>
      <c r="I44" s="275" t="s">
        <v>285</v>
      </c>
      <c r="J44" s="274">
        <v>0</v>
      </c>
      <c r="K44" s="276" t="s">
        <v>285</v>
      </c>
      <c r="L44" s="200"/>
      <c r="M44" s="91" t="s">
        <v>49</v>
      </c>
      <c r="N44" s="270" t="s">
        <v>285</v>
      </c>
      <c r="O44" s="270">
        <v>0</v>
      </c>
      <c r="P44" s="270">
        <f t="shared" si="3"/>
        <v>0</v>
      </c>
      <c r="Q44" s="274" t="s">
        <v>285</v>
      </c>
      <c r="R44" s="274" t="s">
        <v>285</v>
      </c>
      <c r="S44" s="274" t="s">
        <v>285</v>
      </c>
      <c r="T44" s="283" t="s">
        <v>285</v>
      </c>
      <c r="U44" s="262">
        <v>6480</v>
      </c>
      <c r="V44" s="132"/>
    </row>
    <row r="45" spans="2:22" ht="15.75" customHeight="1">
      <c r="B45" s="495"/>
      <c r="C45" s="68" t="s">
        <v>10</v>
      </c>
      <c r="D45" s="278">
        <f>SUM(D41:D44)</f>
        <v>61536</v>
      </c>
      <c r="E45" s="278">
        <f>SUM(E41:E44)</f>
        <v>30151</v>
      </c>
      <c r="F45" s="278">
        <f>SUM(F41:F44)</f>
        <v>585307</v>
      </c>
      <c r="G45" s="209">
        <f t="shared" si="0"/>
        <v>615458</v>
      </c>
      <c r="H45" s="278">
        <f>SUM(H41:H44)</f>
        <v>10</v>
      </c>
      <c r="I45" s="278">
        <f>SUM(I41:I44)</f>
        <v>0</v>
      </c>
      <c r="J45" s="278">
        <f>SUM(J41:J44)</f>
        <v>0</v>
      </c>
      <c r="K45" s="286">
        <f>SUM(K41:K44)</f>
        <v>0</v>
      </c>
      <c r="L45" s="200"/>
      <c r="M45" s="92" t="s">
        <v>10</v>
      </c>
      <c r="N45" s="278">
        <f>SUM(N41:N44)</f>
        <v>0</v>
      </c>
      <c r="O45" s="278">
        <f>SUM(O41:O44)</f>
        <v>0</v>
      </c>
      <c r="P45" s="278">
        <f>SUM(P41:P44)</f>
        <v>0</v>
      </c>
      <c r="Q45" s="278" t="s">
        <v>283</v>
      </c>
      <c r="R45" s="278">
        <f>SUM(R41:R44)</f>
        <v>0</v>
      </c>
      <c r="S45" s="278" t="s">
        <v>283</v>
      </c>
      <c r="T45" s="278">
        <f>SUM(T41:T44)</f>
        <v>0</v>
      </c>
      <c r="U45" s="259">
        <f>SUM(U41:U44)</f>
        <v>1329535</v>
      </c>
      <c r="V45" s="264"/>
    </row>
    <row r="46" spans="2:22" ht="15.75" customHeight="1">
      <c r="B46" s="113"/>
      <c r="C46" s="67" t="s">
        <v>53</v>
      </c>
      <c r="D46" s="207">
        <v>14</v>
      </c>
      <c r="E46" s="206">
        <v>0</v>
      </c>
      <c r="F46" s="206">
        <v>39668</v>
      </c>
      <c r="G46" s="206">
        <f t="shared" si="0"/>
        <v>39668</v>
      </c>
      <c r="H46" s="271">
        <v>124</v>
      </c>
      <c r="I46" s="267" t="s">
        <v>283</v>
      </c>
      <c r="J46" s="271">
        <v>41</v>
      </c>
      <c r="K46" s="273" t="s">
        <v>283</v>
      </c>
      <c r="L46" s="200"/>
      <c r="M46" s="90" t="s">
        <v>53</v>
      </c>
      <c r="N46" s="271" t="s">
        <v>283</v>
      </c>
      <c r="O46" s="271">
        <v>3500</v>
      </c>
      <c r="P46" s="270">
        <f t="shared" si="3"/>
        <v>3500</v>
      </c>
      <c r="Q46" s="268">
        <v>795</v>
      </c>
      <c r="R46" s="271">
        <v>120</v>
      </c>
      <c r="S46" s="271" t="s">
        <v>283</v>
      </c>
      <c r="T46" s="272">
        <v>1024</v>
      </c>
      <c r="U46" s="257">
        <v>167015</v>
      </c>
      <c r="V46" s="132"/>
    </row>
    <row r="47" spans="2:22" ht="15.75" customHeight="1">
      <c r="B47" s="113" t="s">
        <v>83</v>
      </c>
      <c r="C47" s="8" t="s">
        <v>56</v>
      </c>
      <c r="D47" s="208">
        <v>4457</v>
      </c>
      <c r="E47" s="158">
        <v>1200</v>
      </c>
      <c r="F47" s="274">
        <v>0</v>
      </c>
      <c r="G47" s="206">
        <f t="shared" si="0"/>
        <v>1200</v>
      </c>
      <c r="H47" s="274">
        <v>0</v>
      </c>
      <c r="I47" s="275" t="s">
        <v>286</v>
      </c>
      <c r="J47" s="274" t="s">
        <v>286</v>
      </c>
      <c r="K47" s="276">
        <v>0</v>
      </c>
      <c r="L47" s="200"/>
      <c r="M47" s="91" t="s">
        <v>56</v>
      </c>
      <c r="N47" s="274" t="s">
        <v>286</v>
      </c>
      <c r="O47" s="274" t="s">
        <v>286</v>
      </c>
      <c r="P47" s="270">
        <f t="shared" si="3"/>
        <v>0</v>
      </c>
      <c r="Q47" s="274">
        <v>0</v>
      </c>
      <c r="R47" s="274" t="s">
        <v>286</v>
      </c>
      <c r="S47" s="274" t="s">
        <v>286</v>
      </c>
      <c r="T47" s="283" t="s">
        <v>286</v>
      </c>
      <c r="U47" s="258">
        <v>804086</v>
      </c>
      <c r="V47" s="132"/>
    </row>
    <row r="48" spans="2:22" ht="15.75" customHeight="1">
      <c r="B48" s="113" t="s">
        <v>274</v>
      </c>
      <c r="C48" s="8" t="s">
        <v>57</v>
      </c>
      <c r="D48" s="208">
        <v>50</v>
      </c>
      <c r="E48" s="158">
        <v>40</v>
      </c>
      <c r="F48" s="274">
        <v>0</v>
      </c>
      <c r="G48" s="206">
        <f t="shared" si="0"/>
        <v>40</v>
      </c>
      <c r="H48" s="274">
        <v>0</v>
      </c>
      <c r="I48" s="275" t="s">
        <v>286</v>
      </c>
      <c r="J48" s="274" t="s">
        <v>286</v>
      </c>
      <c r="K48" s="276" t="s">
        <v>286</v>
      </c>
      <c r="L48" s="200"/>
      <c r="M48" s="91" t="s">
        <v>57</v>
      </c>
      <c r="N48" s="274" t="s">
        <v>286</v>
      </c>
      <c r="O48" s="274">
        <v>46837</v>
      </c>
      <c r="P48" s="270">
        <f t="shared" si="3"/>
        <v>46837</v>
      </c>
      <c r="Q48" s="274" t="s">
        <v>286</v>
      </c>
      <c r="R48" s="274" t="s">
        <v>286</v>
      </c>
      <c r="S48" s="274" t="s">
        <v>286</v>
      </c>
      <c r="T48" s="283" t="s">
        <v>286</v>
      </c>
      <c r="U48" s="258">
        <v>794200</v>
      </c>
      <c r="V48" s="132"/>
    </row>
    <row r="49" spans="2:22" ht="15.75" customHeight="1">
      <c r="B49" s="113" t="s">
        <v>84</v>
      </c>
      <c r="C49" s="8" t="s">
        <v>54</v>
      </c>
      <c r="D49" s="228">
        <v>194</v>
      </c>
      <c r="E49" s="280">
        <v>0</v>
      </c>
      <c r="F49" s="227">
        <v>145300</v>
      </c>
      <c r="G49" s="206">
        <f t="shared" si="0"/>
        <v>145300</v>
      </c>
      <c r="H49" s="274">
        <v>0</v>
      </c>
      <c r="I49" s="275" t="s">
        <v>287</v>
      </c>
      <c r="J49" s="274" t="s">
        <v>287</v>
      </c>
      <c r="K49" s="276" t="s">
        <v>287</v>
      </c>
      <c r="L49" s="200"/>
      <c r="M49" s="91" t="s">
        <v>54</v>
      </c>
      <c r="N49" s="280" t="s">
        <v>287</v>
      </c>
      <c r="O49" s="280" t="s">
        <v>287</v>
      </c>
      <c r="P49" s="270">
        <f t="shared" si="3"/>
        <v>0</v>
      </c>
      <c r="Q49" s="274">
        <v>0</v>
      </c>
      <c r="R49" s="274" t="s">
        <v>287</v>
      </c>
      <c r="S49" s="274" t="s">
        <v>287</v>
      </c>
      <c r="T49" s="274" t="s">
        <v>287</v>
      </c>
      <c r="U49" s="258">
        <v>36997</v>
      </c>
      <c r="V49" s="132"/>
    </row>
    <row r="50" spans="2:22" ht="15.75" customHeight="1">
      <c r="B50" s="116"/>
      <c r="C50" s="68" t="s">
        <v>10</v>
      </c>
      <c r="D50" s="278">
        <f>SUM(D46:D49)</f>
        <v>4715</v>
      </c>
      <c r="E50" s="278">
        <f>SUM(E46:E49)</f>
        <v>1240</v>
      </c>
      <c r="F50" s="278">
        <f>SUM(F46:F49)</f>
        <v>184968</v>
      </c>
      <c r="G50" s="209">
        <f t="shared" si="0"/>
        <v>186208</v>
      </c>
      <c r="H50" s="278">
        <f>SUM(H46:H49)</f>
        <v>124</v>
      </c>
      <c r="I50" s="278">
        <f>SUM(I46:I49)</f>
        <v>0</v>
      </c>
      <c r="J50" s="278">
        <f>SUM(J46:J49)</f>
        <v>41</v>
      </c>
      <c r="K50" s="286">
        <f>SUM(K46:K49)</f>
        <v>0</v>
      </c>
      <c r="L50" s="200"/>
      <c r="M50" s="92" t="s">
        <v>10</v>
      </c>
      <c r="N50" s="278">
        <f>SUM(N46:N49)</f>
        <v>0</v>
      </c>
      <c r="O50" s="278">
        <f>SUM(O46:O49)</f>
        <v>50337</v>
      </c>
      <c r="P50" s="278">
        <f>SUM(P46:P49)</f>
        <v>50337</v>
      </c>
      <c r="Q50" s="278">
        <f>SUM(Q46:Q49)</f>
        <v>795</v>
      </c>
      <c r="R50" s="278">
        <f>SUM(R46:R49)</f>
        <v>120</v>
      </c>
      <c r="S50" s="278" t="s">
        <v>283</v>
      </c>
      <c r="T50" s="278">
        <f>SUM(T46:T49)</f>
        <v>1024</v>
      </c>
      <c r="U50" s="259">
        <f>SUM(U46:U49)</f>
        <v>1802298</v>
      </c>
      <c r="V50" s="132"/>
    </row>
    <row r="51" spans="2:22" ht="15.75" customHeight="1">
      <c r="B51" s="484" t="s">
        <v>88</v>
      </c>
      <c r="C51" s="485"/>
      <c r="D51" s="229">
        <f>SUM(D14,D21,D17,D26,D23,D29,D33,D40,D45,D50)</f>
        <v>100463</v>
      </c>
      <c r="E51" s="229">
        <f>SUM(E14,E21,E17,E26,E23,E29,E33,E40,E45,E50)</f>
        <v>188399</v>
      </c>
      <c r="F51" s="229">
        <f>SUM(F14,F21,F17,F26,F23,F29,F33,F40,F45,F50)</f>
        <v>4904750</v>
      </c>
      <c r="G51" s="165">
        <f>SUM(E51:F51)</f>
        <v>5093149</v>
      </c>
      <c r="H51" s="229">
        <f>SUM(H14,H21,H17,H26,H23,H29,H33,H40,H45,H50)</f>
        <v>126492</v>
      </c>
      <c r="I51" s="229">
        <f>SUM(I50,I45,I40,I29,I23,I33,I26,I17,I21,I14)</f>
        <v>336194</v>
      </c>
      <c r="J51" s="229">
        <f>SUM(J50,J45,J40,J29,J23,J33,J26,J17,J21,J14)</f>
        <v>17719</v>
      </c>
      <c r="K51" s="230">
        <f>SUM(K50,K45,K40,K29,K23,K33,K26,K17,K21,K14)</f>
        <v>3722.5</v>
      </c>
      <c r="L51" s="200"/>
      <c r="M51" s="196" t="s">
        <v>240</v>
      </c>
      <c r="N51" s="229">
        <f>SUM(N14,N21,N17,N26,N33,N23,N29,N40,N45,N50)</f>
        <v>38512</v>
      </c>
      <c r="O51" s="229">
        <f>SUM(O14,O21,O17,O26,O33,O23,O29,O40,O45,O50)</f>
        <v>449888</v>
      </c>
      <c r="P51" s="229">
        <f>SUM(P14,P21,P17,P26,P33,P23,P29,P40,P45,P50)</f>
        <v>488400</v>
      </c>
      <c r="Q51" s="229">
        <f>SUM(Q14,Q21,Q17,Q26,Q33,Q23,Q29,Q40,Q45,Q50)</f>
        <v>1897</v>
      </c>
      <c r="R51" s="229">
        <f>SUM(R14,R21,R17,R26,R33,R23,R29,R40,R45,R50)</f>
        <v>1373</v>
      </c>
      <c r="S51" s="229"/>
      <c r="T51" s="229">
        <f>SUM(T14,T21,T17,T26,T33,T23,T29,T40,T45,T50)</f>
        <v>1024</v>
      </c>
      <c r="U51" s="230">
        <f>SUM(U50,U45,U14,U21,U17,U26,U33,U23,U29,U40)</f>
        <v>3465705</v>
      </c>
      <c r="V51" s="132"/>
    </row>
    <row r="52" spans="6:23" ht="34.5" customHeight="1">
      <c r="F52" s="203"/>
      <c r="T52" s="204"/>
      <c r="U52" s="180"/>
      <c r="V52" s="181"/>
      <c r="W52" s="180"/>
    </row>
    <row r="53" spans="2:21" ht="15.75" customHeight="1">
      <c r="B53" s="496" t="s">
        <v>275</v>
      </c>
      <c r="C53" s="497"/>
      <c r="D53" s="497"/>
      <c r="E53" s="497"/>
      <c r="F53" s="497"/>
      <c r="G53" s="497"/>
      <c r="H53" s="497"/>
      <c r="I53" s="497"/>
      <c r="J53" s="497"/>
      <c r="K53" s="497"/>
      <c r="M53" s="496" t="s">
        <v>276</v>
      </c>
      <c r="N53" s="497"/>
      <c r="O53" s="497"/>
      <c r="P53" s="497"/>
      <c r="Q53" s="497"/>
      <c r="R53" s="497"/>
      <c r="S53" s="497"/>
      <c r="T53" s="498"/>
      <c r="U53" s="498"/>
    </row>
    <row r="55" spans="4:21" ht="13.5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87"/>
    </row>
    <row r="56" spans="4:5" ht="13.5">
      <c r="D56" s="403">
        <v>42780</v>
      </c>
      <c r="E56" s="406" t="s">
        <v>391</v>
      </c>
    </row>
    <row r="57" ht="13.5">
      <c r="D57" s="405" t="s">
        <v>393</v>
      </c>
    </row>
    <row r="58" ht="13.5">
      <c r="D58" s="404"/>
    </row>
  </sheetData>
  <sheetProtection/>
  <mergeCells count="26">
    <mergeCell ref="Q3:Q4"/>
    <mergeCell ref="B3:B5"/>
    <mergeCell ref="C3:C5"/>
    <mergeCell ref="D3:G3"/>
    <mergeCell ref="H3:H4"/>
    <mergeCell ref="I3:I4"/>
    <mergeCell ref="R3:R4"/>
    <mergeCell ref="S3:S4"/>
    <mergeCell ref="T3:T4"/>
    <mergeCell ref="U3:U4"/>
    <mergeCell ref="D4:D5"/>
    <mergeCell ref="E4:G4"/>
    <mergeCell ref="J3:J4"/>
    <mergeCell ref="K3:K4"/>
    <mergeCell ref="M3:M5"/>
    <mergeCell ref="N3:P4"/>
    <mergeCell ref="B41:B45"/>
    <mergeCell ref="B51:C51"/>
    <mergeCell ref="B53:K53"/>
    <mergeCell ref="M53:U53"/>
    <mergeCell ref="B15:B17"/>
    <mergeCell ref="B18:B21"/>
    <mergeCell ref="B24:B26"/>
    <mergeCell ref="B27:B29"/>
    <mergeCell ref="B30:B33"/>
    <mergeCell ref="B34:B40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scale="98" r:id="rId1"/>
  <colBreaks count="1" manualBreakCount="1">
    <brk id="11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W55"/>
  <sheetViews>
    <sheetView showZeros="0" view="pageBreakPreview" zoomScaleSheetLayoutView="100" zoomScalePageLayoutView="0" workbookViewId="0" topLeftCell="A1">
      <pane xSplit="3" ySplit="5" topLeftCell="D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3.5"/>
  <cols>
    <col min="1" max="1" width="1.12109375" style="180" customWidth="1"/>
    <col min="2" max="2" width="7.875" style="180" customWidth="1"/>
    <col min="3" max="3" width="10.375" style="180" customWidth="1"/>
    <col min="4" max="7" width="9.50390625" style="180" customWidth="1"/>
    <col min="8" max="8" width="9.875" style="180" customWidth="1"/>
    <col min="9" max="9" width="10.00390625" style="180" customWidth="1"/>
    <col min="10" max="11" width="9.50390625" style="180" customWidth="1"/>
    <col min="12" max="12" width="3.125" style="180" customWidth="1"/>
    <col min="13" max="13" width="10.25390625" style="180" customWidth="1"/>
    <col min="14" max="20" width="9.50390625" style="180" customWidth="1"/>
    <col min="21" max="21" width="9.50390625" style="204" customWidth="1"/>
    <col min="22" max="22" width="9.50390625" style="180" customWidth="1"/>
    <col min="23" max="23" width="2.375" style="181" customWidth="1"/>
    <col min="24" max="16384" width="9.00390625" style="180" customWidth="1"/>
  </cols>
  <sheetData>
    <row r="1" spans="2:23" ht="13.5">
      <c r="B1" s="265" t="s">
        <v>277</v>
      </c>
      <c r="C1" s="104"/>
      <c r="D1" s="104"/>
      <c r="E1" s="104"/>
      <c r="F1" s="104"/>
      <c r="G1" s="104"/>
      <c r="H1" s="104"/>
      <c r="I1" s="104" t="s">
        <v>291</v>
      </c>
      <c r="J1" s="104"/>
      <c r="K1" s="104"/>
      <c r="L1" s="104"/>
      <c r="M1" s="104"/>
      <c r="N1" s="104"/>
      <c r="O1" s="104"/>
      <c r="P1" s="104"/>
      <c r="Q1" s="104"/>
      <c r="R1" s="104"/>
      <c r="S1" s="104" t="s">
        <v>291</v>
      </c>
      <c r="T1" s="104"/>
      <c r="U1" s="266"/>
      <c r="V1" s="104"/>
      <c r="W1" s="105"/>
    </row>
    <row r="2" spans="2:23" ht="7.5" customHeight="1">
      <c r="B2" s="104"/>
      <c r="C2" s="104"/>
      <c r="D2" s="106"/>
      <c r="E2" s="106"/>
      <c r="F2" s="106"/>
      <c r="G2" s="106"/>
      <c r="H2" s="106"/>
      <c r="I2" s="106"/>
      <c r="J2" s="106"/>
      <c r="K2" s="105"/>
      <c r="L2" s="105"/>
      <c r="M2" s="104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7.25" customHeight="1">
      <c r="B3" s="453" t="s">
        <v>254</v>
      </c>
      <c r="C3" s="451" t="s">
        <v>93</v>
      </c>
      <c r="D3" s="457" t="s">
        <v>106</v>
      </c>
      <c r="E3" s="457"/>
      <c r="F3" s="457"/>
      <c r="G3" s="458"/>
      <c r="H3" s="459" t="s">
        <v>107</v>
      </c>
      <c r="I3" s="449" t="s">
        <v>109</v>
      </c>
      <c r="J3" s="449" t="s">
        <v>108</v>
      </c>
      <c r="K3" s="465" t="s">
        <v>110</v>
      </c>
      <c r="L3" s="108"/>
      <c r="M3" s="472" t="s">
        <v>93</v>
      </c>
      <c r="N3" s="475" t="s">
        <v>173</v>
      </c>
      <c r="O3" s="476"/>
      <c r="P3" s="477"/>
      <c r="Q3" s="451" t="s">
        <v>112</v>
      </c>
      <c r="R3" s="451" t="s">
        <v>98</v>
      </c>
      <c r="S3" s="451" t="s">
        <v>97</v>
      </c>
      <c r="T3" s="451" t="s">
        <v>99</v>
      </c>
      <c r="U3" s="465" t="s">
        <v>100</v>
      </c>
      <c r="V3" s="109"/>
      <c r="W3" s="109"/>
    </row>
    <row r="4" spans="2:23" ht="17.25" customHeight="1">
      <c r="B4" s="503"/>
      <c r="C4" s="452"/>
      <c r="D4" s="467" t="s">
        <v>90</v>
      </c>
      <c r="E4" s="469" t="s">
        <v>94</v>
      </c>
      <c r="F4" s="470"/>
      <c r="G4" s="471"/>
      <c r="H4" s="460"/>
      <c r="I4" s="461"/>
      <c r="J4" s="505"/>
      <c r="K4" s="466"/>
      <c r="L4" s="115"/>
      <c r="M4" s="473"/>
      <c r="N4" s="478"/>
      <c r="O4" s="479"/>
      <c r="P4" s="480"/>
      <c r="Q4" s="452"/>
      <c r="R4" s="452"/>
      <c r="S4" s="452"/>
      <c r="T4" s="452"/>
      <c r="U4" s="466"/>
      <c r="V4" s="109"/>
      <c r="W4" s="109"/>
    </row>
    <row r="5" spans="2:23" ht="17.25" customHeight="1">
      <c r="B5" s="504"/>
      <c r="C5" s="456"/>
      <c r="D5" s="468"/>
      <c r="E5" s="118" t="s">
        <v>91</v>
      </c>
      <c r="F5" s="118" t="s">
        <v>92</v>
      </c>
      <c r="G5" s="118" t="s">
        <v>10</v>
      </c>
      <c r="H5" s="119" t="s">
        <v>264</v>
      </c>
      <c r="I5" s="120" t="s">
        <v>264</v>
      </c>
      <c r="J5" s="120" t="s">
        <v>264</v>
      </c>
      <c r="K5" s="121" t="s">
        <v>265</v>
      </c>
      <c r="L5" s="122"/>
      <c r="M5" s="474"/>
      <c r="N5" s="118" t="s">
        <v>95</v>
      </c>
      <c r="O5" s="118" t="s">
        <v>96</v>
      </c>
      <c r="P5" s="118" t="s">
        <v>10</v>
      </c>
      <c r="Q5" s="123" t="s">
        <v>266</v>
      </c>
      <c r="R5" s="123" t="s">
        <v>266</v>
      </c>
      <c r="S5" s="117" t="s">
        <v>267</v>
      </c>
      <c r="T5" s="123" t="s">
        <v>266</v>
      </c>
      <c r="U5" s="124" t="s">
        <v>266</v>
      </c>
      <c r="V5" s="125"/>
      <c r="W5" s="125"/>
    </row>
    <row r="6" spans="2:23" ht="15.75" customHeight="1">
      <c r="B6" s="113"/>
      <c r="C6" s="128" t="s">
        <v>85</v>
      </c>
      <c r="D6" s="254">
        <v>3435</v>
      </c>
      <c r="E6" s="205">
        <v>12179</v>
      </c>
      <c r="F6" s="205">
        <v>6097</v>
      </c>
      <c r="G6" s="255">
        <f>SUM(E6:F6)</f>
        <v>18276</v>
      </c>
      <c r="H6" s="205">
        <v>919</v>
      </c>
      <c r="I6" s="267" t="s">
        <v>279</v>
      </c>
      <c r="J6" s="268" t="s">
        <v>279</v>
      </c>
      <c r="K6" s="269" t="s">
        <v>279</v>
      </c>
      <c r="L6" s="200"/>
      <c r="M6" s="133" t="s">
        <v>85</v>
      </c>
      <c r="N6" s="268" t="s">
        <v>279</v>
      </c>
      <c r="O6" s="268" t="s">
        <v>279</v>
      </c>
      <c r="P6" s="270" t="s">
        <v>279</v>
      </c>
      <c r="Q6" s="268" t="s">
        <v>279</v>
      </c>
      <c r="R6" s="271" t="s">
        <v>279</v>
      </c>
      <c r="S6" s="272" t="s">
        <v>279</v>
      </c>
      <c r="T6" s="271" t="s">
        <v>279</v>
      </c>
      <c r="U6" s="256">
        <v>2505</v>
      </c>
      <c r="V6" s="132"/>
      <c r="W6" s="132"/>
    </row>
    <row r="7" spans="2:23" ht="15.75" customHeight="1">
      <c r="B7" s="113"/>
      <c r="C7" s="128" t="s">
        <v>192</v>
      </c>
      <c r="D7" s="208">
        <v>2278</v>
      </c>
      <c r="E7" s="158">
        <v>5113</v>
      </c>
      <c r="F7" s="158">
        <v>40720</v>
      </c>
      <c r="G7" s="217">
        <f aca="true" t="shared" si="0" ref="G7:G51">SUM(E7:F7)</f>
        <v>45833</v>
      </c>
      <c r="H7" s="271" t="s">
        <v>279</v>
      </c>
      <c r="I7" s="267" t="s">
        <v>279</v>
      </c>
      <c r="J7" s="271" t="s">
        <v>279</v>
      </c>
      <c r="K7" s="273" t="s">
        <v>279</v>
      </c>
      <c r="L7" s="200"/>
      <c r="M7" s="133" t="s">
        <v>192</v>
      </c>
      <c r="N7" s="274" t="s">
        <v>279</v>
      </c>
      <c r="O7" s="274" t="s">
        <v>279</v>
      </c>
      <c r="P7" s="270" t="s">
        <v>279</v>
      </c>
      <c r="Q7" s="271" t="s">
        <v>279</v>
      </c>
      <c r="R7" s="271" t="s">
        <v>279</v>
      </c>
      <c r="S7" s="272" t="s">
        <v>279</v>
      </c>
      <c r="T7" s="271" t="s">
        <v>279</v>
      </c>
      <c r="U7" s="258">
        <v>8220</v>
      </c>
      <c r="V7" s="132"/>
      <c r="W7" s="132"/>
    </row>
    <row r="8" spans="2:23" ht="15.75" customHeight="1">
      <c r="B8" s="113" t="s">
        <v>61</v>
      </c>
      <c r="C8" s="146" t="s">
        <v>1</v>
      </c>
      <c r="D8" s="208">
        <v>258</v>
      </c>
      <c r="E8" s="158">
        <v>1391</v>
      </c>
      <c r="F8" s="158">
        <v>99784</v>
      </c>
      <c r="G8" s="158">
        <f t="shared" si="0"/>
        <v>101175</v>
      </c>
      <c r="H8" s="274">
        <v>2701</v>
      </c>
      <c r="I8" s="275" t="s">
        <v>280</v>
      </c>
      <c r="J8" s="274">
        <v>4336</v>
      </c>
      <c r="K8" s="276" t="s">
        <v>280</v>
      </c>
      <c r="L8" s="200"/>
      <c r="M8" s="147" t="s">
        <v>1</v>
      </c>
      <c r="N8" s="274">
        <v>6128</v>
      </c>
      <c r="O8" s="274">
        <v>15381</v>
      </c>
      <c r="P8" s="270">
        <f aca="true" t="shared" si="1" ref="P8:P20">SUM(N8:O8)</f>
        <v>21509</v>
      </c>
      <c r="Q8" s="271" t="s">
        <v>280</v>
      </c>
      <c r="R8" s="274" t="s">
        <v>280</v>
      </c>
      <c r="S8" s="272" t="s">
        <v>280</v>
      </c>
      <c r="T8" s="274" t="s">
        <v>280</v>
      </c>
      <c r="U8" s="258">
        <v>46515</v>
      </c>
      <c r="V8" s="132"/>
      <c r="W8" s="132"/>
    </row>
    <row r="9" spans="2:23" ht="15.75" customHeight="1">
      <c r="B9" s="113"/>
      <c r="C9" s="146" t="s">
        <v>2</v>
      </c>
      <c r="D9" s="208">
        <v>1789</v>
      </c>
      <c r="E9" s="158">
        <v>4470</v>
      </c>
      <c r="F9" s="158">
        <v>10016</v>
      </c>
      <c r="G9" s="227">
        <f t="shared" si="0"/>
        <v>14486</v>
      </c>
      <c r="H9" s="274" t="s">
        <v>280</v>
      </c>
      <c r="I9" s="275" t="s">
        <v>280</v>
      </c>
      <c r="J9" s="274" t="s">
        <v>280</v>
      </c>
      <c r="K9" s="276" t="s">
        <v>280</v>
      </c>
      <c r="L9" s="200"/>
      <c r="M9" s="147" t="s">
        <v>2</v>
      </c>
      <c r="N9" s="274" t="s">
        <v>280</v>
      </c>
      <c r="O9" s="274" t="s">
        <v>280</v>
      </c>
      <c r="P9" s="270">
        <f t="shared" si="1"/>
        <v>0</v>
      </c>
      <c r="Q9" s="271" t="s">
        <v>280</v>
      </c>
      <c r="R9" s="274" t="s">
        <v>280</v>
      </c>
      <c r="S9" s="272" t="s">
        <v>280</v>
      </c>
      <c r="T9" s="274" t="s">
        <v>280</v>
      </c>
      <c r="U9" s="258">
        <v>87990</v>
      </c>
      <c r="V9" s="132"/>
      <c r="W9" s="132"/>
    </row>
    <row r="10" spans="2:23" ht="15.75" customHeight="1">
      <c r="B10" s="113"/>
      <c r="C10" s="146" t="s">
        <v>0</v>
      </c>
      <c r="D10" s="208">
        <v>6892</v>
      </c>
      <c r="E10" s="158">
        <v>10342</v>
      </c>
      <c r="F10" s="158">
        <v>114522</v>
      </c>
      <c r="G10" s="158">
        <f t="shared" si="0"/>
        <v>124864</v>
      </c>
      <c r="H10" s="274" t="s">
        <v>280</v>
      </c>
      <c r="I10" s="275" t="s">
        <v>280</v>
      </c>
      <c r="J10" s="274" t="s">
        <v>280</v>
      </c>
      <c r="K10" s="276" t="s">
        <v>280</v>
      </c>
      <c r="L10" s="200"/>
      <c r="M10" s="147" t="s">
        <v>0</v>
      </c>
      <c r="N10" s="274" t="s">
        <v>280</v>
      </c>
      <c r="O10" s="274" t="s">
        <v>280</v>
      </c>
      <c r="P10" s="270">
        <f t="shared" si="1"/>
        <v>0</v>
      </c>
      <c r="Q10" s="271" t="s">
        <v>280</v>
      </c>
      <c r="R10" s="274" t="s">
        <v>280</v>
      </c>
      <c r="S10" s="272" t="s">
        <v>280</v>
      </c>
      <c r="T10" s="274" t="s">
        <v>280</v>
      </c>
      <c r="U10" s="258">
        <v>1365</v>
      </c>
      <c r="V10" s="132"/>
      <c r="W10" s="132"/>
    </row>
    <row r="11" spans="2:23" ht="15.75" customHeight="1">
      <c r="B11" s="113" t="s">
        <v>268</v>
      </c>
      <c r="C11" s="146" t="s">
        <v>8</v>
      </c>
      <c r="D11" s="208">
        <v>1600</v>
      </c>
      <c r="E11" s="158">
        <v>4400</v>
      </c>
      <c r="F11" s="274" t="s">
        <v>281</v>
      </c>
      <c r="G11" s="227">
        <f t="shared" si="0"/>
        <v>4400</v>
      </c>
      <c r="H11" s="274" t="s">
        <v>280</v>
      </c>
      <c r="I11" s="275" t="s">
        <v>280</v>
      </c>
      <c r="J11" s="274"/>
      <c r="K11" s="276" t="s">
        <v>280</v>
      </c>
      <c r="L11" s="200"/>
      <c r="M11" s="147" t="s">
        <v>8</v>
      </c>
      <c r="N11" s="274" t="s">
        <v>280</v>
      </c>
      <c r="O11" s="274" t="s">
        <v>280</v>
      </c>
      <c r="P11" s="270">
        <f t="shared" si="1"/>
        <v>0</v>
      </c>
      <c r="Q11" s="271" t="s">
        <v>280</v>
      </c>
      <c r="R11" s="274" t="s">
        <v>280</v>
      </c>
      <c r="S11" s="272" t="s">
        <v>280</v>
      </c>
      <c r="T11" s="274" t="s">
        <v>280</v>
      </c>
      <c r="U11" s="276" t="s">
        <v>280</v>
      </c>
      <c r="V11" s="132"/>
      <c r="W11" s="132"/>
    </row>
    <row r="12" spans="2:23" ht="15.75" customHeight="1">
      <c r="B12" s="113" t="s">
        <v>62</v>
      </c>
      <c r="C12" s="146" t="s">
        <v>3</v>
      </c>
      <c r="D12" s="277" t="s">
        <v>281</v>
      </c>
      <c r="E12" s="217">
        <v>33398</v>
      </c>
      <c r="F12" s="217">
        <v>10277</v>
      </c>
      <c r="G12" s="158">
        <f t="shared" si="0"/>
        <v>43675</v>
      </c>
      <c r="H12" s="158">
        <v>400</v>
      </c>
      <c r="I12" s="275" t="s">
        <v>282</v>
      </c>
      <c r="J12" s="274">
        <v>7500</v>
      </c>
      <c r="K12" s="276" t="s">
        <v>282</v>
      </c>
      <c r="L12" s="200"/>
      <c r="M12" s="147" t="s">
        <v>3</v>
      </c>
      <c r="N12" s="270" t="s">
        <v>282</v>
      </c>
      <c r="O12" s="270" t="s">
        <v>282</v>
      </c>
      <c r="P12" s="270">
        <f t="shared" si="1"/>
        <v>0</v>
      </c>
      <c r="Q12" s="271" t="s">
        <v>282</v>
      </c>
      <c r="R12" s="274" t="s">
        <v>282</v>
      </c>
      <c r="S12" s="272" t="s">
        <v>282</v>
      </c>
      <c r="T12" s="274" t="s">
        <v>282</v>
      </c>
      <c r="U12" s="276" t="s">
        <v>282</v>
      </c>
      <c r="V12" s="132"/>
      <c r="W12" s="132"/>
    </row>
    <row r="13" spans="2:23" ht="15.75" customHeight="1">
      <c r="B13" s="113"/>
      <c r="C13" s="146" t="s">
        <v>4</v>
      </c>
      <c r="D13" s="218">
        <v>265</v>
      </c>
      <c r="E13" s="217">
        <v>112321</v>
      </c>
      <c r="F13" s="217">
        <v>125337</v>
      </c>
      <c r="G13" s="206">
        <f t="shared" si="0"/>
        <v>237658</v>
      </c>
      <c r="H13" s="158">
        <v>117068</v>
      </c>
      <c r="I13" s="275" t="s">
        <v>282</v>
      </c>
      <c r="J13" s="274" t="s">
        <v>282</v>
      </c>
      <c r="K13" s="276" t="s">
        <v>282</v>
      </c>
      <c r="L13" s="200"/>
      <c r="M13" s="147" t="s">
        <v>4</v>
      </c>
      <c r="N13" s="270" t="s">
        <v>282</v>
      </c>
      <c r="O13" s="270" t="s">
        <v>282</v>
      </c>
      <c r="P13" s="270">
        <f t="shared" si="1"/>
        <v>0</v>
      </c>
      <c r="Q13" s="271" t="s">
        <v>282</v>
      </c>
      <c r="R13" s="274" t="s">
        <v>282</v>
      </c>
      <c r="S13" s="272" t="s">
        <v>282</v>
      </c>
      <c r="T13" s="274" t="s">
        <v>282</v>
      </c>
      <c r="U13" s="276" t="s">
        <v>282</v>
      </c>
      <c r="V13" s="132"/>
      <c r="W13" s="132"/>
    </row>
    <row r="14" spans="2:23" ht="15.75" customHeight="1">
      <c r="B14" s="116"/>
      <c r="C14" s="155" t="s">
        <v>10</v>
      </c>
      <c r="D14" s="240">
        <v>16517</v>
      </c>
      <c r="E14" s="149">
        <v>183614</v>
      </c>
      <c r="F14" s="149">
        <v>406753</v>
      </c>
      <c r="G14" s="149">
        <f t="shared" si="0"/>
        <v>590367</v>
      </c>
      <c r="H14" s="209">
        <f>SUM(H6:H13)</f>
        <v>121088</v>
      </c>
      <c r="I14" s="278">
        <f>SUM(I6:I13)</f>
        <v>0</v>
      </c>
      <c r="J14" s="209">
        <f>SUM(J6:J13)</f>
        <v>11836</v>
      </c>
      <c r="K14" s="259">
        <f>SUM(K6:K13)</f>
        <v>0</v>
      </c>
      <c r="L14" s="200"/>
      <c r="M14" s="157" t="s">
        <v>10</v>
      </c>
      <c r="N14" s="278">
        <f>SUM(N6:N13)</f>
        <v>6128</v>
      </c>
      <c r="O14" s="278">
        <f>SUM(O6:O13)</f>
        <v>15381</v>
      </c>
      <c r="P14" s="278">
        <f t="shared" si="1"/>
        <v>21509</v>
      </c>
      <c r="Q14" s="278" t="s">
        <v>283</v>
      </c>
      <c r="R14" s="278">
        <f>SUM(R6:R13)</f>
        <v>0</v>
      </c>
      <c r="S14" s="279" t="s">
        <v>283</v>
      </c>
      <c r="T14" s="278">
        <f>SUM(T6:T13)</f>
        <v>0</v>
      </c>
      <c r="U14" s="259">
        <f>SUM(U6:U13)</f>
        <v>146595</v>
      </c>
      <c r="V14" s="132"/>
      <c r="W14" s="132"/>
    </row>
    <row r="15" spans="2:23" ht="15.75" customHeight="1">
      <c r="B15" s="453" t="s">
        <v>215</v>
      </c>
      <c r="C15" s="188" t="s">
        <v>213</v>
      </c>
      <c r="D15" s="207">
        <v>6606</v>
      </c>
      <c r="E15" s="206">
        <v>7590</v>
      </c>
      <c r="F15" s="206">
        <v>252794</v>
      </c>
      <c r="G15" s="206">
        <f t="shared" si="0"/>
        <v>260384</v>
      </c>
      <c r="H15" s="205">
        <v>17</v>
      </c>
      <c r="I15" s="249">
        <v>220110</v>
      </c>
      <c r="J15" s="227">
        <v>14</v>
      </c>
      <c r="K15" s="263">
        <v>1</v>
      </c>
      <c r="L15" s="200"/>
      <c r="M15" s="191" t="s">
        <v>213</v>
      </c>
      <c r="N15" s="271">
        <v>6</v>
      </c>
      <c r="O15" s="271" t="s">
        <v>283</v>
      </c>
      <c r="P15" s="280">
        <f t="shared" si="1"/>
        <v>6</v>
      </c>
      <c r="Q15" s="280">
        <v>620</v>
      </c>
      <c r="R15" s="281">
        <v>14</v>
      </c>
      <c r="S15" s="281" t="s">
        <v>283</v>
      </c>
      <c r="T15" s="280" t="s">
        <v>283</v>
      </c>
      <c r="U15" s="257">
        <v>8640</v>
      </c>
      <c r="V15" s="132"/>
      <c r="W15" s="132"/>
    </row>
    <row r="16" spans="2:23" ht="15.75" customHeight="1">
      <c r="B16" s="499"/>
      <c r="C16" s="146" t="s">
        <v>186</v>
      </c>
      <c r="D16" s="277" t="s">
        <v>281</v>
      </c>
      <c r="E16" s="217">
        <v>4683</v>
      </c>
      <c r="F16" s="217">
        <v>589308</v>
      </c>
      <c r="G16" s="206">
        <f t="shared" si="0"/>
        <v>593991</v>
      </c>
      <c r="H16" s="274" t="s">
        <v>283</v>
      </c>
      <c r="I16" s="275" t="s">
        <v>283</v>
      </c>
      <c r="J16" s="274" t="s">
        <v>283</v>
      </c>
      <c r="K16" s="276" t="s">
        <v>283</v>
      </c>
      <c r="L16" s="200"/>
      <c r="M16" s="147" t="s">
        <v>20</v>
      </c>
      <c r="N16" s="270" t="s">
        <v>283</v>
      </c>
      <c r="O16" s="270" t="s">
        <v>283</v>
      </c>
      <c r="P16" s="270">
        <f t="shared" si="1"/>
        <v>0</v>
      </c>
      <c r="Q16" s="274" t="s">
        <v>283</v>
      </c>
      <c r="R16" s="274" t="s">
        <v>283</v>
      </c>
      <c r="S16" s="283" t="s">
        <v>283</v>
      </c>
      <c r="T16" s="274" t="s">
        <v>283</v>
      </c>
      <c r="U16" s="262">
        <v>3400</v>
      </c>
      <c r="V16" s="132"/>
      <c r="W16" s="132"/>
    </row>
    <row r="17" spans="2:23" ht="15.75" customHeight="1">
      <c r="B17" s="500"/>
      <c r="C17" s="155" t="s">
        <v>10</v>
      </c>
      <c r="D17" s="247">
        <v>6606</v>
      </c>
      <c r="E17" s="209">
        <v>12273</v>
      </c>
      <c r="F17" s="209">
        <v>842102</v>
      </c>
      <c r="G17" s="209">
        <f t="shared" si="0"/>
        <v>854375</v>
      </c>
      <c r="H17" s="209">
        <f>SUM(H15:H16)</f>
        <v>17</v>
      </c>
      <c r="I17" s="209">
        <f>SUM(I15:I16)</f>
        <v>220110</v>
      </c>
      <c r="J17" s="209">
        <f>SUM(J15:J16)</f>
        <v>14</v>
      </c>
      <c r="K17" s="259">
        <f>SUM(K15:K16)</f>
        <v>1</v>
      </c>
      <c r="L17" s="200"/>
      <c r="M17" s="157" t="s">
        <v>10</v>
      </c>
      <c r="N17" s="278">
        <f>SUM(N15:N16)</f>
        <v>6</v>
      </c>
      <c r="O17" s="278">
        <f>SUM(O15:O16)</f>
        <v>0</v>
      </c>
      <c r="P17" s="278">
        <f>SUM(N17:O17)</f>
        <v>6</v>
      </c>
      <c r="Q17" s="278">
        <f>SUM(Q15:Q16)</f>
        <v>620</v>
      </c>
      <c r="R17" s="278">
        <f>SUM(R15:R16)</f>
        <v>14</v>
      </c>
      <c r="S17" s="278" t="s">
        <v>283</v>
      </c>
      <c r="T17" s="278">
        <f>SUM(T15:T16)</f>
        <v>0</v>
      </c>
      <c r="U17" s="259">
        <f>SUM(U15:U16)</f>
        <v>12040</v>
      </c>
      <c r="V17" s="132"/>
      <c r="W17" s="132"/>
    </row>
    <row r="18" spans="2:23" ht="15.75" customHeight="1">
      <c r="B18" s="481" t="s">
        <v>269</v>
      </c>
      <c r="C18" s="260" t="s">
        <v>11</v>
      </c>
      <c r="D18" s="254">
        <v>9124</v>
      </c>
      <c r="E18" s="205">
        <v>6216</v>
      </c>
      <c r="F18" s="205">
        <v>101976</v>
      </c>
      <c r="G18" s="205">
        <f t="shared" si="0"/>
        <v>108192</v>
      </c>
      <c r="H18" s="268" t="s">
        <v>283</v>
      </c>
      <c r="I18" s="284" t="s">
        <v>283</v>
      </c>
      <c r="J18" s="268" t="s">
        <v>283</v>
      </c>
      <c r="K18" s="269" t="s">
        <v>283</v>
      </c>
      <c r="L18" s="200"/>
      <c r="M18" s="285" t="s">
        <v>11</v>
      </c>
      <c r="N18" s="268" t="s">
        <v>283</v>
      </c>
      <c r="O18" s="268" t="s">
        <v>283</v>
      </c>
      <c r="P18" s="268">
        <f t="shared" si="1"/>
        <v>0</v>
      </c>
      <c r="Q18" s="268" t="s">
        <v>283</v>
      </c>
      <c r="R18" s="268" t="s">
        <v>283</v>
      </c>
      <c r="S18" s="268" t="s">
        <v>283</v>
      </c>
      <c r="T18" s="268" t="s">
        <v>283</v>
      </c>
      <c r="U18" s="256">
        <v>1410</v>
      </c>
      <c r="V18" s="132"/>
      <c r="W18" s="132"/>
    </row>
    <row r="19" spans="2:23" ht="15.75" customHeight="1">
      <c r="B19" s="494"/>
      <c r="C19" s="128" t="s">
        <v>14</v>
      </c>
      <c r="D19" s="207">
        <v>585</v>
      </c>
      <c r="E19" s="206">
        <v>191</v>
      </c>
      <c r="F19" s="206">
        <v>126755</v>
      </c>
      <c r="G19" s="206">
        <f t="shared" si="0"/>
        <v>126946</v>
      </c>
      <c r="H19" s="271" t="s">
        <v>283</v>
      </c>
      <c r="I19" s="267" t="s">
        <v>283</v>
      </c>
      <c r="J19" s="271" t="s">
        <v>283</v>
      </c>
      <c r="K19" s="273" t="s">
        <v>283</v>
      </c>
      <c r="L19" s="200"/>
      <c r="M19" s="133" t="s">
        <v>14</v>
      </c>
      <c r="N19" s="271" t="s">
        <v>283</v>
      </c>
      <c r="O19" s="271" t="s">
        <v>283</v>
      </c>
      <c r="P19" s="274">
        <f t="shared" si="1"/>
        <v>0</v>
      </c>
      <c r="Q19" s="271">
        <v>1926</v>
      </c>
      <c r="R19" s="271" t="s">
        <v>283</v>
      </c>
      <c r="S19" s="272" t="s">
        <v>283</v>
      </c>
      <c r="T19" s="271" t="s">
        <v>283</v>
      </c>
      <c r="U19" s="257">
        <v>4745</v>
      </c>
      <c r="V19" s="132"/>
      <c r="W19" s="132"/>
    </row>
    <row r="20" spans="2:23" ht="15.75" customHeight="1">
      <c r="B20" s="494"/>
      <c r="C20" s="128" t="s">
        <v>194</v>
      </c>
      <c r="D20" s="277" t="s">
        <v>281</v>
      </c>
      <c r="E20" s="270" t="s">
        <v>281</v>
      </c>
      <c r="F20" s="217">
        <v>106857</v>
      </c>
      <c r="G20" s="206">
        <f t="shared" si="0"/>
        <v>106857</v>
      </c>
      <c r="H20" s="274">
        <v>4329</v>
      </c>
      <c r="I20" s="267" t="s">
        <v>283</v>
      </c>
      <c r="J20" s="271">
        <v>7</v>
      </c>
      <c r="K20" s="273" t="s">
        <v>283</v>
      </c>
      <c r="L20" s="200"/>
      <c r="M20" s="147" t="s">
        <v>194</v>
      </c>
      <c r="N20" s="270" t="s">
        <v>283</v>
      </c>
      <c r="O20" s="270">
        <v>8</v>
      </c>
      <c r="P20" s="274">
        <f t="shared" si="1"/>
        <v>8</v>
      </c>
      <c r="Q20" s="274">
        <v>500</v>
      </c>
      <c r="R20" s="271" t="s">
        <v>283</v>
      </c>
      <c r="S20" s="272" t="s">
        <v>283</v>
      </c>
      <c r="T20" s="271" t="s">
        <v>283</v>
      </c>
      <c r="U20" s="262">
        <v>6630</v>
      </c>
      <c r="V20" s="132"/>
      <c r="W20" s="132"/>
    </row>
    <row r="21" spans="2:23" ht="15.75" customHeight="1">
      <c r="B21" s="495"/>
      <c r="C21" s="155" t="s">
        <v>10</v>
      </c>
      <c r="D21" s="247">
        <v>9709</v>
      </c>
      <c r="E21" s="247">
        <v>6407</v>
      </c>
      <c r="F21" s="247">
        <v>335588</v>
      </c>
      <c r="G21" s="247">
        <f t="shared" si="0"/>
        <v>341995</v>
      </c>
      <c r="H21" s="279">
        <f>SUM(H18:H20)</f>
        <v>4329</v>
      </c>
      <c r="I21" s="279">
        <f>SUM(I18:I20)</f>
        <v>0</v>
      </c>
      <c r="J21" s="279">
        <f>SUM(J18:J20)</f>
        <v>7</v>
      </c>
      <c r="K21" s="286">
        <f>SUM(K18:K20)</f>
        <v>0</v>
      </c>
      <c r="L21" s="200"/>
      <c r="M21" s="157" t="s">
        <v>10</v>
      </c>
      <c r="N21" s="278">
        <f>SUM(N18:N20)</f>
        <v>0</v>
      </c>
      <c r="O21" s="278">
        <f>SUM(O18:O20)</f>
        <v>8</v>
      </c>
      <c r="P21" s="278">
        <f>SUM(P18:P20)</f>
        <v>8</v>
      </c>
      <c r="Q21" s="278">
        <f>SUM(Q18:Q20)</f>
        <v>2426</v>
      </c>
      <c r="R21" s="278">
        <f>SUM(R18:R20)</f>
        <v>0</v>
      </c>
      <c r="S21" s="278" t="s">
        <v>283</v>
      </c>
      <c r="T21" s="278">
        <f>SUM(T18:T20)</f>
        <v>0</v>
      </c>
      <c r="U21" s="259">
        <f>SUM(U18:U20)</f>
        <v>12785</v>
      </c>
      <c r="V21" s="132"/>
      <c r="W21" s="132"/>
    </row>
    <row r="22" spans="2:23" ht="15.75" customHeight="1">
      <c r="B22" s="113" t="s">
        <v>75</v>
      </c>
      <c r="C22" s="67" t="s">
        <v>35</v>
      </c>
      <c r="D22" s="228">
        <v>6460</v>
      </c>
      <c r="E22" s="227">
        <v>1661</v>
      </c>
      <c r="F22" s="227">
        <v>312236</v>
      </c>
      <c r="G22" s="206">
        <f t="shared" si="0"/>
        <v>313897</v>
      </c>
      <c r="H22" s="206">
        <v>20</v>
      </c>
      <c r="I22" s="267" t="s">
        <v>284</v>
      </c>
      <c r="J22" s="271" t="s">
        <v>284</v>
      </c>
      <c r="K22" s="257">
        <v>30</v>
      </c>
      <c r="L22" s="200"/>
      <c r="M22" s="90" t="s">
        <v>35</v>
      </c>
      <c r="N22" s="280">
        <v>4000</v>
      </c>
      <c r="O22" s="280">
        <v>8000</v>
      </c>
      <c r="P22" s="270">
        <f>SUM(N22:O22)</f>
        <v>12000</v>
      </c>
      <c r="Q22" s="271" t="s">
        <v>284</v>
      </c>
      <c r="R22" s="271" t="s">
        <v>284</v>
      </c>
      <c r="S22" s="272" t="s">
        <v>284</v>
      </c>
      <c r="T22" s="271" t="s">
        <v>284</v>
      </c>
      <c r="U22" s="263">
        <v>10239</v>
      </c>
      <c r="V22" s="132"/>
      <c r="W22" s="132"/>
    </row>
    <row r="23" spans="2:23" ht="15.75" customHeight="1">
      <c r="B23" s="116" t="s">
        <v>76</v>
      </c>
      <c r="C23" s="68" t="s">
        <v>10</v>
      </c>
      <c r="D23" s="247">
        <v>6460</v>
      </c>
      <c r="E23" s="209">
        <v>1661</v>
      </c>
      <c r="F23" s="209">
        <v>312236</v>
      </c>
      <c r="G23" s="209">
        <f t="shared" si="0"/>
        <v>313897</v>
      </c>
      <c r="H23" s="209">
        <f>SUM(H22)</f>
        <v>20</v>
      </c>
      <c r="I23" s="209">
        <f>SUM(I22)</f>
        <v>0</v>
      </c>
      <c r="J23" s="209">
        <f>SUM(J22)</f>
        <v>0</v>
      </c>
      <c r="K23" s="259">
        <f>SUM(K22)</f>
        <v>30</v>
      </c>
      <c r="L23" s="200"/>
      <c r="M23" s="92" t="s">
        <v>10</v>
      </c>
      <c r="N23" s="278">
        <f>SUM(N22)</f>
        <v>4000</v>
      </c>
      <c r="O23" s="278">
        <f>SUM(O22)</f>
        <v>8000</v>
      </c>
      <c r="P23" s="278">
        <f>SUM(P22)</f>
        <v>12000</v>
      </c>
      <c r="Q23" s="278">
        <f>SUM(Q22)</f>
        <v>0</v>
      </c>
      <c r="R23" s="278">
        <f>SUM(R22)</f>
        <v>0</v>
      </c>
      <c r="S23" s="278" t="s">
        <v>278</v>
      </c>
      <c r="T23" s="278">
        <f>SUM(T22)</f>
        <v>0</v>
      </c>
      <c r="U23" s="259">
        <f>SUM(U22)</f>
        <v>10239</v>
      </c>
      <c r="V23" s="132"/>
      <c r="W23" s="132"/>
    </row>
    <row r="24" spans="2:23" ht="15.75" customHeight="1">
      <c r="B24" s="481" t="s">
        <v>270</v>
      </c>
      <c r="C24" s="128" t="s">
        <v>22</v>
      </c>
      <c r="D24" s="207">
        <v>32098</v>
      </c>
      <c r="E24" s="206">
        <v>11105</v>
      </c>
      <c r="F24" s="206">
        <v>331103</v>
      </c>
      <c r="G24" s="206">
        <f t="shared" si="0"/>
        <v>342208</v>
      </c>
      <c r="H24" s="268">
        <v>2500</v>
      </c>
      <c r="I24" s="267" t="s">
        <v>279</v>
      </c>
      <c r="J24" s="268">
        <v>100</v>
      </c>
      <c r="K24" s="273" t="s">
        <v>279</v>
      </c>
      <c r="L24" s="200"/>
      <c r="M24" s="133" t="s">
        <v>22</v>
      </c>
      <c r="N24" s="271">
        <v>315</v>
      </c>
      <c r="O24" s="271" t="s">
        <v>279</v>
      </c>
      <c r="P24" s="280">
        <f>SUM(N24:O24)</f>
        <v>315</v>
      </c>
      <c r="Q24" s="268">
        <v>370</v>
      </c>
      <c r="R24" s="271">
        <v>50</v>
      </c>
      <c r="S24" s="272" t="s">
        <v>279</v>
      </c>
      <c r="T24" s="271" t="s">
        <v>279</v>
      </c>
      <c r="U24" s="257">
        <v>39767</v>
      </c>
      <c r="V24" s="132"/>
      <c r="W24" s="132"/>
    </row>
    <row r="25" spans="2:23" ht="15.75" customHeight="1">
      <c r="B25" s="501"/>
      <c r="C25" s="146" t="s">
        <v>23</v>
      </c>
      <c r="D25" s="228">
        <v>317</v>
      </c>
      <c r="E25" s="280" t="s">
        <v>281</v>
      </c>
      <c r="F25" s="280" t="s">
        <v>281</v>
      </c>
      <c r="G25" s="206">
        <f t="shared" si="0"/>
        <v>0</v>
      </c>
      <c r="H25" s="271" t="s">
        <v>279</v>
      </c>
      <c r="I25" s="267" t="s">
        <v>279</v>
      </c>
      <c r="J25" s="271" t="s">
        <v>279</v>
      </c>
      <c r="K25" s="273" t="s">
        <v>279</v>
      </c>
      <c r="L25" s="200"/>
      <c r="M25" s="133" t="s">
        <v>23</v>
      </c>
      <c r="N25" s="280" t="s">
        <v>279</v>
      </c>
      <c r="O25" s="280" t="s">
        <v>279</v>
      </c>
      <c r="P25" s="274">
        <f>SUM(N25:O25)</f>
        <v>0</v>
      </c>
      <c r="Q25" s="271" t="s">
        <v>279</v>
      </c>
      <c r="R25" s="271" t="s">
        <v>279</v>
      </c>
      <c r="S25" s="272" t="s">
        <v>279</v>
      </c>
      <c r="T25" s="271" t="s">
        <v>279</v>
      </c>
      <c r="U25" s="263">
        <v>3339</v>
      </c>
      <c r="V25" s="132"/>
      <c r="W25" s="132"/>
    </row>
    <row r="26" spans="2:23" ht="15.75" customHeight="1">
      <c r="B26" s="502"/>
      <c r="C26" s="155" t="s">
        <v>10</v>
      </c>
      <c r="D26" s="247">
        <v>32415</v>
      </c>
      <c r="E26" s="247">
        <v>11105</v>
      </c>
      <c r="F26" s="247">
        <v>331103</v>
      </c>
      <c r="G26" s="247">
        <f t="shared" si="0"/>
        <v>342208</v>
      </c>
      <c r="H26" s="279">
        <f>SUM(H24:H25)</f>
        <v>2500</v>
      </c>
      <c r="I26" s="279">
        <f>SUM(I24:I25)</f>
        <v>0</v>
      </c>
      <c r="J26" s="279">
        <f>SUM(J24:J25)</f>
        <v>100</v>
      </c>
      <c r="K26" s="286">
        <f>SUM(K24:K25)</f>
        <v>0</v>
      </c>
      <c r="L26" s="200"/>
      <c r="M26" s="157" t="s">
        <v>10</v>
      </c>
      <c r="N26" s="278">
        <f>SUM(N24:N25)</f>
        <v>315</v>
      </c>
      <c r="O26" s="278">
        <f>SUM(O24:O25)</f>
        <v>0</v>
      </c>
      <c r="P26" s="278">
        <f>SUM(P24:P25)</f>
        <v>315</v>
      </c>
      <c r="Q26" s="278">
        <f>SUM(Q24:Q25)</f>
        <v>370</v>
      </c>
      <c r="R26" s="278">
        <f>SUM(R24:R25)</f>
        <v>50</v>
      </c>
      <c r="S26" s="278" t="s">
        <v>283</v>
      </c>
      <c r="T26" s="278">
        <f>SUM(T24:T25)</f>
        <v>0</v>
      </c>
      <c r="U26" s="259">
        <f>SUM(U24:U25)</f>
        <v>43106</v>
      </c>
      <c r="V26" s="132"/>
      <c r="W26" s="132"/>
    </row>
    <row r="27" spans="2:23" ht="15.75" customHeight="1">
      <c r="B27" s="481" t="s">
        <v>271</v>
      </c>
      <c r="C27" s="67" t="s">
        <v>37</v>
      </c>
      <c r="D27" s="207">
        <v>1727</v>
      </c>
      <c r="E27" s="206">
        <v>76</v>
      </c>
      <c r="F27" s="206">
        <v>3671</v>
      </c>
      <c r="G27" s="206">
        <f t="shared" si="0"/>
        <v>3747</v>
      </c>
      <c r="H27" s="268" t="s">
        <v>283</v>
      </c>
      <c r="I27" s="267" t="s">
        <v>283</v>
      </c>
      <c r="J27" s="271" t="s">
        <v>283</v>
      </c>
      <c r="K27" s="269">
        <v>148</v>
      </c>
      <c r="L27" s="200"/>
      <c r="M27" s="90" t="s">
        <v>37</v>
      </c>
      <c r="N27" s="271" t="s">
        <v>283</v>
      </c>
      <c r="O27" s="271" t="s">
        <v>283</v>
      </c>
      <c r="P27" s="270" t="s">
        <v>283</v>
      </c>
      <c r="Q27" s="268" t="s">
        <v>283</v>
      </c>
      <c r="R27" s="271" t="s">
        <v>283</v>
      </c>
      <c r="S27" s="272" t="s">
        <v>283</v>
      </c>
      <c r="T27" s="271" t="s">
        <v>283</v>
      </c>
      <c r="U27" s="257">
        <v>600</v>
      </c>
      <c r="V27" s="132"/>
      <c r="W27" s="132"/>
    </row>
    <row r="28" spans="2:23" ht="15.75" customHeight="1">
      <c r="B28" s="494"/>
      <c r="C28" s="8" t="s">
        <v>38</v>
      </c>
      <c r="D28" s="218">
        <v>6179</v>
      </c>
      <c r="E28" s="217">
        <v>5460</v>
      </c>
      <c r="F28" s="270" t="s">
        <v>281</v>
      </c>
      <c r="G28" s="206">
        <f t="shared" si="0"/>
        <v>5460</v>
      </c>
      <c r="H28" s="274" t="s">
        <v>283</v>
      </c>
      <c r="I28" s="275" t="s">
        <v>283</v>
      </c>
      <c r="J28" s="274" t="s">
        <v>283</v>
      </c>
      <c r="K28" s="276">
        <v>380</v>
      </c>
      <c r="L28" s="200"/>
      <c r="M28" s="91" t="s">
        <v>38</v>
      </c>
      <c r="N28" s="270" t="s">
        <v>283</v>
      </c>
      <c r="O28" s="270" t="s">
        <v>283</v>
      </c>
      <c r="P28" s="270" t="s">
        <v>283</v>
      </c>
      <c r="Q28" s="274" t="s">
        <v>283</v>
      </c>
      <c r="R28" s="274" t="s">
        <v>283</v>
      </c>
      <c r="S28" s="283" t="s">
        <v>283</v>
      </c>
      <c r="T28" s="274" t="s">
        <v>283</v>
      </c>
      <c r="U28" s="262">
        <v>1095</v>
      </c>
      <c r="V28" s="132"/>
      <c r="W28" s="132"/>
    </row>
    <row r="29" spans="2:23" ht="15.75" customHeight="1">
      <c r="B29" s="495"/>
      <c r="C29" s="68" t="s">
        <v>10</v>
      </c>
      <c r="D29" s="247">
        <v>7906</v>
      </c>
      <c r="E29" s="209">
        <v>5536</v>
      </c>
      <c r="F29" s="209">
        <v>3671</v>
      </c>
      <c r="G29" s="209">
        <f t="shared" si="0"/>
        <v>9207</v>
      </c>
      <c r="H29" s="209">
        <f>SUM(H27:H28)</f>
        <v>0</v>
      </c>
      <c r="I29" s="209">
        <f>SUM(I27:I28)</f>
        <v>0</v>
      </c>
      <c r="J29" s="209">
        <f>SUM(J27:J28)</f>
        <v>0</v>
      </c>
      <c r="K29" s="259">
        <f>SUM(K27:K28)</f>
        <v>528</v>
      </c>
      <c r="L29" s="200"/>
      <c r="M29" s="92" t="s">
        <v>10</v>
      </c>
      <c r="N29" s="278">
        <f>SUM(N27:N28)</f>
        <v>0</v>
      </c>
      <c r="O29" s="278">
        <f>SUM(O27:O28)</f>
        <v>0</v>
      </c>
      <c r="P29" s="278">
        <f>SUM(P27:P28)</f>
        <v>0</v>
      </c>
      <c r="Q29" s="278" t="s">
        <v>283</v>
      </c>
      <c r="R29" s="278">
        <f>SUM(R27:R28)</f>
        <v>0</v>
      </c>
      <c r="S29" s="278" t="s">
        <v>283</v>
      </c>
      <c r="T29" s="278">
        <f>SUM(T27:T28)</f>
        <v>0</v>
      </c>
      <c r="U29" s="259">
        <f>SUM(U27:U28)</f>
        <v>1695</v>
      </c>
      <c r="V29" s="132"/>
      <c r="W29" s="132"/>
    </row>
    <row r="30" spans="2:23" ht="15.75" customHeight="1">
      <c r="B30" s="493" t="s">
        <v>245</v>
      </c>
      <c r="C30" s="67" t="s">
        <v>31</v>
      </c>
      <c r="D30" s="207">
        <v>2089</v>
      </c>
      <c r="E30" s="271" t="s">
        <v>281</v>
      </c>
      <c r="F30" s="206">
        <v>210771</v>
      </c>
      <c r="G30" s="206">
        <f>SUM(E30:F30)</f>
        <v>210771</v>
      </c>
      <c r="H30" s="271" t="s">
        <v>283</v>
      </c>
      <c r="I30" s="267" t="s">
        <v>283</v>
      </c>
      <c r="J30" s="271" t="s">
        <v>283</v>
      </c>
      <c r="K30" s="273" t="s">
        <v>283</v>
      </c>
      <c r="L30" s="200"/>
      <c r="M30" s="90" t="s">
        <v>31</v>
      </c>
      <c r="N30" s="271" t="s">
        <v>283</v>
      </c>
      <c r="O30" s="271" t="s">
        <v>283</v>
      </c>
      <c r="P30" s="270">
        <f>SUM(N30:O30)</f>
        <v>0</v>
      </c>
      <c r="Q30" s="271" t="s">
        <v>283</v>
      </c>
      <c r="R30" s="272" t="s">
        <v>283</v>
      </c>
      <c r="S30" s="271" t="s">
        <v>283</v>
      </c>
      <c r="T30" s="271" t="s">
        <v>283</v>
      </c>
      <c r="U30" s="257">
        <v>645</v>
      </c>
      <c r="V30" s="132"/>
      <c r="W30" s="132"/>
    </row>
    <row r="31" spans="2:23" ht="15.75" customHeight="1">
      <c r="B31" s="503"/>
      <c r="C31" s="8" t="s">
        <v>32</v>
      </c>
      <c r="D31" s="208">
        <v>531</v>
      </c>
      <c r="E31" s="274" t="s">
        <v>281</v>
      </c>
      <c r="F31" s="158">
        <v>32365</v>
      </c>
      <c r="G31" s="206">
        <f>SUM(E31:F31)</f>
        <v>32365</v>
      </c>
      <c r="H31" s="274" t="s">
        <v>283</v>
      </c>
      <c r="I31" s="275" t="s">
        <v>283</v>
      </c>
      <c r="J31" s="274" t="s">
        <v>283</v>
      </c>
      <c r="K31" s="276" t="s">
        <v>283</v>
      </c>
      <c r="L31" s="200"/>
      <c r="M31" s="91" t="s">
        <v>32</v>
      </c>
      <c r="N31" s="274" t="s">
        <v>283</v>
      </c>
      <c r="O31" s="274" t="s">
        <v>283</v>
      </c>
      <c r="P31" s="270">
        <f>SUM(N31:O31)</f>
        <v>0</v>
      </c>
      <c r="Q31" s="274" t="s">
        <v>283</v>
      </c>
      <c r="R31" s="283" t="s">
        <v>283</v>
      </c>
      <c r="S31" s="274" t="s">
        <v>283</v>
      </c>
      <c r="T31" s="274" t="s">
        <v>283</v>
      </c>
      <c r="U31" s="258">
        <v>20022</v>
      </c>
      <c r="V31" s="132"/>
      <c r="W31" s="132"/>
    </row>
    <row r="32" spans="2:23" ht="15.75" customHeight="1">
      <c r="B32" s="503"/>
      <c r="C32" s="8" t="s">
        <v>33</v>
      </c>
      <c r="D32" s="218">
        <v>2066</v>
      </c>
      <c r="E32" s="270" t="s">
        <v>281</v>
      </c>
      <c r="F32" s="217">
        <v>13580</v>
      </c>
      <c r="G32" s="206">
        <f>SUM(E32:F32)</f>
        <v>13580</v>
      </c>
      <c r="H32" s="274" t="s">
        <v>283</v>
      </c>
      <c r="I32" s="275">
        <v>153030</v>
      </c>
      <c r="J32" s="274" t="s">
        <v>283</v>
      </c>
      <c r="K32" s="276" t="s">
        <v>283</v>
      </c>
      <c r="L32" s="200"/>
      <c r="M32" s="91" t="s">
        <v>33</v>
      </c>
      <c r="N32" s="270" t="s">
        <v>283</v>
      </c>
      <c r="O32" s="270">
        <v>296</v>
      </c>
      <c r="P32" s="270">
        <f>SUM(N32:O32)</f>
        <v>296</v>
      </c>
      <c r="Q32" s="274" t="s">
        <v>283</v>
      </c>
      <c r="R32" s="283" t="s">
        <v>283</v>
      </c>
      <c r="S32" s="274" t="s">
        <v>283</v>
      </c>
      <c r="T32" s="274" t="s">
        <v>283</v>
      </c>
      <c r="U32" s="262">
        <v>2055</v>
      </c>
      <c r="V32" s="132"/>
      <c r="W32" s="132"/>
    </row>
    <row r="33" spans="2:23" ht="15.75" customHeight="1">
      <c r="B33" s="504"/>
      <c r="C33" s="68" t="s">
        <v>10</v>
      </c>
      <c r="D33" s="247">
        <v>4686</v>
      </c>
      <c r="E33" s="209"/>
      <c r="F33" s="209">
        <v>256716</v>
      </c>
      <c r="G33" s="209">
        <f>SUM(E33:F33)</f>
        <v>256716</v>
      </c>
      <c r="H33" s="209">
        <f>SUM(H30:H32)</f>
        <v>0</v>
      </c>
      <c r="I33" s="209">
        <f>SUM(I30:I32)</f>
        <v>153030</v>
      </c>
      <c r="J33" s="209">
        <f>SUM(J30:J32)</f>
        <v>0</v>
      </c>
      <c r="K33" s="259">
        <f>SUM(K30:K32)</f>
        <v>0</v>
      </c>
      <c r="L33" s="200"/>
      <c r="M33" s="92" t="s">
        <v>10</v>
      </c>
      <c r="N33" s="278">
        <f>SUM(N30:N32)</f>
        <v>0</v>
      </c>
      <c r="O33" s="278">
        <f>SUM(O30:O32)</f>
        <v>296</v>
      </c>
      <c r="P33" s="278">
        <f>SUM(P30:P32)</f>
        <v>296</v>
      </c>
      <c r="Q33" s="278" t="s">
        <v>283</v>
      </c>
      <c r="R33" s="278">
        <f>SUM(R30:R32)</f>
        <v>0</v>
      </c>
      <c r="S33" s="278" t="s">
        <v>283</v>
      </c>
      <c r="T33" s="278">
        <f>SUM(T30:T32)</f>
        <v>0</v>
      </c>
      <c r="U33" s="259">
        <f>SUM(U30:U32)</f>
        <v>22722</v>
      </c>
      <c r="V33" s="264"/>
      <c r="W33" s="132"/>
    </row>
    <row r="34" spans="2:23" ht="15.75" customHeight="1">
      <c r="B34" s="481" t="s">
        <v>272</v>
      </c>
      <c r="C34" s="67" t="s">
        <v>39</v>
      </c>
      <c r="D34" s="207">
        <v>25853</v>
      </c>
      <c r="E34" s="206">
        <v>2260</v>
      </c>
      <c r="F34" s="271" t="s">
        <v>281</v>
      </c>
      <c r="G34" s="206">
        <f t="shared" si="0"/>
        <v>2260</v>
      </c>
      <c r="H34" s="268" t="s">
        <v>283</v>
      </c>
      <c r="I34" s="267" t="s">
        <v>283</v>
      </c>
      <c r="J34" s="271" t="s">
        <v>283</v>
      </c>
      <c r="K34" s="269">
        <v>908</v>
      </c>
      <c r="L34" s="200"/>
      <c r="M34" s="90" t="s">
        <v>39</v>
      </c>
      <c r="N34" s="271" t="s">
        <v>283</v>
      </c>
      <c r="O34" s="271">
        <v>11459</v>
      </c>
      <c r="P34" s="270">
        <f>SUM(N34:O34)</f>
        <v>11459</v>
      </c>
      <c r="Q34" s="268">
        <v>4130</v>
      </c>
      <c r="R34" s="271">
        <v>290</v>
      </c>
      <c r="S34" s="272" t="s">
        <v>283</v>
      </c>
      <c r="T34" s="271" t="s">
        <v>283</v>
      </c>
      <c r="U34" s="257">
        <v>9780</v>
      </c>
      <c r="V34" s="132"/>
      <c r="W34" s="132"/>
    </row>
    <row r="35" spans="2:23" ht="15.75" customHeight="1">
      <c r="B35" s="494"/>
      <c r="C35" s="8" t="s">
        <v>40</v>
      </c>
      <c r="D35" s="208">
        <v>16290</v>
      </c>
      <c r="E35" s="158">
        <v>3760</v>
      </c>
      <c r="F35" s="274" t="s">
        <v>281</v>
      </c>
      <c r="G35" s="206">
        <f t="shared" si="0"/>
        <v>3760</v>
      </c>
      <c r="H35" s="274" t="s">
        <v>283</v>
      </c>
      <c r="I35" s="275" t="s">
        <v>283</v>
      </c>
      <c r="J35" s="274" t="s">
        <v>283</v>
      </c>
      <c r="K35" s="276">
        <v>2679</v>
      </c>
      <c r="L35" s="200"/>
      <c r="M35" s="91" t="s">
        <v>40</v>
      </c>
      <c r="N35" s="274" t="s">
        <v>283</v>
      </c>
      <c r="O35" s="274" t="s">
        <v>283</v>
      </c>
      <c r="P35" s="270">
        <f>SUM(N35:O35)</f>
        <v>0</v>
      </c>
      <c r="Q35" s="274" t="s">
        <v>283</v>
      </c>
      <c r="R35" s="274" t="s">
        <v>283</v>
      </c>
      <c r="S35" s="272" t="s">
        <v>283</v>
      </c>
      <c r="T35" s="274" t="s">
        <v>283</v>
      </c>
      <c r="U35" s="276" t="s">
        <v>283</v>
      </c>
      <c r="V35" s="132"/>
      <c r="W35" s="132"/>
    </row>
    <row r="36" spans="2:23" ht="15.75" customHeight="1">
      <c r="B36" s="494"/>
      <c r="C36" s="8" t="s">
        <v>44</v>
      </c>
      <c r="D36" s="208">
        <v>42143</v>
      </c>
      <c r="E36" s="208">
        <v>6020</v>
      </c>
      <c r="F36" s="283">
        <v>0</v>
      </c>
      <c r="G36" s="208">
        <f t="shared" si="0"/>
        <v>6020</v>
      </c>
      <c r="H36" s="283">
        <f>SUM(H34:H35)</f>
        <v>0</v>
      </c>
      <c r="I36" s="283">
        <f>SUM(I34:I35)</f>
        <v>0</v>
      </c>
      <c r="J36" s="283">
        <f>SUM(J34:J35)</f>
        <v>0</v>
      </c>
      <c r="K36" s="276">
        <f>SUM(K34:K35)</f>
        <v>3587</v>
      </c>
      <c r="L36" s="200"/>
      <c r="M36" s="91" t="s">
        <v>44</v>
      </c>
      <c r="N36" s="270">
        <f>SUM(N34:N35)</f>
        <v>0</v>
      </c>
      <c r="O36" s="270">
        <f>SUM(O34:O35)</f>
        <v>11459</v>
      </c>
      <c r="P36" s="270">
        <f>SUM(P34:P35)</f>
        <v>11459</v>
      </c>
      <c r="Q36" s="274">
        <f>SUM(Q34:Q35)</f>
        <v>4130</v>
      </c>
      <c r="R36" s="274">
        <f>SUM(R34:R35)</f>
        <v>290</v>
      </c>
      <c r="S36" s="272" t="s">
        <v>283</v>
      </c>
      <c r="T36" s="274">
        <f>SUM(T34:T35)</f>
        <v>0</v>
      </c>
      <c r="U36" s="258">
        <f>SUM(U34:U35)</f>
        <v>9780</v>
      </c>
      <c r="V36" s="132"/>
      <c r="W36" s="132"/>
    </row>
    <row r="37" spans="2:23" ht="15.75" customHeight="1">
      <c r="B37" s="494"/>
      <c r="C37" s="8" t="s">
        <v>45</v>
      </c>
      <c r="D37" s="207">
        <v>11495</v>
      </c>
      <c r="E37" s="206">
        <v>21712</v>
      </c>
      <c r="F37" s="206">
        <v>1671999</v>
      </c>
      <c r="G37" s="206">
        <f t="shared" si="0"/>
        <v>1693711</v>
      </c>
      <c r="H37" s="274" t="s">
        <v>283</v>
      </c>
      <c r="I37" s="282" t="s">
        <v>283</v>
      </c>
      <c r="J37" s="274" t="s">
        <v>283</v>
      </c>
      <c r="K37" s="276">
        <v>1067</v>
      </c>
      <c r="L37" s="200"/>
      <c r="M37" s="91" t="s">
        <v>45</v>
      </c>
      <c r="N37" s="274" t="s">
        <v>283</v>
      </c>
      <c r="O37" s="274">
        <v>361800</v>
      </c>
      <c r="P37" s="270">
        <f>SUM(N37:O37)</f>
        <v>361800</v>
      </c>
      <c r="Q37" s="274">
        <v>1932</v>
      </c>
      <c r="R37" s="274">
        <v>25</v>
      </c>
      <c r="S37" s="272" t="s">
        <v>283</v>
      </c>
      <c r="T37" s="283" t="s">
        <v>283</v>
      </c>
      <c r="U37" s="262">
        <v>59058</v>
      </c>
      <c r="V37" s="132"/>
      <c r="W37" s="132"/>
    </row>
    <row r="38" spans="2:23" ht="15.75" customHeight="1">
      <c r="B38" s="494"/>
      <c r="C38" s="8" t="s">
        <v>46</v>
      </c>
      <c r="D38" s="218">
        <v>3302</v>
      </c>
      <c r="E38" s="217">
        <v>5675</v>
      </c>
      <c r="F38" s="217">
        <v>436012</v>
      </c>
      <c r="G38" s="206">
        <f t="shared" si="0"/>
        <v>441687</v>
      </c>
      <c r="H38" s="274" t="s">
        <v>283</v>
      </c>
      <c r="I38" s="275" t="s">
        <v>283</v>
      </c>
      <c r="J38" s="274" t="s">
        <v>283</v>
      </c>
      <c r="K38" s="276">
        <v>96</v>
      </c>
      <c r="L38" s="200"/>
      <c r="M38" s="91" t="s">
        <v>46</v>
      </c>
      <c r="N38" s="270" t="s">
        <v>283</v>
      </c>
      <c r="O38" s="270" t="s">
        <v>283</v>
      </c>
      <c r="P38" s="270">
        <f>SUM(N38:O38)</f>
        <v>0</v>
      </c>
      <c r="Q38" s="274" t="s">
        <v>283</v>
      </c>
      <c r="R38" s="274" t="s">
        <v>283</v>
      </c>
      <c r="S38" s="272" t="s">
        <v>283</v>
      </c>
      <c r="T38" s="283" t="s">
        <v>283</v>
      </c>
      <c r="U38" s="262">
        <v>3075</v>
      </c>
      <c r="V38" s="132"/>
      <c r="W38" s="132"/>
    </row>
    <row r="39" spans="2:23" ht="15.75" customHeight="1">
      <c r="B39" s="494"/>
      <c r="C39" s="8" t="s">
        <v>44</v>
      </c>
      <c r="D39" s="218">
        <v>14797</v>
      </c>
      <c r="E39" s="217">
        <v>27387</v>
      </c>
      <c r="F39" s="217">
        <v>2108011</v>
      </c>
      <c r="G39" s="217">
        <f t="shared" si="0"/>
        <v>2135398</v>
      </c>
      <c r="H39" s="274">
        <f>SUM(H37:H38)</f>
        <v>0</v>
      </c>
      <c r="I39" s="274">
        <f>SUM(I37:I38)</f>
        <v>0</v>
      </c>
      <c r="J39" s="274">
        <f>SUM(J37:J38)</f>
        <v>0</v>
      </c>
      <c r="K39" s="276">
        <f>SUM(K37:K38)</f>
        <v>1163</v>
      </c>
      <c r="L39" s="200"/>
      <c r="M39" s="91" t="s">
        <v>44</v>
      </c>
      <c r="N39" s="270">
        <f>SUM(N37:N38)</f>
        <v>0</v>
      </c>
      <c r="O39" s="270">
        <f>SUM(O37:O38)</f>
        <v>361800</v>
      </c>
      <c r="P39" s="270">
        <f>SUM(P37:P38)</f>
        <v>361800</v>
      </c>
      <c r="Q39" s="274">
        <f>SUM(Q37:Q38)</f>
        <v>1932</v>
      </c>
      <c r="R39" s="274">
        <f>SUM(R37:R38)</f>
        <v>25</v>
      </c>
      <c r="S39" s="272" t="s">
        <v>283</v>
      </c>
      <c r="T39" s="274">
        <f>SUM(T37:T38)</f>
        <v>0</v>
      </c>
      <c r="U39" s="262">
        <f>SUM(U37:U38)</f>
        <v>62133</v>
      </c>
      <c r="V39" s="264"/>
      <c r="W39" s="132"/>
    </row>
    <row r="40" spans="2:23" ht="15.75" customHeight="1">
      <c r="B40" s="495"/>
      <c r="C40" s="68" t="s">
        <v>10</v>
      </c>
      <c r="D40" s="247">
        <f>D36+D39</f>
        <v>56940</v>
      </c>
      <c r="E40" s="209">
        <f>E36+E39</f>
        <v>33407</v>
      </c>
      <c r="F40" s="209">
        <f>F36+F39</f>
        <v>2108011</v>
      </c>
      <c r="G40" s="209">
        <f>G36+G39</f>
        <v>2141418</v>
      </c>
      <c r="H40" s="209">
        <f>SUM(H34:H39)</f>
        <v>0</v>
      </c>
      <c r="I40" s="209">
        <f>SUM(I34:I39)</f>
        <v>0</v>
      </c>
      <c r="J40" s="209">
        <f>SUM(J34:J39)</f>
        <v>0</v>
      </c>
      <c r="K40" s="259">
        <f>SUM(K36,K39,)</f>
        <v>4750</v>
      </c>
      <c r="L40" s="200"/>
      <c r="M40" s="92" t="s">
        <v>10</v>
      </c>
      <c r="N40" s="278">
        <f>SUM(N39,N36)</f>
        <v>0</v>
      </c>
      <c r="O40" s="278">
        <f>SUM(O39,O36)</f>
        <v>373259</v>
      </c>
      <c r="P40" s="278">
        <f>SUM(P39,P36)</f>
        <v>373259</v>
      </c>
      <c r="Q40" s="278">
        <f>SUM(Q39,Q36)</f>
        <v>6062</v>
      </c>
      <c r="R40" s="278">
        <f>SUM(R39,R36)</f>
        <v>315</v>
      </c>
      <c r="S40" s="278" t="s">
        <v>283</v>
      </c>
      <c r="T40" s="278">
        <f>SUM(T39,T36)</f>
        <v>0</v>
      </c>
      <c r="U40" s="259">
        <f>SUM(U36,U39)</f>
        <v>71913</v>
      </c>
      <c r="V40" s="132"/>
      <c r="W40" s="132"/>
    </row>
    <row r="41" spans="2:23" ht="15.75" customHeight="1">
      <c r="B41" s="481" t="s">
        <v>273</v>
      </c>
      <c r="C41" s="67" t="s">
        <v>47</v>
      </c>
      <c r="D41" s="208">
        <v>10306</v>
      </c>
      <c r="E41" s="158">
        <v>7760</v>
      </c>
      <c r="F41" s="158">
        <v>819066</v>
      </c>
      <c r="G41" s="206">
        <f t="shared" si="0"/>
        <v>826826</v>
      </c>
      <c r="H41" s="268" t="s">
        <v>285</v>
      </c>
      <c r="I41" s="267" t="s">
        <v>285</v>
      </c>
      <c r="J41" s="271" t="s">
        <v>285</v>
      </c>
      <c r="K41" s="273" t="s">
        <v>285</v>
      </c>
      <c r="L41" s="200"/>
      <c r="M41" s="90" t="s">
        <v>47</v>
      </c>
      <c r="N41" s="274" t="s">
        <v>285</v>
      </c>
      <c r="O41" s="274">
        <v>138</v>
      </c>
      <c r="P41" s="270">
        <f>SUM(N41:O41)</f>
        <v>138</v>
      </c>
      <c r="Q41" s="271" t="s">
        <v>285</v>
      </c>
      <c r="R41" s="271" t="s">
        <v>285</v>
      </c>
      <c r="S41" s="271" t="s">
        <v>285</v>
      </c>
      <c r="T41" s="272" t="s">
        <v>285</v>
      </c>
      <c r="U41" s="258">
        <v>629007</v>
      </c>
      <c r="V41" s="132"/>
      <c r="W41" s="132"/>
    </row>
    <row r="42" spans="2:23" ht="15.75" customHeight="1">
      <c r="B42" s="494"/>
      <c r="C42" s="67" t="s">
        <v>212</v>
      </c>
      <c r="D42" s="208">
        <v>40055</v>
      </c>
      <c r="E42" s="158">
        <v>25009</v>
      </c>
      <c r="F42" s="158">
        <v>86681</v>
      </c>
      <c r="G42" s="206">
        <f t="shared" si="0"/>
        <v>111690</v>
      </c>
      <c r="H42" s="271">
        <v>78</v>
      </c>
      <c r="I42" s="267" t="s">
        <v>285</v>
      </c>
      <c r="J42" s="271" t="s">
        <v>285</v>
      </c>
      <c r="K42" s="273" t="s">
        <v>285</v>
      </c>
      <c r="L42" s="200"/>
      <c r="M42" s="91" t="s">
        <v>212</v>
      </c>
      <c r="N42" s="274" t="s">
        <v>285</v>
      </c>
      <c r="O42" s="274" t="s">
        <v>285</v>
      </c>
      <c r="P42" s="270">
        <f aca="true" t="shared" si="2" ref="P42:P49">SUM(N42:O42)</f>
        <v>0</v>
      </c>
      <c r="Q42" s="271" t="s">
        <v>285</v>
      </c>
      <c r="R42" s="271" t="s">
        <v>285</v>
      </c>
      <c r="S42" s="271" t="s">
        <v>285</v>
      </c>
      <c r="T42" s="272" t="s">
        <v>285</v>
      </c>
      <c r="U42" s="258">
        <v>845350</v>
      </c>
      <c r="V42" s="132"/>
      <c r="W42" s="132"/>
    </row>
    <row r="43" spans="2:23" ht="15.75" customHeight="1">
      <c r="B43" s="494"/>
      <c r="C43" s="8" t="s">
        <v>52</v>
      </c>
      <c r="D43" s="208">
        <v>8827</v>
      </c>
      <c r="E43" s="274" t="s">
        <v>281</v>
      </c>
      <c r="F43" s="274" t="s">
        <v>281</v>
      </c>
      <c r="G43" s="271">
        <f t="shared" si="0"/>
        <v>0</v>
      </c>
      <c r="H43" s="274" t="s">
        <v>285</v>
      </c>
      <c r="I43" s="275" t="s">
        <v>285</v>
      </c>
      <c r="J43" s="274" t="s">
        <v>285</v>
      </c>
      <c r="K43" s="276" t="s">
        <v>285</v>
      </c>
      <c r="L43" s="200"/>
      <c r="M43" s="91" t="s">
        <v>52</v>
      </c>
      <c r="N43" s="274" t="s">
        <v>285</v>
      </c>
      <c r="O43" s="274" t="s">
        <v>285</v>
      </c>
      <c r="P43" s="270">
        <f t="shared" si="2"/>
        <v>0</v>
      </c>
      <c r="Q43" s="274" t="s">
        <v>285</v>
      </c>
      <c r="R43" s="274" t="s">
        <v>285</v>
      </c>
      <c r="S43" s="274" t="s">
        <v>285</v>
      </c>
      <c r="T43" s="283" t="s">
        <v>285</v>
      </c>
      <c r="U43" s="276" t="s">
        <v>285</v>
      </c>
      <c r="V43" s="132"/>
      <c r="W43" s="132"/>
    </row>
    <row r="44" spans="2:22" ht="15.75" customHeight="1">
      <c r="B44" s="494"/>
      <c r="C44" s="8" t="s">
        <v>49</v>
      </c>
      <c r="D44" s="218">
        <v>8729</v>
      </c>
      <c r="E44" s="270" t="s">
        <v>281</v>
      </c>
      <c r="F44" s="217">
        <v>3121</v>
      </c>
      <c r="G44" s="206">
        <f t="shared" si="0"/>
        <v>3121</v>
      </c>
      <c r="H44" s="274">
        <v>170</v>
      </c>
      <c r="I44" s="275" t="s">
        <v>285</v>
      </c>
      <c r="J44" s="274">
        <v>302</v>
      </c>
      <c r="K44" s="276" t="s">
        <v>285</v>
      </c>
      <c r="L44" s="200"/>
      <c r="M44" s="91" t="s">
        <v>49</v>
      </c>
      <c r="N44" s="270" t="s">
        <v>285</v>
      </c>
      <c r="O44" s="270">
        <v>3</v>
      </c>
      <c r="P44" s="270">
        <f t="shared" si="2"/>
        <v>3</v>
      </c>
      <c r="Q44" s="274" t="s">
        <v>285</v>
      </c>
      <c r="R44" s="274" t="s">
        <v>285</v>
      </c>
      <c r="S44" s="274" t="s">
        <v>285</v>
      </c>
      <c r="T44" s="283" t="s">
        <v>285</v>
      </c>
      <c r="U44" s="262">
        <v>4485</v>
      </c>
      <c r="V44" s="132"/>
    </row>
    <row r="45" spans="2:22" ht="15.75" customHeight="1">
      <c r="B45" s="495"/>
      <c r="C45" s="68" t="s">
        <v>10</v>
      </c>
      <c r="D45" s="247">
        <v>67917</v>
      </c>
      <c r="E45" s="209">
        <v>32769</v>
      </c>
      <c r="F45" s="209">
        <v>908868</v>
      </c>
      <c r="G45" s="209">
        <f t="shared" si="0"/>
        <v>941637</v>
      </c>
      <c r="H45" s="278">
        <f>SUM(H41:H44)</f>
        <v>248</v>
      </c>
      <c r="I45" s="278">
        <f>SUM(I41:I44)</f>
        <v>0</v>
      </c>
      <c r="J45" s="278">
        <f>SUM(J41:J44)</f>
        <v>302</v>
      </c>
      <c r="K45" s="286">
        <f>SUM(K41:K44)</f>
        <v>0</v>
      </c>
      <c r="L45" s="200"/>
      <c r="M45" s="92" t="s">
        <v>10</v>
      </c>
      <c r="N45" s="278">
        <f>SUM(N41:N44)</f>
        <v>0</v>
      </c>
      <c r="O45" s="278">
        <f>SUM(O41:O44)</f>
        <v>141</v>
      </c>
      <c r="P45" s="278">
        <f>SUM(P41:P44)</f>
        <v>141</v>
      </c>
      <c r="Q45" s="278" t="s">
        <v>283</v>
      </c>
      <c r="R45" s="278">
        <f>SUM(R41:R44)</f>
        <v>0</v>
      </c>
      <c r="S45" s="278" t="s">
        <v>283</v>
      </c>
      <c r="T45" s="278">
        <f>SUM(T41:T44)</f>
        <v>0</v>
      </c>
      <c r="U45" s="259">
        <f>SUM(U41:U44)</f>
        <v>1478842</v>
      </c>
      <c r="V45" s="264"/>
    </row>
    <row r="46" spans="2:22" ht="15.75" customHeight="1">
      <c r="B46" s="113"/>
      <c r="C46" s="67" t="s">
        <v>53</v>
      </c>
      <c r="D46" s="207">
        <v>29</v>
      </c>
      <c r="E46" s="206">
        <v>625</v>
      </c>
      <c r="F46" s="206">
        <v>38746</v>
      </c>
      <c r="G46" s="206">
        <f t="shared" si="0"/>
        <v>39371</v>
      </c>
      <c r="H46" s="271" t="s">
        <v>283</v>
      </c>
      <c r="I46" s="267" t="s">
        <v>283</v>
      </c>
      <c r="J46" s="271" t="s">
        <v>283</v>
      </c>
      <c r="K46" s="273" t="s">
        <v>283</v>
      </c>
      <c r="L46" s="200"/>
      <c r="M46" s="90" t="s">
        <v>53</v>
      </c>
      <c r="N46" s="271" t="s">
        <v>283</v>
      </c>
      <c r="O46" s="271">
        <v>3500</v>
      </c>
      <c r="P46" s="270">
        <f t="shared" si="2"/>
        <v>3500</v>
      </c>
      <c r="Q46" s="268">
        <v>795</v>
      </c>
      <c r="R46" s="271">
        <v>120</v>
      </c>
      <c r="S46" s="271" t="s">
        <v>283</v>
      </c>
      <c r="T46" s="272">
        <v>1019</v>
      </c>
      <c r="U46" s="257">
        <v>132705</v>
      </c>
      <c r="V46" s="132"/>
    </row>
    <row r="47" spans="2:22" ht="15.75" customHeight="1">
      <c r="B47" s="113" t="s">
        <v>83</v>
      </c>
      <c r="C47" s="8" t="s">
        <v>56</v>
      </c>
      <c r="D47" s="208">
        <v>6072</v>
      </c>
      <c r="E47" s="158">
        <v>1200</v>
      </c>
      <c r="F47" s="274" t="s">
        <v>281</v>
      </c>
      <c r="G47" s="206">
        <f t="shared" si="0"/>
        <v>1200</v>
      </c>
      <c r="H47" s="274">
        <v>10</v>
      </c>
      <c r="I47" s="275" t="s">
        <v>286</v>
      </c>
      <c r="J47" s="274" t="s">
        <v>286</v>
      </c>
      <c r="K47" s="276">
        <v>60</v>
      </c>
      <c r="L47" s="200"/>
      <c r="M47" s="91" t="s">
        <v>56</v>
      </c>
      <c r="N47" s="274" t="s">
        <v>286</v>
      </c>
      <c r="O47" s="274" t="s">
        <v>286</v>
      </c>
      <c r="P47" s="270">
        <f t="shared" si="2"/>
        <v>0</v>
      </c>
      <c r="Q47" s="274">
        <v>200</v>
      </c>
      <c r="R47" s="274" t="s">
        <v>286</v>
      </c>
      <c r="S47" s="274" t="s">
        <v>286</v>
      </c>
      <c r="T47" s="283" t="s">
        <v>286</v>
      </c>
      <c r="U47" s="258">
        <v>726007</v>
      </c>
      <c r="V47" s="132"/>
    </row>
    <row r="48" spans="2:22" ht="15.75" customHeight="1">
      <c r="B48" s="113" t="s">
        <v>274</v>
      </c>
      <c r="C48" s="8" t="s">
        <v>57</v>
      </c>
      <c r="D48" s="208">
        <v>100</v>
      </c>
      <c r="E48" s="158">
        <v>60</v>
      </c>
      <c r="F48" s="274" t="s">
        <v>281</v>
      </c>
      <c r="G48" s="206">
        <f t="shared" si="0"/>
        <v>60</v>
      </c>
      <c r="H48" s="274" t="s">
        <v>286</v>
      </c>
      <c r="I48" s="275" t="s">
        <v>286</v>
      </c>
      <c r="J48" s="274" t="s">
        <v>286</v>
      </c>
      <c r="K48" s="276" t="s">
        <v>286</v>
      </c>
      <c r="L48" s="200"/>
      <c r="M48" s="91" t="s">
        <v>57</v>
      </c>
      <c r="N48" s="274" t="s">
        <v>286</v>
      </c>
      <c r="O48" s="274">
        <v>46163</v>
      </c>
      <c r="P48" s="270">
        <f t="shared" si="2"/>
        <v>46163</v>
      </c>
      <c r="Q48" s="274" t="s">
        <v>286</v>
      </c>
      <c r="R48" s="274" t="s">
        <v>286</v>
      </c>
      <c r="S48" s="274" t="s">
        <v>286</v>
      </c>
      <c r="T48" s="283" t="s">
        <v>286</v>
      </c>
      <c r="U48" s="258">
        <v>699080</v>
      </c>
      <c r="V48" s="132"/>
    </row>
    <row r="49" spans="2:22" ht="15.75" customHeight="1">
      <c r="B49" s="113" t="s">
        <v>84</v>
      </c>
      <c r="C49" s="8" t="s">
        <v>54</v>
      </c>
      <c r="D49" s="228">
        <v>283</v>
      </c>
      <c r="E49" s="280" t="s">
        <v>281</v>
      </c>
      <c r="F49" s="227">
        <v>145381</v>
      </c>
      <c r="G49" s="206">
        <f t="shared" si="0"/>
        <v>145381</v>
      </c>
      <c r="H49" s="274" t="s">
        <v>287</v>
      </c>
      <c r="I49" s="275" t="s">
        <v>287</v>
      </c>
      <c r="J49" s="274" t="s">
        <v>287</v>
      </c>
      <c r="K49" s="276" t="s">
        <v>287</v>
      </c>
      <c r="L49" s="200"/>
      <c r="M49" s="91" t="s">
        <v>54</v>
      </c>
      <c r="N49" s="280" t="s">
        <v>287</v>
      </c>
      <c r="O49" s="280" t="s">
        <v>287</v>
      </c>
      <c r="P49" s="270">
        <f t="shared" si="2"/>
        <v>0</v>
      </c>
      <c r="Q49" s="274">
        <v>1000</v>
      </c>
      <c r="R49" s="274" t="s">
        <v>287</v>
      </c>
      <c r="S49" s="274" t="s">
        <v>287</v>
      </c>
      <c r="T49" s="274" t="s">
        <v>287</v>
      </c>
      <c r="U49" s="258">
        <v>34910</v>
      </c>
      <c r="V49" s="132"/>
    </row>
    <row r="50" spans="2:22" ht="15.75" customHeight="1">
      <c r="B50" s="116"/>
      <c r="C50" s="68" t="s">
        <v>10</v>
      </c>
      <c r="D50" s="247">
        <v>6484</v>
      </c>
      <c r="E50" s="209">
        <v>1885</v>
      </c>
      <c r="F50" s="209">
        <v>184127</v>
      </c>
      <c r="G50" s="209">
        <f t="shared" si="0"/>
        <v>186012</v>
      </c>
      <c r="H50" s="278">
        <f>SUM(H46:H49)</f>
        <v>10</v>
      </c>
      <c r="I50" s="278">
        <f>SUM(I46:I49)</f>
        <v>0</v>
      </c>
      <c r="J50" s="278">
        <f>SUM(J46:J49)</f>
        <v>0</v>
      </c>
      <c r="K50" s="286">
        <f>SUM(K46:K49)</f>
        <v>60</v>
      </c>
      <c r="L50" s="200"/>
      <c r="M50" s="92" t="s">
        <v>10</v>
      </c>
      <c r="N50" s="278">
        <f>SUM(N46:N49)</f>
        <v>0</v>
      </c>
      <c r="O50" s="278">
        <f>SUM(O46:O49)</f>
        <v>49663</v>
      </c>
      <c r="P50" s="278">
        <f>SUM(P46:P49)</f>
        <v>49663</v>
      </c>
      <c r="Q50" s="278">
        <f>SUM(Q46:Q49)</f>
        <v>1995</v>
      </c>
      <c r="R50" s="278">
        <f>SUM(R46:R49)</f>
        <v>120</v>
      </c>
      <c r="S50" s="278" t="s">
        <v>283</v>
      </c>
      <c r="T50" s="278">
        <f>SUM(T46:T49)</f>
        <v>1019</v>
      </c>
      <c r="U50" s="259">
        <f>SUM(U46:U49)</f>
        <v>1592702</v>
      </c>
      <c r="V50" s="132"/>
    </row>
    <row r="51" spans="2:22" ht="15.75" customHeight="1">
      <c r="B51" s="484" t="s">
        <v>88</v>
      </c>
      <c r="C51" s="485"/>
      <c r="D51" s="165">
        <v>215640</v>
      </c>
      <c r="E51" s="165">
        <v>288657</v>
      </c>
      <c r="F51" s="165">
        <v>5689175</v>
      </c>
      <c r="G51" s="165">
        <f t="shared" si="0"/>
        <v>5977832</v>
      </c>
      <c r="H51" s="229">
        <f>SUM(H14,H21,H17,H26,H23,H29,H40,H45,H50)</f>
        <v>128212</v>
      </c>
      <c r="I51" s="229">
        <f>SUM(I50,I45,I40,I29,I23,I33,I26,I17,I21,I14)</f>
        <v>373140</v>
      </c>
      <c r="J51" s="229">
        <f>SUM(J50,J45,J40,J29,J23,J33,J26,J17,J21,J14)</f>
        <v>12259</v>
      </c>
      <c r="K51" s="230">
        <f>SUM(K50,K45,K40,K29,K23,K33,K26,K17,K21,K14)</f>
        <v>5369</v>
      </c>
      <c r="L51" s="200"/>
      <c r="M51" s="196" t="s">
        <v>240</v>
      </c>
      <c r="N51" s="229">
        <f>SUM(N14,N21,N17,N26,N33,N23,N29,N40,N45,N50)</f>
        <v>10449</v>
      </c>
      <c r="O51" s="229">
        <f>SUM(O14,O21,O17,O26,O33,O23,O29,O40,O45,O50)</f>
        <v>446748</v>
      </c>
      <c r="P51" s="229">
        <f>SUM(P14,P21,P17,P26,P33,P23,P29,P40,P45,P50)</f>
        <v>457197</v>
      </c>
      <c r="Q51" s="229">
        <f>SUM(Q14,Q21,Q17,Q26,Q33,Q23,Q29,Q40,Q45,Q50)</f>
        <v>11473</v>
      </c>
      <c r="R51" s="229">
        <f>SUM(R14,R21,R17,R26,R33,R23,R29,R40,R45,R50)</f>
        <v>499</v>
      </c>
      <c r="S51" s="229"/>
      <c r="T51" s="229">
        <f>SUM(T14,T21,T17,T26,T33,T23,T29,T40,T45,T50)</f>
        <v>1019</v>
      </c>
      <c r="U51" s="230">
        <f>SUM(U50,U45,U14,U21,U17,U26,U33,U23,U29,U40)</f>
        <v>3392639</v>
      </c>
      <c r="V51" s="132"/>
    </row>
    <row r="52" ht="34.5" customHeight="1">
      <c r="G52" s="203"/>
    </row>
    <row r="53" spans="2:21" ht="15.75" customHeight="1">
      <c r="B53" s="506" t="s">
        <v>275</v>
      </c>
      <c r="C53" s="507"/>
      <c r="D53" s="507"/>
      <c r="E53" s="507"/>
      <c r="F53" s="507"/>
      <c r="G53" s="507"/>
      <c r="H53" s="507"/>
      <c r="I53" s="507"/>
      <c r="J53" s="507"/>
      <c r="K53" s="507"/>
      <c r="M53" s="506" t="s">
        <v>276</v>
      </c>
      <c r="N53" s="507"/>
      <c r="O53" s="507"/>
      <c r="P53" s="507"/>
      <c r="Q53" s="507"/>
      <c r="R53" s="507"/>
      <c r="S53" s="507"/>
      <c r="T53" s="508"/>
      <c r="U53" s="508"/>
    </row>
    <row r="55" spans="4:21" ht="13.5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87"/>
    </row>
  </sheetData>
  <sheetProtection/>
  <mergeCells count="26">
    <mergeCell ref="Q3:Q4"/>
    <mergeCell ref="B3:B5"/>
    <mergeCell ref="C3:C5"/>
    <mergeCell ref="D3:G3"/>
    <mergeCell ref="H3:H4"/>
    <mergeCell ref="I3:I4"/>
    <mergeCell ref="R3:R4"/>
    <mergeCell ref="S3:S4"/>
    <mergeCell ref="T3:T4"/>
    <mergeCell ref="U3:U4"/>
    <mergeCell ref="D4:D5"/>
    <mergeCell ref="E4:G4"/>
    <mergeCell ref="J3:J4"/>
    <mergeCell ref="K3:K4"/>
    <mergeCell ref="M3:M5"/>
    <mergeCell ref="N3:P4"/>
    <mergeCell ref="B41:B45"/>
    <mergeCell ref="B51:C51"/>
    <mergeCell ref="B53:K53"/>
    <mergeCell ref="M53:U53"/>
    <mergeCell ref="B15:B17"/>
    <mergeCell ref="B18:B21"/>
    <mergeCell ref="B24:B26"/>
    <mergeCell ref="B27:B29"/>
    <mergeCell ref="B30:B33"/>
    <mergeCell ref="B34:B40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57"/>
  <sheetViews>
    <sheetView showZeros="0" view="pageBreakPreview" zoomScaleSheetLayoutView="100" zoomScalePageLayoutView="0" workbookViewId="0" topLeftCell="A1">
      <pane xSplit="3" ySplit="5" topLeftCell="D15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3.5"/>
  <cols>
    <col min="1" max="1" width="1.12109375" style="180" customWidth="1"/>
    <col min="2" max="2" width="7.875" style="180" customWidth="1"/>
    <col min="3" max="3" width="10.375" style="180" customWidth="1"/>
    <col min="4" max="7" width="9.50390625" style="180" customWidth="1"/>
    <col min="8" max="8" width="9.875" style="180" customWidth="1"/>
    <col min="9" max="9" width="10.00390625" style="180" customWidth="1"/>
    <col min="10" max="11" width="9.50390625" style="180" customWidth="1"/>
    <col min="12" max="12" width="3.125" style="180" customWidth="1"/>
    <col min="13" max="13" width="10.25390625" style="180" customWidth="1"/>
    <col min="14" max="22" width="9.50390625" style="180" customWidth="1"/>
    <col min="23" max="23" width="2.375" style="181" customWidth="1"/>
    <col min="24" max="16384" width="9.00390625" style="180" customWidth="1"/>
  </cols>
  <sheetData>
    <row r="1" spans="2:23" ht="13.5">
      <c r="B1" s="103" t="s">
        <v>255</v>
      </c>
      <c r="C1" s="104"/>
      <c r="D1" s="104"/>
      <c r="E1" s="104"/>
      <c r="F1" s="104"/>
      <c r="G1" s="104"/>
      <c r="H1" s="104"/>
      <c r="I1" s="104" t="s">
        <v>292</v>
      </c>
      <c r="J1" s="104"/>
      <c r="K1" s="104"/>
      <c r="L1" s="104"/>
      <c r="M1" s="104"/>
      <c r="N1" s="104"/>
      <c r="O1" s="104"/>
      <c r="P1" s="104"/>
      <c r="Q1" s="104"/>
      <c r="R1" s="104"/>
      <c r="S1" s="104" t="s">
        <v>292</v>
      </c>
      <c r="T1" s="104"/>
      <c r="U1" s="104"/>
      <c r="V1" s="104"/>
      <c r="W1" s="105"/>
    </row>
    <row r="2" spans="2:23" ht="7.5" customHeight="1">
      <c r="B2" s="104"/>
      <c r="C2" s="104"/>
      <c r="D2" s="106"/>
      <c r="E2" s="106"/>
      <c r="F2" s="106"/>
      <c r="G2" s="106"/>
      <c r="H2" s="106"/>
      <c r="I2" s="106"/>
      <c r="J2" s="106"/>
      <c r="K2" s="105"/>
      <c r="L2" s="105"/>
      <c r="M2" s="104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7.25" customHeight="1">
      <c r="B3" s="453" t="s">
        <v>254</v>
      </c>
      <c r="C3" s="451" t="s">
        <v>93</v>
      </c>
      <c r="D3" s="457" t="s">
        <v>256</v>
      </c>
      <c r="E3" s="457"/>
      <c r="F3" s="457"/>
      <c r="G3" s="458"/>
      <c r="H3" s="459" t="s">
        <v>257</v>
      </c>
      <c r="I3" s="449" t="s">
        <v>258</v>
      </c>
      <c r="J3" s="449" t="s">
        <v>259</v>
      </c>
      <c r="K3" s="465" t="s">
        <v>260</v>
      </c>
      <c r="L3" s="108"/>
      <c r="M3" s="472" t="s">
        <v>93</v>
      </c>
      <c r="N3" s="475" t="s">
        <v>261</v>
      </c>
      <c r="O3" s="476"/>
      <c r="P3" s="477"/>
      <c r="Q3" s="451" t="s">
        <v>262</v>
      </c>
      <c r="R3" s="451" t="s">
        <v>263</v>
      </c>
      <c r="S3" s="451" t="s">
        <v>97</v>
      </c>
      <c r="T3" s="451" t="s">
        <v>99</v>
      </c>
      <c r="U3" s="465" t="s">
        <v>100</v>
      </c>
      <c r="V3" s="109"/>
      <c r="W3" s="109"/>
    </row>
    <row r="4" spans="2:23" ht="17.25" customHeight="1">
      <c r="B4" s="503"/>
      <c r="C4" s="452"/>
      <c r="D4" s="467" t="s">
        <v>90</v>
      </c>
      <c r="E4" s="469" t="s">
        <v>94</v>
      </c>
      <c r="F4" s="470"/>
      <c r="G4" s="471"/>
      <c r="H4" s="460"/>
      <c r="I4" s="461"/>
      <c r="J4" s="505"/>
      <c r="K4" s="466"/>
      <c r="L4" s="115"/>
      <c r="M4" s="473"/>
      <c r="N4" s="478"/>
      <c r="O4" s="479"/>
      <c r="P4" s="480"/>
      <c r="Q4" s="452"/>
      <c r="R4" s="452"/>
      <c r="S4" s="452"/>
      <c r="T4" s="452"/>
      <c r="U4" s="466"/>
      <c r="V4" s="109"/>
      <c r="W4" s="109"/>
    </row>
    <row r="5" spans="2:23" ht="17.25" customHeight="1">
      <c r="B5" s="504"/>
      <c r="C5" s="456"/>
      <c r="D5" s="468"/>
      <c r="E5" s="118" t="s">
        <v>91</v>
      </c>
      <c r="F5" s="118" t="s">
        <v>92</v>
      </c>
      <c r="G5" s="118" t="s">
        <v>10</v>
      </c>
      <c r="H5" s="119" t="s">
        <v>264</v>
      </c>
      <c r="I5" s="120" t="s">
        <v>264</v>
      </c>
      <c r="J5" s="120" t="s">
        <v>264</v>
      </c>
      <c r="K5" s="121" t="s">
        <v>265</v>
      </c>
      <c r="L5" s="122"/>
      <c r="M5" s="474"/>
      <c r="N5" s="118" t="s">
        <v>95</v>
      </c>
      <c r="O5" s="118" t="s">
        <v>96</v>
      </c>
      <c r="P5" s="118" t="s">
        <v>10</v>
      </c>
      <c r="Q5" s="123" t="s">
        <v>266</v>
      </c>
      <c r="R5" s="123" t="s">
        <v>266</v>
      </c>
      <c r="S5" s="117" t="s">
        <v>267</v>
      </c>
      <c r="T5" s="123" t="s">
        <v>266</v>
      </c>
      <c r="U5" s="124" t="s">
        <v>266</v>
      </c>
      <c r="V5" s="125"/>
      <c r="W5" s="125"/>
    </row>
    <row r="6" spans="2:23" ht="15.75" customHeight="1">
      <c r="B6" s="113"/>
      <c r="C6" s="128" t="s">
        <v>85</v>
      </c>
      <c r="D6" s="254">
        <v>2448</v>
      </c>
      <c r="E6" s="205">
        <v>515</v>
      </c>
      <c r="F6" s="205">
        <v>15295</v>
      </c>
      <c r="G6" s="255">
        <v>15810</v>
      </c>
      <c r="H6" s="205">
        <v>0</v>
      </c>
      <c r="I6" s="232">
        <v>0</v>
      </c>
      <c r="J6" s="205">
        <v>0</v>
      </c>
      <c r="K6" s="256">
        <v>0</v>
      </c>
      <c r="L6" s="132"/>
      <c r="M6" s="133" t="s">
        <v>85</v>
      </c>
      <c r="N6" s="205">
        <v>0</v>
      </c>
      <c r="O6" s="205">
        <v>0</v>
      </c>
      <c r="P6" s="217">
        <v>0</v>
      </c>
      <c r="Q6" s="205">
        <v>0</v>
      </c>
      <c r="R6" s="206">
        <v>0</v>
      </c>
      <c r="S6" s="207">
        <v>0</v>
      </c>
      <c r="T6" s="206">
        <v>0</v>
      </c>
      <c r="U6" s="256">
        <v>5100</v>
      </c>
      <c r="V6" s="132"/>
      <c r="W6" s="132"/>
    </row>
    <row r="7" spans="2:23" ht="15.75" customHeight="1">
      <c r="B7" s="113"/>
      <c r="C7" s="128" t="s">
        <v>192</v>
      </c>
      <c r="D7" s="208">
        <v>1123</v>
      </c>
      <c r="E7" s="158">
        <v>9260</v>
      </c>
      <c r="F7" s="158">
        <v>47567</v>
      </c>
      <c r="G7" s="217">
        <v>56827</v>
      </c>
      <c r="H7" s="206">
        <v>0</v>
      </c>
      <c r="I7" s="232">
        <v>0</v>
      </c>
      <c r="J7" s="206">
        <v>0</v>
      </c>
      <c r="K7" s="257">
        <v>0</v>
      </c>
      <c r="L7" s="132"/>
      <c r="M7" s="133" t="s">
        <v>192</v>
      </c>
      <c r="N7" s="158">
        <v>0</v>
      </c>
      <c r="O7" s="158">
        <v>0</v>
      </c>
      <c r="P7" s="217">
        <v>0</v>
      </c>
      <c r="Q7" s="206">
        <v>0</v>
      </c>
      <c r="R7" s="206">
        <v>0</v>
      </c>
      <c r="S7" s="207">
        <v>0</v>
      </c>
      <c r="T7" s="206">
        <v>0</v>
      </c>
      <c r="U7" s="258">
        <v>8055</v>
      </c>
      <c r="V7" s="132"/>
      <c r="W7" s="132"/>
    </row>
    <row r="8" spans="2:23" ht="15.75" customHeight="1">
      <c r="B8" s="113" t="s">
        <v>61</v>
      </c>
      <c r="C8" s="146" t="s">
        <v>1</v>
      </c>
      <c r="D8" s="208">
        <v>144</v>
      </c>
      <c r="E8" s="158">
        <v>198</v>
      </c>
      <c r="F8" s="158">
        <v>117356</v>
      </c>
      <c r="G8" s="158">
        <v>117554</v>
      </c>
      <c r="H8" s="158">
        <v>2866</v>
      </c>
      <c r="I8" s="237">
        <v>0</v>
      </c>
      <c r="J8" s="158">
        <v>4180</v>
      </c>
      <c r="K8" s="258">
        <v>0</v>
      </c>
      <c r="L8" s="132"/>
      <c r="M8" s="147" t="s">
        <v>1</v>
      </c>
      <c r="N8" s="158">
        <v>392</v>
      </c>
      <c r="O8" s="158">
        <v>651</v>
      </c>
      <c r="P8" s="217">
        <v>1043</v>
      </c>
      <c r="Q8" s="158">
        <v>0</v>
      </c>
      <c r="R8" s="158">
        <v>0</v>
      </c>
      <c r="S8" s="208">
        <v>0</v>
      </c>
      <c r="T8" s="158">
        <v>0</v>
      </c>
      <c r="U8" s="258">
        <v>50828</v>
      </c>
      <c r="V8" s="132"/>
      <c r="W8" s="132"/>
    </row>
    <row r="9" spans="2:23" ht="15.75" customHeight="1">
      <c r="B9" s="113"/>
      <c r="C9" s="146" t="s">
        <v>2</v>
      </c>
      <c r="D9" s="208">
        <v>767</v>
      </c>
      <c r="E9" s="158">
        <v>4944</v>
      </c>
      <c r="F9" s="158">
        <v>6521</v>
      </c>
      <c r="G9" s="227">
        <v>11465</v>
      </c>
      <c r="H9" s="158">
        <v>0</v>
      </c>
      <c r="I9" s="237">
        <v>0</v>
      </c>
      <c r="J9" s="158">
        <v>0</v>
      </c>
      <c r="K9" s="258">
        <v>5</v>
      </c>
      <c r="L9" s="132"/>
      <c r="M9" s="147" t="s">
        <v>2</v>
      </c>
      <c r="N9" s="158">
        <v>0</v>
      </c>
      <c r="O9" s="158">
        <v>0</v>
      </c>
      <c r="P9" s="217">
        <v>0</v>
      </c>
      <c r="Q9" s="158">
        <v>0</v>
      </c>
      <c r="R9" s="158">
        <v>0</v>
      </c>
      <c r="S9" s="208">
        <v>0</v>
      </c>
      <c r="T9" s="158">
        <v>0</v>
      </c>
      <c r="U9" s="258">
        <v>87105</v>
      </c>
      <c r="V9" s="132"/>
      <c r="W9" s="132"/>
    </row>
    <row r="10" spans="2:23" ht="15.75" customHeight="1">
      <c r="B10" s="113"/>
      <c r="C10" s="146" t="s">
        <v>0</v>
      </c>
      <c r="D10" s="208">
        <v>4197</v>
      </c>
      <c r="E10" s="158">
        <v>10268</v>
      </c>
      <c r="F10" s="158">
        <v>119529</v>
      </c>
      <c r="G10" s="158">
        <v>129797</v>
      </c>
      <c r="H10" s="158">
        <v>0</v>
      </c>
      <c r="I10" s="237">
        <v>0</v>
      </c>
      <c r="J10" s="158">
        <v>0</v>
      </c>
      <c r="K10" s="258">
        <v>0</v>
      </c>
      <c r="L10" s="132"/>
      <c r="M10" s="147" t="s">
        <v>0</v>
      </c>
      <c r="N10" s="158">
        <v>0</v>
      </c>
      <c r="O10" s="158">
        <v>0</v>
      </c>
      <c r="P10" s="217">
        <v>0</v>
      </c>
      <c r="Q10" s="158">
        <v>0</v>
      </c>
      <c r="R10" s="158">
        <v>0</v>
      </c>
      <c r="S10" s="208">
        <v>0</v>
      </c>
      <c r="T10" s="158">
        <v>0</v>
      </c>
      <c r="U10" s="258">
        <v>1500</v>
      </c>
      <c r="V10" s="132"/>
      <c r="W10" s="132"/>
    </row>
    <row r="11" spans="2:23" ht="15.75" customHeight="1">
      <c r="B11" s="113" t="s">
        <v>268</v>
      </c>
      <c r="C11" s="146" t="s">
        <v>8</v>
      </c>
      <c r="D11" s="208">
        <v>1500</v>
      </c>
      <c r="E11" s="158">
        <v>4300</v>
      </c>
      <c r="F11" s="158">
        <v>0</v>
      </c>
      <c r="G11" s="227">
        <v>4300</v>
      </c>
      <c r="H11" s="158">
        <v>0</v>
      </c>
      <c r="I11" s="237">
        <v>0</v>
      </c>
      <c r="J11" s="158">
        <v>0</v>
      </c>
      <c r="K11" s="258">
        <v>0</v>
      </c>
      <c r="L11" s="132"/>
      <c r="M11" s="147" t="s">
        <v>8</v>
      </c>
      <c r="N11" s="158">
        <v>0</v>
      </c>
      <c r="O11" s="158">
        <v>0</v>
      </c>
      <c r="P11" s="217">
        <v>0</v>
      </c>
      <c r="Q11" s="158">
        <v>0</v>
      </c>
      <c r="R11" s="158">
        <v>0</v>
      </c>
      <c r="S11" s="208">
        <v>0</v>
      </c>
      <c r="T11" s="158">
        <v>0</v>
      </c>
      <c r="U11" s="258">
        <v>0</v>
      </c>
      <c r="V11" s="132"/>
      <c r="W11" s="132"/>
    </row>
    <row r="12" spans="2:23" ht="15.75" customHeight="1">
      <c r="B12" s="113" t="s">
        <v>62</v>
      </c>
      <c r="C12" s="146" t="s">
        <v>3</v>
      </c>
      <c r="D12" s="218">
        <v>1124</v>
      </c>
      <c r="E12" s="217">
        <v>39467</v>
      </c>
      <c r="F12" s="217">
        <v>11595</v>
      </c>
      <c r="G12" s="158">
        <v>51062</v>
      </c>
      <c r="H12" s="158">
        <v>400</v>
      </c>
      <c r="I12" s="237">
        <v>0</v>
      </c>
      <c r="J12" s="158">
        <v>7500</v>
      </c>
      <c r="K12" s="258">
        <v>0</v>
      </c>
      <c r="L12" s="132"/>
      <c r="M12" s="147" t="s">
        <v>3</v>
      </c>
      <c r="N12" s="217">
        <v>0</v>
      </c>
      <c r="O12" s="217">
        <v>0</v>
      </c>
      <c r="P12" s="217">
        <v>0</v>
      </c>
      <c r="Q12" s="158">
        <v>0</v>
      </c>
      <c r="R12" s="158">
        <v>0</v>
      </c>
      <c r="S12" s="208">
        <v>0</v>
      </c>
      <c r="T12" s="158">
        <v>0</v>
      </c>
      <c r="U12" s="258">
        <v>0</v>
      </c>
      <c r="V12" s="132"/>
      <c r="W12" s="132"/>
    </row>
    <row r="13" spans="2:23" ht="15.75" customHeight="1">
      <c r="B13" s="113"/>
      <c r="C13" s="146" t="s">
        <v>4</v>
      </c>
      <c r="D13" s="218">
        <v>205</v>
      </c>
      <c r="E13" s="217">
        <v>136888</v>
      </c>
      <c r="F13" s="217">
        <v>114381</v>
      </c>
      <c r="G13" s="206">
        <v>251269</v>
      </c>
      <c r="H13" s="158">
        <v>104900</v>
      </c>
      <c r="I13" s="237">
        <v>0</v>
      </c>
      <c r="J13" s="158">
        <v>182</v>
      </c>
      <c r="K13" s="258">
        <v>0</v>
      </c>
      <c r="L13" s="132"/>
      <c r="M13" s="147" t="s">
        <v>4</v>
      </c>
      <c r="N13" s="217">
        <v>0</v>
      </c>
      <c r="O13" s="217">
        <v>0</v>
      </c>
      <c r="P13" s="217">
        <v>0</v>
      </c>
      <c r="Q13" s="158">
        <v>0</v>
      </c>
      <c r="R13" s="158">
        <v>0</v>
      </c>
      <c r="S13" s="208">
        <v>0</v>
      </c>
      <c r="T13" s="158">
        <v>0</v>
      </c>
      <c r="U13" s="258">
        <v>0</v>
      </c>
      <c r="V13" s="132"/>
      <c r="W13" s="132"/>
    </row>
    <row r="14" spans="2:23" ht="15.75" customHeight="1">
      <c r="B14" s="116"/>
      <c r="C14" s="155" t="s">
        <v>10</v>
      </c>
      <c r="D14" s="240">
        <v>11508</v>
      </c>
      <c r="E14" s="149">
        <v>205840</v>
      </c>
      <c r="F14" s="149">
        <v>432244</v>
      </c>
      <c r="G14" s="149">
        <v>638084</v>
      </c>
      <c r="H14" s="209">
        <v>108166</v>
      </c>
      <c r="I14" s="241">
        <v>0</v>
      </c>
      <c r="J14" s="209">
        <v>11862</v>
      </c>
      <c r="K14" s="259">
        <v>5</v>
      </c>
      <c r="L14" s="132"/>
      <c r="M14" s="157" t="s">
        <v>10</v>
      </c>
      <c r="N14" s="209">
        <v>392</v>
      </c>
      <c r="O14" s="209">
        <v>651</v>
      </c>
      <c r="P14" s="209">
        <v>1043</v>
      </c>
      <c r="Q14" s="209">
        <v>0</v>
      </c>
      <c r="R14" s="209">
        <v>0</v>
      </c>
      <c r="S14" s="209">
        <v>0</v>
      </c>
      <c r="T14" s="209">
        <v>0</v>
      </c>
      <c r="U14" s="259">
        <v>152588</v>
      </c>
      <c r="V14" s="132"/>
      <c r="W14" s="132"/>
    </row>
    <row r="15" spans="2:23" ht="15.75" customHeight="1">
      <c r="B15" s="481" t="s">
        <v>269</v>
      </c>
      <c r="C15" s="260" t="s">
        <v>11</v>
      </c>
      <c r="D15" s="254">
        <v>9318</v>
      </c>
      <c r="E15" s="205">
        <v>6216</v>
      </c>
      <c r="F15" s="205">
        <v>101976</v>
      </c>
      <c r="G15" s="205">
        <v>108192</v>
      </c>
      <c r="H15" s="205">
        <v>0</v>
      </c>
      <c r="I15" s="261">
        <v>0</v>
      </c>
      <c r="J15" s="205">
        <v>0</v>
      </c>
      <c r="K15" s="256"/>
      <c r="L15" s="132"/>
      <c r="M15" s="186" t="s">
        <v>11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56">
        <v>0</v>
      </c>
      <c r="V15" s="132"/>
      <c r="W15" s="132"/>
    </row>
    <row r="16" spans="2:23" ht="15.75" customHeight="1">
      <c r="B16" s="494"/>
      <c r="C16" s="128" t="s">
        <v>14</v>
      </c>
      <c r="D16" s="207">
        <v>833</v>
      </c>
      <c r="E16" s="206">
        <v>747</v>
      </c>
      <c r="F16" s="206">
        <v>131864</v>
      </c>
      <c r="G16" s="206">
        <v>132611</v>
      </c>
      <c r="H16" s="206">
        <v>0</v>
      </c>
      <c r="I16" s="232">
        <v>0</v>
      </c>
      <c r="J16" s="206">
        <v>0</v>
      </c>
      <c r="K16" s="257">
        <v>0</v>
      </c>
      <c r="L16" s="132"/>
      <c r="M16" s="133" t="s">
        <v>14</v>
      </c>
      <c r="N16" s="206">
        <v>0</v>
      </c>
      <c r="O16" s="206">
        <v>0</v>
      </c>
      <c r="P16" s="227">
        <v>0</v>
      </c>
      <c r="Q16" s="206">
        <v>859</v>
      </c>
      <c r="R16" s="206">
        <v>0</v>
      </c>
      <c r="S16" s="207">
        <v>0</v>
      </c>
      <c r="T16" s="206">
        <v>0</v>
      </c>
      <c r="U16" s="257">
        <v>6240</v>
      </c>
      <c r="V16" s="132"/>
      <c r="W16" s="132"/>
    </row>
    <row r="17" spans="2:23" ht="15.75" customHeight="1">
      <c r="B17" s="494"/>
      <c r="C17" s="128" t="s">
        <v>194</v>
      </c>
      <c r="D17" s="218">
        <v>0</v>
      </c>
      <c r="E17" s="217">
        <v>0</v>
      </c>
      <c r="F17" s="217">
        <v>138964</v>
      </c>
      <c r="G17" s="206">
        <v>138964</v>
      </c>
      <c r="H17" s="158">
        <v>3454</v>
      </c>
      <c r="I17" s="232">
        <v>0</v>
      </c>
      <c r="J17" s="206">
        <v>284</v>
      </c>
      <c r="K17" s="257">
        <v>0</v>
      </c>
      <c r="L17" s="132"/>
      <c r="M17" s="147" t="s">
        <v>194</v>
      </c>
      <c r="N17" s="217">
        <v>0</v>
      </c>
      <c r="O17" s="217">
        <v>8</v>
      </c>
      <c r="P17" s="217">
        <v>8</v>
      </c>
      <c r="Q17" s="158">
        <v>500</v>
      </c>
      <c r="R17" s="206">
        <v>0</v>
      </c>
      <c r="S17" s="207">
        <v>0</v>
      </c>
      <c r="T17" s="206">
        <v>0</v>
      </c>
      <c r="U17" s="262">
        <v>2460</v>
      </c>
      <c r="V17" s="132"/>
      <c r="W17" s="132"/>
    </row>
    <row r="18" spans="2:23" ht="15.75" customHeight="1">
      <c r="B18" s="495"/>
      <c r="C18" s="155" t="s">
        <v>10</v>
      </c>
      <c r="D18" s="247">
        <v>10151</v>
      </c>
      <c r="E18" s="247">
        <v>6963</v>
      </c>
      <c r="F18" s="247">
        <v>372804</v>
      </c>
      <c r="G18" s="247">
        <v>379767</v>
      </c>
      <c r="H18" s="247">
        <v>3454</v>
      </c>
      <c r="I18" s="247">
        <v>0</v>
      </c>
      <c r="J18" s="247">
        <v>284</v>
      </c>
      <c r="K18" s="259">
        <v>0</v>
      </c>
      <c r="L18" s="132"/>
      <c r="M18" s="157" t="s">
        <v>10</v>
      </c>
      <c r="N18" s="209">
        <v>0</v>
      </c>
      <c r="O18" s="209">
        <v>8</v>
      </c>
      <c r="P18" s="209">
        <v>8</v>
      </c>
      <c r="Q18" s="209">
        <v>1359</v>
      </c>
      <c r="R18" s="209">
        <v>0</v>
      </c>
      <c r="S18" s="209">
        <v>0</v>
      </c>
      <c r="T18" s="209">
        <v>0</v>
      </c>
      <c r="U18" s="259">
        <v>8700</v>
      </c>
      <c r="V18" s="132"/>
      <c r="W18" s="132"/>
    </row>
    <row r="19" spans="2:23" ht="15.75" customHeight="1">
      <c r="B19" s="453" t="s">
        <v>215</v>
      </c>
      <c r="C19" s="188" t="s">
        <v>213</v>
      </c>
      <c r="D19" s="207">
        <v>5564</v>
      </c>
      <c r="E19" s="206">
        <v>14491</v>
      </c>
      <c r="F19" s="206">
        <v>259040</v>
      </c>
      <c r="G19" s="206">
        <v>273531</v>
      </c>
      <c r="H19" s="205">
        <v>219</v>
      </c>
      <c r="I19" s="249">
        <v>183000</v>
      </c>
      <c r="J19" s="227">
        <v>2509</v>
      </c>
      <c r="K19" s="263">
        <v>0</v>
      </c>
      <c r="L19" s="132"/>
      <c r="M19" s="191" t="s">
        <v>213</v>
      </c>
      <c r="N19" s="206">
        <v>30</v>
      </c>
      <c r="O19" s="206">
        <v>12</v>
      </c>
      <c r="P19" s="217">
        <v>42</v>
      </c>
      <c r="Q19" s="227">
        <v>0</v>
      </c>
      <c r="R19" s="228">
        <v>0</v>
      </c>
      <c r="S19" s="228">
        <v>0</v>
      </c>
      <c r="T19" s="227">
        <v>0</v>
      </c>
      <c r="U19" s="257">
        <v>19610</v>
      </c>
      <c r="V19" s="132"/>
      <c r="W19" s="132"/>
    </row>
    <row r="20" spans="2:23" ht="15.75" customHeight="1">
      <c r="B20" s="499"/>
      <c r="C20" s="146" t="s">
        <v>186</v>
      </c>
      <c r="D20" s="218">
        <v>0</v>
      </c>
      <c r="E20" s="217">
        <v>3794</v>
      </c>
      <c r="F20" s="217">
        <v>422602</v>
      </c>
      <c r="G20" s="206">
        <v>426396</v>
      </c>
      <c r="H20" s="158">
        <v>0</v>
      </c>
      <c r="I20" s="237">
        <v>0</v>
      </c>
      <c r="J20" s="158">
        <v>0</v>
      </c>
      <c r="K20" s="258">
        <v>0</v>
      </c>
      <c r="L20" s="132"/>
      <c r="M20" s="147" t="s">
        <v>20</v>
      </c>
      <c r="N20" s="217">
        <v>0</v>
      </c>
      <c r="O20" s="217">
        <v>0</v>
      </c>
      <c r="P20" s="217">
        <v>0</v>
      </c>
      <c r="Q20" s="158">
        <v>0</v>
      </c>
      <c r="R20" s="158">
        <v>0</v>
      </c>
      <c r="S20" s="208">
        <v>0</v>
      </c>
      <c r="T20" s="158">
        <v>0</v>
      </c>
      <c r="U20" s="262">
        <v>2760</v>
      </c>
      <c r="V20" s="132"/>
      <c r="W20" s="132"/>
    </row>
    <row r="21" spans="2:23" ht="15.75" customHeight="1">
      <c r="B21" s="500"/>
      <c r="C21" s="155" t="s">
        <v>10</v>
      </c>
      <c r="D21" s="247">
        <v>5564</v>
      </c>
      <c r="E21" s="209">
        <v>18285</v>
      </c>
      <c r="F21" s="209">
        <v>681642</v>
      </c>
      <c r="G21" s="209">
        <v>699927</v>
      </c>
      <c r="H21" s="209">
        <v>219</v>
      </c>
      <c r="I21" s="209">
        <v>183000</v>
      </c>
      <c r="J21" s="209">
        <v>2509</v>
      </c>
      <c r="K21" s="259">
        <v>0</v>
      </c>
      <c r="L21" s="132"/>
      <c r="M21" s="157" t="s">
        <v>10</v>
      </c>
      <c r="N21" s="209">
        <v>30</v>
      </c>
      <c r="O21" s="209">
        <v>12</v>
      </c>
      <c r="P21" s="209">
        <v>42</v>
      </c>
      <c r="Q21" s="209">
        <v>0</v>
      </c>
      <c r="R21" s="209">
        <v>0</v>
      </c>
      <c r="S21" s="209">
        <v>0</v>
      </c>
      <c r="T21" s="209">
        <v>0</v>
      </c>
      <c r="U21" s="259">
        <v>22370</v>
      </c>
      <c r="V21" s="132"/>
      <c r="W21" s="132"/>
    </row>
    <row r="22" spans="2:23" ht="15.75" customHeight="1">
      <c r="B22" s="481" t="s">
        <v>270</v>
      </c>
      <c r="C22" s="128" t="s">
        <v>22</v>
      </c>
      <c r="D22" s="207">
        <v>34739</v>
      </c>
      <c r="E22" s="206">
        <v>25372</v>
      </c>
      <c r="F22" s="206">
        <v>617030</v>
      </c>
      <c r="G22" s="206">
        <v>642402</v>
      </c>
      <c r="H22" s="205">
        <v>3000</v>
      </c>
      <c r="I22" s="232">
        <v>0</v>
      </c>
      <c r="J22" s="205">
        <v>300</v>
      </c>
      <c r="K22" s="257">
        <v>0</v>
      </c>
      <c r="L22" s="132"/>
      <c r="M22" s="133" t="s">
        <v>22</v>
      </c>
      <c r="N22" s="206">
        <v>404</v>
      </c>
      <c r="O22" s="206"/>
      <c r="P22" s="217">
        <v>404</v>
      </c>
      <c r="Q22" s="205">
        <v>3445</v>
      </c>
      <c r="R22" s="206">
        <v>100</v>
      </c>
      <c r="S22" s="207">
        <v>0</v>
      </c>
      <c r="T22" s="206">
        <v>0</v>
      </c>
      <c r="U22" s="257">
        <v>17451</v>
      </c>
      <c r="V22" s="132"/>
      <c r="W22" s="132"/>
    </row>
    <row r="23" spans="2:23" ht="15.75" customHeight="1">
      <c r="B23" s="494"/>
      <c r="C23" s="146" t="s">
        <v>23</v>
      </c>
      <c r="D23" s="158">
        <v>370</v>
      </c>
      <c r="E23" s="158">
        <v>0</v>
      </c>
      <c r="F23" s="158">
        <v>0</v>
      </c>
      <c r="G23" s="158">
        <v>0</v>
      </c>
      <c r="H23" s="158">
        <v>0</v>
      </c>
      <c r="I23" s="237">
        <v>0</v>
      </c>
      <c r="J23" s="158">
        <v>0</v>
      </c>
      <c r="K23" s="258">
        <v>0</v>
      </c>
      <c r="L23" s="132"/>
      <c r="M23" s="147" t="s">
        <v>23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208">
        <v>0</v>
      </c>
      <c r="T23" s="158">
        <v>0</v>
      </c>
      <c r="U23" s="258">
        <v>4737</v>
      </c>
      <c r="V23" s="132"/>
      <c r="W23" s="132"/>
    </row>
    <row r="24" spans="2:23" ht="15.75" customHeight="1">
      <c r="B24" s="501"/>
      <c r="C24" s="146" t="s">
        <v>26</v>
      </c>
      <c r="D24" s="228">
        <v>3732</v>
      </c>
      <c r="E24" s="227">
        <v>2808</v>
      </c>
      <c r="F24" s="227">
        <v>12687</v>
      </c>
      <c r="G24" s="206">
        <v>15495</v>
      </c>
      <c r="H24" s="206">
        <v>0</v>
      </c>
      <c r="I24" s="232">
        <v>0</v>
      </c>
      <c r="J24" s="206">
        <v>0</v>
      </c>
      <c r="K24" s="257">
        <v>0</v>
      </c>
      <c r="L24" s="132"/>
      <c r="M24" s="133" t="s">
        <v>26</v>
      </c>
      <c r="N24" s="227">
        <v>0</v>
      </c>
      <c r="O24" s="227">
        <v>0</v>
      </c>
      <c r="P24" s="227">
        <v>0</v>
      </c>
      <c r="Q24" s="206">
        <v>0</v>
      </c>
      <c r="R24" s="206">
        <v>0</v>
      </c>
      <c r="S24" s="207">
        <v>0</v>
      </c>
      <c r="T24" s="206">
        <v>0</v>
      </c>
      <c r="U24" s="263">
        <v>35635</v>
      </c>
      <c r="V24" s="132"/>
      <c r="W24" s="132"/>
    </row>
    <row r="25" spans="2:23" ht="15.75" customHeight="1">
      <c r="B25" s="502"/>
      <c r="C25" s="155" t="s">
        <v>10</v>
      </c>
      <c r="D25" s="247">
        <v>38841</v>
      </c>
      <c r="E25" s="247">
        <v>28180</v>
      </c>
      <c r="F25" s="247">
        <v>629717</v>
      </c>
      <c r="G25" s="247">
        <v>657897</v>
      </c>
      <c r="H25" s="247">
        <v>3000</v>
      </c>
      <c r="I25" s="247">
        <v>0</v>
      </c>
      <c r="J25" s="247">
        <v>300</v>
      </c>
      <c r="K25" s="259">
        <v>0</v>
      </c>
      <c r="L25" s="132"/>
      <c r="M25" s="157" t="s">
        <v>10</v>
      </c>
      <c r="N25" s="209">
        <v>404</v>
      </c>
      <c r="O25" s="209">
        <v>0</v>
      </c>
      <c r="P25" s="209">
        <v>404</v>
      </c>
      <c r="Q25" s="209">
        <v>3445</v>
      </c>
      <c r="R25" s="209">
        <v>100</v>
      </c>
      <c r="S25" s="209">
        <v>0</v>
      </c>
      <c r="T25" s="209">
        <v>0</v>
      </c>
      <c r="U25" s="259">
        <v>57823</v>
      </c>
      <c r="V25" s="132"/>
      <c r="W25" s="132"/>
    </row>
    <row r="26" spans="2:23" ht="15.75" customHeight="1">
      <c r="B26" s="493" t="s">
        <v>245</v>
      </c>
      <c r="C26" s="67" t="s">
        <v>31</v>
      </c>
      <c r="D26" s="207">
        <v>2451</v>
      </c>
      <c r="E26" s="206">
        <v>0</v>
      </c>
      <c r="F26" s="206">
        <v>388421</v>
      </c>
      <c r="G26" s="206">
        <v>388421</v>
      </c>
      <c r="H26" s="206">
        <v>0</v>
      </c>
      <c r="I26" s="232">
        <v>0</v>
      </c>
      <c r="J26" s="206">
        <v>0</v>
      </c>
      <c r="K26" s="257">
        <v>0</v>
      </c>
      <c r="L26" s="132"/>
      <c r="M26" s="90" t="s">
        <v>31</v>
      </c>
      <c r="N26" s="206">
        <v>0</v>
      </c>
      <c r="O26" s="206">
        <v>0</v>
      </c>
      <c r="P26" s="217">
        <v>0</v>
      </c>
      <c r="Q26" s="206">
        <v>0</v>
      </c>
      <c r="R26" s="207">
        <v>0</v>
      </c>
      <c r="S26" s="206">
        <v>0</v>
      </c>
      <c r="T26" s="206">
        <v>0</v>
      </c>
      <c r="U26" s="257">
        <v>1200</v>
      </c>
      <c r="V26" s="132"/>
      <c r="W26" s="132"/>
    </row>
    <row r="27" spans="2:23" ht="15.75" customHeight="1">
      <c r="B27" s="503"/>
      <c r="C27" s="8" t="s">
        <v>32</v>
      </c>
      <c r="D27" s="208">
        <v>697</v>
      </c>
      <c r="E27" s="158">
        <v>0</v>
      </c>
      <c r="F27" s="158">
        <v>26164</v>
      </c>
      <c r="G27" s="206">
        <v>26164</v>
      </c>
      <c r="H27" s="158">
        <v>0</v>
      </c>
      <c r="I27" s="237">
        <v>0</v>
      </c>
      <c r="J27" s="158">
        <v>0</v>
      </c>
      <c r="K27" s="258">
        <v>0</v>
      </c>
      <c r="L27" s="132"/>
      <c r="M27" s="91" t="s">
        <v>32</v>
      </c>
      <c r="N27" s="158">
        <v>0</v>
      </c>
      <c r="O27" s="158">
        <v>0</v>
      </c>
      <c r="P27" s="217">
        <v>0</v>
      </c>
      <c r="Q27" s="158">
        <v>0</v>
      </c>
      <c r="R27" s="208"/>
      <c r="S27" s="158">
        <v>0</v>
      </c>
      <c r="T27" s="158">
        <v>0</v>
      </c>
      <c r="U27" s="258">
        <v>16003</v>
      </c>
      <c r="V27" s="132"/>
      <c r="W27" s="132"/>
    </row>
    <row r="28" spans="2:23" ht="15.75" customHeight="1">
      <c r="B28" s="503"/>
      <c r="C28" s="8" t="s">
        <v>33</v>
      </c>
      <c r="D28" s="218">
        <v>2352</v>
      </c>
      <c r="E28" s="217">
        <v>0</v>
      </c>
      <c r="F28" s="217">
        <v>11148</v>
      </c>
      <c r="G28" s="206">
        <v>11148</v>
      </c>
      <c r="H28" s="158">
        <v>0</v>
      </c>
      <c r="I28" s="237">
        <v>165000</v>
      </c>
      <c r="J28" s="158">
        <v>0</v>
      </c>
      <c r="K28" s="258">
        <v>0</v>
      </c>
      <c r="L28" s="132"/>
      <c r="M28" s="91" t="s">
        <v>33</v>
      </c>
      <c r="N28" s="217"/>
      <c r="O28" s="217"/>
      <c r="P28" s="217">
        <v>0</v>
      </c>
      <c r="Q28" s="158"/>
      <c r="R28" s="208"/>
      <c r="S28" s="158">
        <v>0</v>
      </c>
      <c r="T28" s="158">
        <v>0</v>
      </c>
      <c r="U28" s="262">
        <v>5485</v>
      </c>
      <c r="V28" s="132"/>
      <c r="W28" s="132"/>
    </row>
    <row r="29" spans="2:23" ht="15.75" customHeight="1">
      <c r="B29" s="504"/>
      <c r="C29" s="68" t="s">
        <v>10</v>
      </c>
      <c r="D29" s="247">
        <v>5500</v>
      </c>
      <c r="E29" s="209">
        <v>0</v>
      </c>
      <c r="F29" s="209">
        <v>425733</v>
      </c>
      <c r="G29" s="209">
        <v>425733</v>
      </c>
      <c r="H29" s="209">
        <v>0</v>
      </c>
      <c r="I29" s="209">
        <v>165000</v>
      </c>
      <c r="J29" s="209">
        <v>0</v>
      </c>
      <c r="K29" s="259">
        <v>0</v>
      </c>
      <c r="L29" s="132"/>
      <c r="M29" s="92" t="s">
        <v>10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  <c r="T29" s="209">
        <v>0</v>
      </c>
      <c r="U29" s="259">
        <v>22688</v>
      </c>
      <c r="V29" s="264"/>
      <c r="W29" s="132"/>
    </row>
    <row r="30" spans="2:23" ht="15.75" customHeight="1">
      <c r="B30" s="113" t="s">
        <v>75</v>
      </c>
      <c r="C30" s="67" t="s">
        <v>35</v>
      </c>
      <c r="D30" s="228">
        <v>6947</v>
      </c>
      <c r="E30" s="227">
        <v>2098</v>
      </c>
      <c r="F30" s="227">
        <v>357016</v>
      </c>
      <c r="G30" s="206">
        <v>359114</v>
      </c>
      <c r="H30" s="206">
        <v>0</v>
      </c>
      <c r="I30" s="232">
        <v>0</v>
      </c>
      <c r="J30" s="206">
        <v>0</v>
      </c>
      <c r="K30" s="257">
        <v>0</v>
      </c>
      <c r="L30" s="132"/>
      <c r="M30" s="90" t="s">
        <v>35</v>
      </c>
      <c r="N30" s="227">
        <v>8330</v>
      </c>
      <c r="O30" s="227">
        <v>4456</v>
      </c>
      <c r="P30" s="217">
        <v>12786</v>
      </c>
      <c r="Q30" s="206">
        <v>0</v>
      </c>
      <c r="R30" s="206">
        <v>0</v>
      </c>
      <c r="S30" s="207">
        <v>0</v>
      </c>
      <c r="T30" s="206">
        <v>0</v>
      </c>
      <c r="U30" s="263">
        <v>21000</v>
      </c>
      <c r="V30" s="132"/>
      <c r="W30" s="132"/>
    </row>
    <row r="31" spans="2:23" ht="15.75" customHeight="1">
      <c r="B31" s="116" t="s">
        <v>76</v>
      </c>
      <c r="C31" s="68" t="s">
        <v>10</v>
      </c>
      <c r="D31" s="247">
        <v>6947</v>
      </c>
      <c r="E31" s="209">
        <v>2098</v>
      </c>
      <c r="F31" s="209">
        <v>357016</v>
      </c>
      <c r="G31" s="209">
        <v>359114</v>
      </c>
      <c r="H31" s="209">
        <v>0</v>
      </c>
      <c r="I31" s="209">
        <v>0</v>
      </c>
      <c r="J31" s="209">
        <v>0</v>
      </c>
      <c r="K31" s="259">
        <v>0</v>
      </c>
      <c r="L31" s="132"/>
      <c r="M31" s="92" t="s">
        <v>10</v>
      </c>
      <c r="N31" s="209">
        <v>8330</v>
      </c>
      <c r="O31" s="209">
        <v>4456</v>
      </c>
      <c r="P31" s="209">
        <v>12786</v>
      </c>
      <c r="Q31" s="209">
        <v>0</v>
      </c>
      <c r="R31" s="209">
        <v>0</v>
      </c>
      <c r="S31" s="209">
        <v>0</v>
      </c>
      <c r="T31" s="209">
        <v>0</v>
      </c>
      <c r="U31" s="259">
        <v>21000</v>
      </c>
      <c r="V31" s="132"/>
      <c r="W31" s="132"/>
    </row>
    <row r="32" spans="2:23" ht="15.75" customHeight="1">
      <c r="B32" s="481" t="s">
        <v>271</v>
      </c>
      <c r="C32" s="67" t="s">
        <v>37</v>
      </c>
      <c r="D32" s="207">
        <v>1842</v>
      </c>
      <c r="E32" s="206">
        <v>332</v>
      </c>
      <c r="F32" s="206">
        <v>19611</v>
      </c>
      <c r="G32" s="206">
        <v>19943</v>
      </c>
      <c r="H32" s="205"/>
      <c r="I32" s="232"/>
      <c r="J32" s="206"/>
      <c r="K32" s="256">
        <v>370</v>
      </c>
      <c r="L32" s="132"/>
      <c r="M32" s="90" t="s">
        <v>37</v>
      </c>
      <c r="N32" s="206">
        <v>0</v>
      </c>
      <c r="O32" s="206">
        <v>0</v>
      </c>
      <c r="P32" s="217">
        <v>0</v>
      </c>
      <c r="Q32" s="205">
        <v>220</v>
      </c>
      <c r="R32" s="206">
        <v>10</v>
      </c>
      <c r="S32" s="207">
        <v>0</v>
      </c>
      <c r="T32" s="206">
        <v>0</v>
      </c>
      <c r="U32" s="257">
        <v>1125</v>
      </c>
      <c r="V32" s="132"/>
      <c r="W32" s="132"/>
    </row>
    <row r="33" spans="2:23" ht="15.75" customHeight="1">
      <c r="B33" s="494"/>
      <c r="C33" s="8" t="s">
        <v>38</v>
      </c>
      <c r="D33" s="218">
        <v>5604</v>
      </c>
      <c r="E33" s="217">
        <v>7412</v>
      </c>
      <c r="F33" s="217">
        <v>0</v>
      </c>
      <c r="G33" s="206">
        <v>7412</v>
      </c>
      <c r="H33" s="158"/>
      <c r="I33" s="237"/>
      <c r="J33" s="158"/>
      <c r="K33" s="258">
        <v>875</v>
      </c>
      <c r="L33" s="132"/>
      <c r="M33" s="91" t="s">
        <v>38</v>
      </c>
      <c r="N33" s="217">
        <v>0</v>
      </c>
      <c r="O33" s="217">
        <v>2373</v>
      </c>
      <c r="P33" s="217">
        <v>2373</v>
      </c>
      <c r="Q33" s="158"/>
      <c r="R33" s="158">
        <v>40</v>
      </c>
      <c r="S33" s="208">
        <v>0</v>
      </c>
      <c r="T33" s="158">
        <v>0</v>
      </c>
      <c r="U33" s="262">
        <v>2700</v>
      </c>
      <c r="V33" s="132"/>
      <c r="W33" s="132"/>
    </row>
    <row r="34" spans="2:23" ht="15.75" customHeight="1">
      <c r="B34" s="495"/>
      <c r="C34" s="68" t="s">
        <v>10</v>
      </c>
      <c r="D34" s="247">
        <v>7446</v>
      </c>
      <c r="E34" s="209">
        <v>7744</v>
      </c>
      <c r="F34" s="209">
        <v>19611</v>
      </c>
      <c r="G34" s="209">
        <v>27355</v>
      </c>
      <c r="H34" s="209">
        <v>0</v>
      </c>
      <c r="I34" s="209">
        <v>0</v>
      </c>
      <c r="J34" s="209">
        <v>0</v>
      </c>
      <c r="K34" s="259">
        <v>1245</v>
      </c>
      <c r="L34" s="132"/>
      <c r="M34" s="92" t="s">
        <v>10</v>
      </c>
      <c r="N34" s="209">
        <v>0</v>
      </c>
      <c r="O34" s="209">
        <v>2373</v>
      </c>
      <c r="P34" s="209">
        <v>2373</v>
      </c>
      <c r="Q34" s="209">
        <v>220</v>
      </c>
      <c r="R34" s="209">
        <v>50</v>
      </c>
      <c r="S34" s="209">
        <v>0</v>
      </c>
      <c r="T34" s="209">
        <v>0</v>
      </c>
      <c r="U34" s="259">
        <v>3825</v>
      </c>
      <c r="V34" s="132"/>
      <c r="W34" s="132"/>
    </row>
    <row r="35" spans="2:23" ht="15.75" customHeight="1">
      <c r="B35" s="481" t="s">
        <v>272</v>
      </c>
      <c r="C35" s="67" t="s">
        <v>39</v>
      </c>
      <c r="D35" s="207">
        <v>19316</v>
      </c>
      <c r="E35" s="206">
        <v>9465</v>
      </c>
      <c r="F35" s="206">
        <v>3711</v>
      </c>
      <c r="G35" s="206">
        <v>13176</v>
      </c>
      <c r="H35" s="205">
        <v>0</v>
      </c>
      <c r="I35" s="232">
        <v>0</v>
      </c>
      <c r="J35" s="206">
        <v>0</v>
      </c>
      <c r="K35" s="256">
        <v>1723</v>
      </c>
      <c r="L35" s="132"/>
      <c r="M35" s="90" t="s">
        <v>39</v>
      </c>
      <c r="N35" s="206">
        <v>0</v>
      </c>
      <c r="O35" s="206">
        <v>22877</v>
      </c>
      <c r="P35" s="217">
        <v>22877</v>
      </c>
      <c r="Q35" s="205">
        <v>3660</v>
      </c>
      <c r="R35" s="206">
        <v>0</v>
      </c>
      <c r="S35" s="207">
        <v>0</v>
      </c>
      <c r="T35" s="206">
        <v>0</v>
      </c>
      <c r="U35" s="257">
        <v>3675</v>
      </c>
      <c r="V35" s="132"/>
      <c r="W35" s="132"/>
    </row>
    <row r="36" spans="2:23" ht="15.75" customHeight="1">
      <c r="B36" s="494"/>
      <c r="C36" s="8" t="s">
        <v>40</v>
      </c>
      <c r="D36" s="208">
        <v>16070</v>
      </c>
      <c r="E36" s="158">
        <v>2381</v>
      </c>
      <c r="F36" s="158">
        <v>0</v>
      </c>
      <c r="G36" s="206">
        <v>2381</v>
      </c>
      <c r="H36" s="158">
        <v>72</v>
      </c>
      <c r="I36" s="237"/>
      <c r="J36" s="158"/>
      <c r="K36" s="258">
        <v>12115</v>
      </c>
      <c r="L36" s="132"/>
      <c r="M36" s="91" t="s">
        <v>40</v>
      </c>
      <c r="N36" s="158">
        <v>0</v>
      </c>
      <c r="O36" s="158">
        <v>0</v>
      </c>
      <c r="P36" s="217">
        <v>0</v>
      </c>
      <c r="Q36" s="158">
        <v>51</v>
      </c>
      <c r="R36" s="158">
        <v>0</v>
      </c>
      <c r="S36" s="208">
        <v>0</v>
      </c>
      <c r="T36" s="158">
        <v>0</v>
      </c>
      <c r="U36" s="258">
        <v>0</v>
      </c>
      <c r="V36" s="132"/>
      <c r="W36" s="132"/>
    </row>
    <row r="37" spans="2:23" ht="15.75" customHeight="1">
      <c r="B37" s="494"/>
      <c r="C37" s="8" t="s">
        <v>43</v>
      </c>
      <c r="D37" s="218">
        <v>0</v>
      </c>
      <c r="E37" s="217"/>
      <c r="F37" s="217"/>
      <c r="G37" s="206">
        <v>0</v>
      </c>
      <c r="H37" s="158"/>
      <c r="I37" s="237"/>
      <c r="J37" s="158"/>
      <c r="K37" s="258"/>
      <c r="L37" s="132"/>
      <c r="M37" s="91" t="s">
        <v>43</v>
      </c>
      <c r="N37" s="217"/>
      <c r="O37" s="217"/>
      <c r="P37" s="217">
        <v>0</v>
      </c>
      <c r="Q37" s="158"/>
      <c r="R37" s="158">
        <v>0</v>
      </c>
      <c r="S37" s="208">
        <v>0</v>
      </c>
      <c r="T37" s="158">
        <v>0</v>
      </c>
      <c r="U37" s="262">
        <v>0</v>
      </c>
      <c r="V37" s="132"/>
      <c r="W37" s="132"/>
    </row>
    <row r="38" spans="2:23" ht="15.75" customHeight="1">
      <c r="B38" s="494"/>
      <c r="C38" s="8" t="s">
        <v>44</v>
      </c>
      <c r="D38" s="208">
        <v>35386</v>
      </c>
      <c r="E38" s="208">
        <v>11846</v>
      </c>
      <c r="F38" s="208">
        <v>3711</v>
      </c>
      <c r="G38" s="208">
        <v>15557</v>
      </c>
      <c r="H38" s="208">
        <v>72</v>
      </c>
      <c r="I38" s="208">
        <v>0</v>
      </c>
      <c r="J38" s="208">
        <v>0</v>
      </c>
      <c r="K38" s="258">
        <v>13838</v>
      </c>
      <c r="L38" s="132"/>
      <c r="M38" s="91" t="s">
        <v>44</v>
      </c>
      <c r="N38" s="217">
        <v>0</v>
      </c>
      <c r="O38" s="217">
        <v>22877</v>
      </c>
      <c r="P38" s="217">
        <v>22877</v>
      </c>
      <c r="Q38" s="158">
        <v>3711</v>
      </c>
      <c r="R38" s="158">
        <v>0</v>
      </c>
      <c r="S38" s="158">
        <v>0</v>
      </c>
      <c r="T38" s="158">
        <v>0</v>
      </c>
      <c r="U38" s="258">
        <v>3675</v>
      </c>
      <c r="V38" s="132"/>
      <c r="W38" s="132"/>
    </row>
    <row r="39" spans="2:23" ht="15.75" customHeight="1">
      <c r="B39" s="494"/>
      <c r="C39" s="8" t="s">
        <v>45</v>
      </c>
      <c r="D39" s="207">
        <v>7910</v>
      </c>
      <c r="E39" s="206">
        <v>25880</v>
      </c>
      <c r="F39" s="206">
        <v>1781794</v>
      </c>
      <c r="G39" s="206">
        <v>1807674</v>
      </c>
      <c r="H39" s="158"/>
      <c r="I39" s="236"/>
      <c r="J39" s="158">
        <v>5</v>
      </c>
      <c r="K39" s="258">
        <v>5451</v>
      </c>
      <c r="L39" s="132"/>
      <c r="M39" s="91" t="s">
        <v>45</v>
      </c>
      <c r="N39" s="158">
        <v>1500</v>
      </c>
      <c r="O39" s="158">
        <v>476700</v>
      </c>
      <c r="P39" s="217">
        <v>478200</v>
      </c>
      <c r="Q39" s="158">
        <v>1032</v>
      </c>
      <c r="R39" s="158">
        <v>25</v>
      </c>
      <c r="S39" s="158">
        <v>0</v>
      </c>
      <c r="T39" s="208">
        <v>0</v>
      </c>
      <c r="U39" s="262">
        <v>72576</v>
      </c>
      <c r="V39" s="132"/>
      <c r="W39" s="132"/>
    </row>
    <row r="40" spans="2:23" ht="15.75" customHeight="1">
      <c r="B40" s="494"/>
      <c r="C40" s="8" t="s">
        <v>46</v>
      </c>
      <c r="D40" s="218">
        <v>3472</v>
      </c>
      <c r="E40" s="217">
        <v>18557</v>
      </c>
      <c r="F40" s="217">
        <v>1089380</v>
      </c>
      <c r="G40" s="206">
        <v>1107937</v>
      </c>
      <c r="H40" s="158"/>
      <c r="I40" s="237"/>
      <c r="J40" s="158"/>
      <c r="K40" s="258">
        <v>7000</v>
      </c>
      <c r="L40" s="132"/>
      <c r="M40" s="91" t="s">
        <v>46</v>
      </c>
      <c r="N40" s="217">
        <v>0</v>
      </c>
      <c r="O40" s="217">
        <v>0</v>
      </c>
      <c r="P40" s="217">
        <v>0</v>
      </c>
      <c r="Q40" s="158">
        <v>0</v>
      </c>
      <c r="R40" s="158">
        <v>0</v>
      </c>
      <c r="S40" s="158">
        <v>0</v>
      </c>
      <c r="T40" s="208">
        <v>0</v>
      </c>
      <c r="U40" s="262">
        <v>6675</v>
      </c>
      <c r="V40" s="132"/>
      <c r="W40" s="132"/>
    </row>
    <row r="41" spans="2:23" ht="15.75" customHeight="1">
      <c r="B41" s="494"/>
      <c r="C41" s="8" t="s">
        <v>44</v>
      </c>
      <c r="D41" s="218">
        <v>11382</v>
      </c>
      <c r="E41" s="217">
        <v>44437</v>
      </c>
      <c r="F41" s="217">
        <v>2871174</v>
      </c>
      <c r="G41" s="217">
        <v>2915611</v>
      </c>
      <c r="H41" s="158">
        <v>0</v>
      </c>
      <c r="I41" s="158">
        <v>0</v>
      </c>
      <c r="J41" s="158">
        <v>5</v>
      </c>
      <c r="K41" s="258">
        <v>12451</v>
      </c>
      <c r="L41" s="132"/>
      <c r="M41" s="91" t="s">
        <v>44</v>
      </c>
      <c r="N41" s="217">
        <v>1500</v>
      </c>
      <c r="O41" s="217">
        <v>476700</v>
      </c>
      <c r="P41" s="217">
        <v>478200</v>
      </c>
      <c r="Q41" s="158">
        <v>1032</v>
      </c>
      <c r="R41" s="158">
        <v>25</v>
      </c>
      <c r="S41" s="158">
        <v>0</v>
      </c>
      <c r="T41" s="158">
        <v>0</v>
      </c>
      <c r="U41" s="262">
        <v>79251</v>
      </c>
      <c r="V41" s="264"/>
      <c r="W41" s="132"/>
    </row>
    <row r="42" spans="2:23" ht="15.75" customHeight="1">
      <c r="B42" s="495"/>
      <c r="C42" s="68" t="s">
        <v>10</v>
      </c>
      <c r="D42" s="247">
        <v>46768</v>
      </c>
      <c r="E42" s="209">
        <v>56283</v>
      </c>
      <c r="F42" s="209">
        <v>2874885</v>
      </c>
      <c r="G42" s="209">
        <v>2931168</v>
      </c>
      <c r="H42" s="209">
        <v>72</v>
      </c>
      <c r="I42" s="209">
        <v>0</v>
      </c>
      <c r="J42" s="209">
        <v>5</v>
      </c>
      <c r="K42" s="259">
        <v>26289</v>
      </c>
      <c r="L42" s="132"/>
      <c r="M42" s="92" t="s">
        <v>10</v>
      </c>
      <c r="N42" s="209">
        <v>1500</v>
      </c>
      <c r="O42" s="209">
        <v>499577</v>
      </c>
      <c r="P42" s="209">
        <v>501077</v>
      </c>
      <c r="Q42" s="209">
        <v>4743</v>
      </c>
      <c r="R42" s="209">
        <v>25</v>
      </c>
      <c r="S42" s="209">
        <v>0</v>
      </c>
      <c r="T42" s="209">
        <v>0</v>
      </c>
      <c r="U42" s="259">
        <v>82926</v>
      </c>
      <c r="V42" s="132"/>
      <c r="W42" s="132"/>
    </row>
    <row r="43" spans="2:23" ht="15.75" customHeight="1">
      <c r="B43" s="481" t="s">
        <v>273</v>
      </c>
      <c r="C43" s="67" t="s">
        <v>47</v>
      </c>
      <c r="D43" s="208">
        <v>10451</v>
      </c>
      <c r="E43" s="158">
        <v>9836</v>
      </c>
      <c r="F43" s="158">
        <v>502361</v>
      </c>
      <c r="G43" s="206">
        <v>512197</v>
      </c>
      <c r="H43" s="205"/>
      <c r="I43" s="232"/>
      <c r="J43" s="206"/>
      <c r="K43" s="257"/>
      <c r="L43" s="132"/>
      <c r="M43" s="90" t="s">
        <v>47</v>
      </c>
      <c r="N43" s="158">
        <v>0</v>
      </c>
      <c r="O43" s="158">
        <v>132</v>
      </c>
      <c r="P43" s="217">
        <v>132</v>
      </c>
      <c r="Q43" s="206"/>
      <c r="R43" s="206"/>
      <c r="S43" s="206">
        <v>0</v>
      </c>
      <c r="T43" s="207">
        <v>0</v>
      </c>
      <c r="U43" s="258">
        <v>800759</v>
      </c>
      <c r="V43" s="132"/>
      <c r="W43" s="132"/>
    </row>
    <row r="44" spans="2:23" ht="15.75" customHeight="1">
      <c r="B44" s="494"/>
      <c r="C44" s="67" t="s">
        <v>212</v>
      </c>
      <c r="D44" s="208">
        <v>38213</v>
      </c>
      <c r="E44" s="158">
        <v>37813</v>
      </c>
      <c r="F44" s="158">
        <v>83092</v>
      </c>
      <c r="G44" s="206">
        <v>120905</v>
      </c>
      <c r="H44" s="206">
        <v>78</v>
      </c>
      <c r="I44" s="232"/>
      <c r="J44" s="206"/>
      <c r="K44" s="257"/>
      <c r="L44" s="132"/>
      <c r="M44" s="91" t="s">
        <v>212</v>
      </c>
      <c r="N44" s="158">
        <v>0</v>
      </c>
      <c r="O44" s="158"/>
      <c r="P44" s="217">
        <v>0</v>
      </c>
      <c r="Q44" s="206"/>
      <c r="R44" s="206"/>
      <c r="S44" s="206">
        <v>0</v>
      </c>
      <c r="T44" s="207">
        <v>0</v>
      </c>
      <c r="U44" s="258">
        <v>835529</v>
      </c>
      <c r="V44" s="132"/>
      <c r="W44" s="132"/>
    </row>
    <row r="45" spans="2:23" ht="15.75" customHeight="1">
      <c r="B45" s="494"/>
      <c r="C45" s="8" t="s">
        <v>52</v>
      </c>
      <c r="D45" s="208">
        <v>6486</v>
      </c>
      <c r="E45" s="158">
        <v>0</v>
      </c>
      <c r="F45" s="158">
        <v>0</v>
      </c>
      <c r="G45" s="206">
        <v>0</v>
      </c>
      <c r="H45" s="158"/>
      <c r="I45" s="237"/>
      <c r="J45" s="158"/>
      <c r="K45" s="258"/>
      <c r="L45" s="132"/>
      <c r="M45" s="91" t="s">
        <v>52</v>
      </c>
      <c r="N45" s="158">
        <v>0</v>
      </c>
      <c r="O45" s="158"/>
      <c r="P45" s="217">
        <v>0</v>
      </c>
      <c r="Q45" s="158"/>
      <c r="R45" s="158"/>
      <c r="S45" s="158">
        <v>0</v>
      </c>
      <c r="T45" s="208">
        <v>0</v>
      </c>
      <c r="U45" s="258">
        <v>7425</v>
      </c>
      <c r="V45" s="132"/>
      <c r="W45" s="132"/>
    </row>
    <row r="46" spans="2:22" ht="15.75" customHeight="1">
      <c r="B46" s="494"/>
      <c r="C46" s="8" t="s">
        <v>49</v>
      </c>
      <c r="D46" s="218">
        <v>7925</v>
      </c>
      <c r="E46" s="217">
        <v>7802</v>
      </c>
      <c r="F46" s="217">
        <v>3296</v>
      </c>
      <c r="G46" s="206">
        <v>11098</v>
      </c>
      <c r="H46" s="158">
        <v>170</v>
      </c>
      <c r="I46" s="237"/>
      <c r="J46" s="158">
        <v>308</v>
      </c>
      <c r="K46" s="258">
        <v>70</v>
      </c>
      <c r="L46" s="132"/>
      <c r="M46" s="91" t="s">
        <v>49</v>
      </c>
      <c r="N46" s="217">
        <v>0</v>
      </c>
      <c r="O46" s="217">
        <v>2</v>
      </c>
      <c r="P46" s="217">
        <v>2</v>
      </c>
      <c r="Q46" s="158">
        <v>57</v>
      </c>
      <c r="R46" s="158">
        <v>511</v>
      </c>
      <c r="S46" s="158">
        <v>0</v>
      </c>
      <c r="T46" s="208">
        <v>0</v>
      </c>
      <c r="U46" s="262">
        <v>12435</v>
      </c>
      <c r="V46" s="132"/>
    </row>
    <row r="47" spans="2:22" ht="15.75" customHeight="1">
      <c r="B47" s="495"/>
      <c r="C47" s="68" t="s">
        <v>10</v>
      </c>
      <c r="D47" s="247">
        <v>63075</v>
      </c>
      <c r="E47" s="209">
        <v>55451</v>
      </c>
      <c r="F47" s="209">
        <v>588749</v>
      </c>
      <c r="G47" s="209">
        <v>644200</v>
      </c>
      <c r="H47" s="209">
        <v>248</v>
      </c>
      <c r="I47" s="209">
        <v>0</v>
      </c>
      <c r="J47" s="209">
        <v>308</v>
      </c>
      <c r="K47" s="259">
        <v>70</v>
      </c>
      <c r="L47" s="132"/>
      <c r="M47" s="92" t="s">
        <v>10</v>
      </c>
      <c r="N47" s="209">
        <v>0</v>
      </c>
      <c r="O47" s="209">
        <v>134</v>
      </c>
      <c r="P47" s="209">
        <v>134</v>
      </c>
      <c r="Q47" s="209">
        <v>57</v>
      </c>
      <c r="R47" s="209">
        <v>511</v>
      </c>
      <c r="S47" s="209">
        <v>0</v>
      </c>
      <c r="T47" s="209">
        <v>0</v>
      </c>
      <c r="U47" s="259">
        <v>1656148</v>
      </c>
      <c r="V47" s="264"/>
    </row>
    <row r="48" spans="2:22" ht="15.75" customHeight="1">
      <c r="B48" s="113"/>
      <c r="C48" s="67" t="s">
        <v>53</v>
      </c>
      <c r="D48" s="207">
        <v>29</v>
      </c>
      <c r="E48" s="206">
        <v>2448</v>
      </c>
      <c r="F48" s="206">
        <v>27786</v>
      </c>
      <c r="G48" s="206">
        <v>30234</v>
      </c>
      <c r="H48" s="206">
        <v>0</v>
      </c>
      <c r="I48" s="232">
        <v>0</v>
      </c>
      <c r="J48" s="206">
        <v>0</v>
      </c>
      <c r="K48" s="257">
        <v>0</v>
      </c>
      <c r="L48" s="132"/>
      <c r="M48" s="90" t="s">
        <v>53</v>
      </c>
      <c r="N48" s="206">
        <v>0</v>
      </c>
      <c r="O48" s="206">
        <v>3600</v>
      </c>
      <c r="P48" s="217">
        <v>3600</v>
      </c>
      <c r="Q48" s="205">
        <v>830</v>
      </c>
      <c r="R48" s="206">
        <v>150</v>
      </c>
      <c r="S48" s="206">
        <v>0</v>
      </c>
      <c r="T48" s="207">
        <v>1171</v>
      </c>
      <c r="U48" s="257">
        <v>176120</v>
      </c>
      <c r="V48" s="132"/>
    </row>
    <row r="49" spans="2:22" ht="15.75" customHeight="1">
      <c r="B49" s="113" t="s">
        <v>83</v>
      </c>
      <c r="C49" s="8" t="s">
        <v>56</v>
      </c>
      <c r="D49" s="208">
        <v>4710</v>
      </c>
      <c r="E49" s="158">
        <v>2200</v>
      </c>
      <c r="F49" s="158">
        <v>0</v>
      </c>
      <c r="G49" s="206">
        <v>2200</v>
      </c>
      <c r="H49" s="158">
        <v>10</v>
      </c>
      <c r="I49" s="237"/>
      <c r="J49" s="158"/>
      <c r="K49" s="258">
        <v>60</v>
      </c>
      <c r="L49" s="132"/>
      <c r="M49" s="91" t="s">
        <v>56</v>
      </c>
      <c r="N49" s="158">
        <v>0</v>
      </c>
      <c r="O49" s="158"/>
      <c r="P49" s="217">
        <v>0</v>
      </c>
      <c r="Q49" s="158">
        <v>200</v>
      </c>
      <c r="R49" s="158"/>
      <c r="S49" s="158">
        <v>0</v>
      </c>
      <c r="T49" s="208">
        <v>0</v>
      </c>
      <c r="U49" s="258">
        <v>781637</v>
      </c>
      <c r="V49" s="132"/>
    </row>
    <row r="50" spans="2:22" ht="15.75" customHeight="1">
      <c r="B50" s="113" t="s">
        <v>274</v>
      </c>
      <c r="C50" s="8" t="s">
        <v>57</v>
      </c>
      <c r="D50" s="208">
        <v>0</v>
      </c>
      <c r="E50" s="158"/>
      <c r="F50" s="158"/>
      <c r="G50" s="206">
        <v>0</v>
      </c>
      <c r="H50" s="158"/>
      <c r="I50" s="237"/>
      <c r="J50" s="158"/>
      <c r="K50" s="258"/>
      <c r="L50" s="132"/>
      <c r="M50" s="91" t="s">
        <v>57</v>
      </c>
      <c r="N50" s="158"/>
      <c r="O50" s="158">
        <v>40998</v>
      </c>
      <c r="P50" s="217">
        <v>40998</v>
      </c>
      <c r="Q50" s="158"/>
      <c r="R50" s="158"/>
      <c r="S50" s="158">
        <v>0</v>
      </c>
      <c r="T50" s="208">
        <v>0</v>
      </c>
      <c r="U50" s="258">
        <v>715950</v>
      </c>
      <c r="V50" s="132"/>
    </row>
    <row r="51" spans="2:22" ht="15.75" customHeight="1">
      <c r="B51" s="113" t="s">
        <v>84</v>
      </c>
      <c r="C51" s="8" t="s">
        <v>54</v>
      </c>
      <c r="D51" s="228">
        <v>592</v>
      </c>
      <c r="E51" s="227">
        <v>0</v>
      </c>
      <c r="F51" s="227">
        <v>139036</v>
      </c>
      <c r="G51" s="206">
        <v>139036</v>
      </c>
      <c r="H51" s="158">
        <v>40</v>
      </c>
      <c r="I51" s="237"/>
      <c r="J51" s="158"/>
      <c r="K51" s="258"/>
      <c r="L51" s="132"/>
      <c r="M51" s="91" t="s">
        <v>54</v>
      </c>
      <c r="N51" s="227">
        <v>0</v>
      </c>
      <c r="O51" s="227"/>
      <c r="P51" s="217">
        <v>0</v>
      </c>
      <c r="Q51" s="158">
        <v>1300</v>
      </c>
      <c r="R51" s="158">
        <v>100</v>
      </c>
      <c r="S51" s="158">
        <v>0</v>
      </c>
      <c r="T51" s="158">
        <v>0</v>
      </c>
      <c r="U51" s="258">
        <v>32549</v>
      </c>
      <c r="V51" s="132"/>
    </row>
    <row r="52" spans="2:22" ht="15.75" customHeight="1">
      <c r="B52" s="116"/>
      <c r="C52" s="68" t="s">
        <v>10</v>
      </c>
      <c r="D52" s="247">
        <v>5331</v>
      </c>
      <c r="E52" s="209">
        <v>4648</v>
      </c>
      <c r="F52" s="209">
        <v>166822</v>
      </c>
      <c r="G52" s="209">
        <v>171470</v>
      </c>
      <c r="H52" s="209">
        <v>50</v>
      </c>
      <c r="I52" s="209">
        <v>0</v>
      </c>
      <c r="J52" s="209">
        <v>0</v>
      </c>
      <c r="K52" s="259">
        <v>60</v>
      </c>
      <c r="L52" s="132"/>
      <c r="M52" s="92" t="s">
        <v>10</v>
      </c>
      <c r="N52" s="209">
        <v>0</v>
      </c>
      <c r="O52" s="209">
        <v>44598</v>
      </c>
      <c r="P52" s="209">
        <v>44598</v>
      </c>
      <c r="Q52" s="209">
        <v>2330</v>
      </c>
      <c r="R52" s="209">
        <v>250</v>
      </c>
      <c r="S52" s="209">
        <v>0</v>
      </c>
      <c r="T52" s="209">
        <v>1171</v>
      </c>
      <c r="U52" s="259">
        <v>1706256</v>
      </c>
      <c r="V52" s="132"/>
    </row>
    <row r="53" spans="2:22" ht="15.75" customHeight="1">
      <c r="B53" s="484" t="s">
        <v>88</v>
      </c>
      <c r="C53" s="485"/>
      <c r="D53" s="165">
        <v>201131</v>
      </c>
      <c r="E53" s="165">
        <v>385492</v>
      </c>
      <c r="F53" s="165">
        <v>6549223</v>
      </c>
      <c r="G53" s="165">
        <v>6934715</v>
      </c>
      <c r="H53" s="229">
        <v>115209</v>
      </c>
      <c r="I53" s="229">
        <v>348000</v>
      </c>
      <c r="J53" s="229">
        <v>15268</v>
      </c>
      <c r="K53" s="230">
        <v>27669</v>
      </c>
      <c r="L53" s="132"/>
      <c r="M53" s="196" t="s">
        <v>240</v>
      </c>
      <c r="N53" s="229">
        <v>10656</v>
      </c>
      <c r="O53" s="229">
        <v>551809</v>
      </c>
      <c r="P53" s="229">
        <v>562465</v>
      </c>
      <c r="Q53" s="229">
        <v>12154</v>
      </c>
      <c r="R53" s="229">
        <v>936</v>
      </c>
      <c r="S53" s="229">
        <v>0</v>
      </c>
      <c r="T53" s="229">
        <v>1171</v>
      </c>
      <c r="U53" s="230">
        <v>3734624</v>
      </c>
      <c r="V53" s="132"/>
    </row>
    <row r="54" ht="34.5" customHeight="1"/>
    <row r="55" spans="2:21" ht="15.75" customHeight="1">
      <c r="B55" s="506" t="s">
        <v>275</v>
      </c>
      <c r="C55" s="507"/>
      <c r="D55" s="507"/>
      <c r="E55" s="507"/>
      <c r="F55" s="507"/>
      <c r="G55" s="507"/>
      <c r="H55" s="507"/>
      <c r="I55" s="507"/>
      <c r="J55" s="507"/>
      <c r="K55" s="507"/>
      <c r="M55" s="506" t="s">
        <v>276</v>
      </c>
      <c r="N55" s="507"/>
      <c r="O55" s="507"/>
      <c r="P55" s="507"/>
      <c r="Q55" s="507"/>
      <c r="R55" s="507"/>
      <c r="S55" s="507"/>
      <c r="T55" s="508"/>
      <c r="U55" s="508"/>
    </row>
    <row r="57" spans="4:21" ht="13.5"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</row>
  </sheetData>
  <sheetProtection/>
  <mergeCells count="26">
    <mergeCell ref="Q3:Q4"/>
    <mergeCell ref="B3:B5"/>
    <mergeCell ref="C3:C5"/>
    <mergeCell ref="D3:G3"/>
    <mergeCell ref="H3:H4"/>
    <mergeCell ref="I3:I4"/>
    <mergeCell ref="R3:R4"/>
    <mergeCell ref="S3:S4"/>
    <mergeCell ref="T3:T4"/>
    <mergeCell ref="U3:U4"/>
    <mergeCell ref="D4:D5"/>
    <mergeCell ref="E4:G4"/>
    <mergeCell ref="J3:J4"/>
    <mergeCell ref="K3:K4"/>
    <mergeCell ref="M3:M5"/>
    <mergeCell ref="N3:P4"/>
    <mergeCell ref="B43:B47"/>
    <mergeCell ref="B53:C53"/>
    <mergeCell ref="B55:K55"/>
    <mergeCell ref="M55:U55"/>
    <mergeCell ref="B15:B18"/>
    <mergeCell ref="B19:B21"/>
    <mergeCell ref="B22:B25"/>
    <mergeCell ref="B26:B29"/>
    <mergeCell ref="B32:B34"/>
    <mergeCell ref="B35:B42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showZeros="0" view="pageBreakPreview" zoomScaleSheetLayoutView="100" zoomScalePageLayoutView="0" workbookViewId="0" topLeftCell="A1">
      <pane xSplit="3" ySplit="5" topLeftCell="D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3.5"/>
  <cols>
    <col min="1" max="1" width="2.375" style="180" customWidth="1"/>
    <col min="2" max="2" width="8.75390625" style="180" customWidth="1"/>
    <col min="3" max="3" width="10.25390625" style="180" customWidth="1"/>
    <col min="4" max="8" width="9.50390625" style="180" customWidth="1"/>
    <col min="9" max="9" width="9.50390625" style="201" customWidth="1"/>
    <col min="10" max="11" width="9.50390625" style="180" customWidth="1"/>
    <col min="12" max="12" width="2.375" style="180" customWidth="1"/>
    <col min="13" max="13" width="10.25390625" style="180" customWidth="1"/>
    <col min="14" max="21" width="9.50390625" style="180" customWidth="1"/>
    <col min="22" max="33" width="9.00390625" style="180" customWidth="1"/>
    <col min="34" max="16384" width="9.00390625" style="180" customWidth="1"/>
  </cols>
  <sheetData>
    <row r="1" spans="2:21" ht="13.5">
      <c r="B1" s="103" t="s">
        <v>251</v>
      </c>
      <c r="C1" s="104"/>
      <c r="D1" s="104"/>
      <c r="E1" s="104"/>
      <c r="F1" s="104"/>
      <c r="G1" s="104"/>
      <c r="H1" s="104"/>
      <c r="I1" s="104" t="s">
        <v>293</v>
      </c>
      <c r="J1" s="104"/>
      <c r="K1" s="104"/>
      <c r="L1" s="104"/>
      <c r="M1" s="104"/>
      <c r="N1" s="104"/>
      <c r="O1" s="104"/>
      <c r="P1" s="104"/>
      <c r="Q1" s="104"/>
      <c r="R1" s="104"/>
      <c r="S1" s="104" t="s">
        <v>293</v>
      </c>
      <c r="T1" s="104"/>
      <c r="U1" s="104"/>
    </row>
    <row r="2" spans="2:21" ht="7.5" customHeight="1">
      <c r="B2" s="104"/>
      <c r="C2" s="104"/>
      <c r="D2" s="106"/>
      <c r="E2" s="106"/>
      <c r="F2" s="106"/>
      <c r="G2" s="106"/>
      <c r="H2" s="106"/>
      <c r="I2" s="106"/>
      <c r="J2" s="106"/>
      <c r="K2" s="105"/>
      <c r="L2" s="105"/>
      <c r="M2" s="104"/>
      <c r="N2" s="105"/>
      <c r="O2" s="105"/>
      <c r="P2" s="105"/>
      <c r="Q2" s="105"/>
      <c r="R2" s="105"/>
      <c r="S2" s="105"/>
      <c r="T2" s="105"/>
      <c r="U2" s="105"/>
    </row>
    <row r="3" spans="2:21" ht="17.25" customHeight="1">
      <c r="B3" s="453" t="s">
        <v>254</v>
      </c>
      <c r="C3" s="451" t="s">
        <v>93</v>
      </c>
      <c r="D3" s="457" t="s">
        <v>218</v>
      </c>
      <c r="E3" s="457"/>
      <c r="F3" s="457"/>
      <c r="G3" s="458"/>
      <c r="H3" s="459" t="s">
        <v>175</v>
      </c>
      <c r="I3" s="449" t="s">
        <v>109</v>
      </c>
      <c r="J3" s="449" t="s">
        <v>176</v>
      </c>
      <c r="K3" s="465" t="s">
        <v>178</v>
      </c>
      <c r="L3" s="108"/>
      <c r="M3" s="472" t="s">
        <v>93</v>
      </c>
      <c r="N3" s="475" t="s">
        <v>223</v>
      </c>
      <c r="O3" s="476"/>
      <c r="P3" s="477"/>
      <c r="Q3" s="451" t="s">
        <v>179</v>
      </c>
      <c r="R3" s="451" t="s">
        <v>180</v>
      </c>
      <c r="S3" s="451" t="s">
        <v>97</v>
      </c>
      <c r="T3" s="451" t="s">
        <v>99</v>
      </c>
      <c r="U3" s="465" t="s">
        <v>100</v>
      </c>
    </row>
    <row r="4" spans="2:21" ht="17.25" customHeight="1">
      <c r="B4" s="503"/>
      <c r="C4" s="452"/>
      <c r="D4" s="467" t="s">
        <v>90</v>
      </c>
      <c r="E4" s="469" t="s">
        <v>94</v>
      </c>
      <c r="F4" s="470"/>
      <c r="G4" s="471"/>
      <c r="H4" s="460"/>
      <c r="I4" s="461"/>
      <c r="J4" s="505"/>
      <c r="K4" s="466"/>
      <c r="L4" s="115"/>
      <c r="M4" s="473"/>
      <c r="N4" s="478"/>
      <c r="O4" s="479"/>
      <c r="P4" s="480"/>
      <c r="Q4" s="452"/>
      <c r="R4" s="452"/>
      <c r="S4" s="452"/>
      <c r="T4" s="452"/>
      <c r="U4" s="466"/>
    </row>
    <row r="5" spans="2:21" ht="17.25" customHeight="1">
      <c r="B5" s="504"/>
      <c r="C5" s="456"/>
      <c r="D5" s="468"/>
      <c r="E5" s="118" t="s">
        <v>91</v>
      </c>
      <c r="F5" s="118" t="s">
        <v>92</v>
      </c>
      <c r="G5" s="118" t="s">
        <v>10</v>
      </c>
      <c r="H5" s="119" t="s">
        <v>120</v>
      </c>
      <c r="I5" s="120" t="s">
        <v>104</v>
      </c>
      <c r="J5" s="120" t="s">
        <v>120</v>
      </c>
      <c r="K5" s="121" t="s">
        <v>125</v>
      </c>
      <c r="L5" s="122"/>
      <c r="M5" s="474"/>
      <c r="N5" s="118" t="s">
        <v>95</v>
      </c>
      <c r="O5" s="118" t="s">
        <v>96</v>
      </c>
      <c r="P5" s="118" t="s">
        <v>10</v>
      </c>
      <c r="Q5" s="123" t="s">
        <v>122</v>
      </c>
      <c r="R5" s="123" t="s">
        <v>122</v>
      </c>
      <c r="S5" s="117" t="s">
        <v>150</v>
      </c>
      <c r="T5" s="123" t="s">
        <v>122</v>
      </c>
      <c r="U5" s="124" t="s">
        <v>122</v>
      </c>
    </row>
    <row r="6" spans="2:21" ht="15.75" customHeight="1">
      <c r="B6" s="113"/>
      <c r="C6" s="128" t="s">
        <v>85</v>
      </c>
      <c r="D6" s="231">
        <v>2256</v>
      </c>
      <c r="E6" s="222">
        <v>0</v>
      </c>
      <c r="F6" s="222">
        <v>14864</v>
      </c>
      <c r="G6" s="222">
        <v>14864</v>
      </c>
      <c r="H6" s="205">
        <v>0</v>
      </c>
      <c r="I6" s="232">
        <v>0</v>
      </c>
      <c r="J6" s="205">
        <v>0</v>
      </c>
      <c r="K6" s="233">
        <v>0</v>
      </c>
      <c r="L6" s="200"/>
      <c r="M6" s="133" t="s">
        <v>85</v>
      </c>
      <c r="N6" s="210">
        <v>0</v>
      </c>
      <c r="O6" s="210">
        <v>0</v>
      </c>
      <c r="P6" s="210">
        <v>0</v>
      </c>
      <c r="Q6" s="205">
        <v>0</v>
      </c>
      <c r="R6" s="206">
        <v>0</v>
      </c>
      <c r="S6" s="207">
        <v>0</v>
      </c>
      <c r="T6" s="206">
        <v>0</v>
      </c>
      <c r="U6" s="211">
        <v>5715</v>
      </c>
    </row>
    <row r="7" spans="2:21" ht="15.75" customHeight="1">
      <c r="B7" s="113"/>
      <c r="C7" s="128" t="s">
        <v>192</v>
      </c>
      <c r="D7" s="234">
        <v>806</v>
      </c>
      <c r="E7" s="225">
        <v>12266</v>
      </c>
      <c r="F7" s="225">
        <v>52159</v>
      </c>
      <c r="G7" s="225">
        <v>64425</v>
      </c>
      <c r="H7" s="206">
        <v>0</v>
      </c>
      <c r="I7" s="232">
        <v>0</v>
      </c>
      <c r="J7" s="206">
        <v>0</v>
      </c>
      <c r="K7" s="235">
        <v>0</v>
      </c>
      <c r="L7" s="200"/>
      <c r="M7" s="133" t="s">
        <v>192</v>
      </c>
      <c r="N7" s="74">
        <v>0</v>
      </c>
      <c r="O7" s="74">
        <v>0</v>
      </c>
      <c r="P7" s="74">
        <v>0</v>
      </c>
      <c r="Q7" s="206">
        <v>0</v>
      </c>
      <c r="R7" s="206">
        <v>0</v>
      </c>
      <c r="S7" s="207">
        <v>0</v>
      </c>
      <c r="T7" s="206">
        <v>0</v>
      </c>
      <c r="U7" s="212">
        <v>9315</v>
      </c>
    </row>
    <row r="8" spans="2:21" ht="15.75" customHeight="1">
      <c r="B8" s="113" t="s">
        <v>61</v>
      </c>
      <c r="C8" s="146" t="s">
        <v>1</v>
      </c>
      <c r="D8" s="234">
        <v>201</v>
      </c>
      <c r="E8" s="225">
        <v>294</v>
      </c>
      <c r="F8" s="225">
        <v>129322</v>
      </c>
      <c r="G8" s="225">
        <v>129616</v>
      </c>
      <c r="H8" s="158">
        <v>2683</v>
      </c>
      <c r="I8" s="237">
        <v>0</v>
      </c>
      <c r="J8" s="158">
        <v>5919</v>
      </c>
      <c r="K8" s="238">
        <v>0</v>
      </c>
      <c r="L8" s="200"/>
      <c r="M8" s="147" t="s">
        <v>1</v>
      </c>
      <c r="N8" s="74">
        <v>525</v>
      </c>
      <c r="O8" s="74">
        <v>435</v>
      </c>
      <c r="P8" s="74">
        <v>960</v>
      </c>
      <c r="Q8" s="158">
        <v>0</v>
      </c>
      <c r="R8" s="158">
        <v>0</v>
      </c>
      <c r="S8" s="208">
        <v>0</v>
      </c>
      <c r="T8" s="158">
        <v>0</v>
      </c>
      <c r="U8" s="212">
        <v>47595</v>
      </c>
    </row>
    <row r="9" spans="2:21" ht="15.75" customHeight="1">
      <c r="B9" s="113"/>
      <c r="C9" s="146" t="s">
        <v>2</v>
      </c>
      <c r="D9" s="234">
        <v>962</v>
      </c>
      <c r="E9" s="225">
        <v>5134</v>
      </c>
      <c r="F9" s="225">
        <v>0</v>
      </c>
      <c r="G9" s="225">
        <v>5134</v>
      </c>
      <c r="H9" s="158">
        <v>0</v>
      </c>
      <c r="I9" s="237">
        <v>0</v>
      </c>
      <c r="J9" s="158">
        <v>0</v>
      </c>
      <c r="K9" s="238">
        <v>0</v>
      </c>
      <c r="L9" s="200"/>
      <c r="M9" s="147" t="s">
        <v>2</v>
      </c>
      <c r="N9" s="74">
        <v>0</v>
      </c>
      <c r="O9" s="74">
        <v>111</v>
      </c>
      <c r="P9" s="74">
        <v>111</v>
      </c>
      <c r="Q9" s="158">
        <v>0</v>
      </c>
      <c r="R9" s="158">
        <v>0</v>
      </c>
      <c r="S9" s="208">
        <v>0</v>
      </c>
      <c r="T9" s="158">
        <v>0</v>
      </c>
      <c r="U9" s="212">
        <v>94362</v>
      </c>
    </row>
    <row r="10" spans="2:21" ht="15.75" customHeight="1">
      <c r="B10" s="113"/>
      <c r="C10" s="146" t="s">
        <v>0</v>
      </c>
      <c r="D10" s="234">
        <v>3941</v>
      </c>
      <c r="E10" s="225">
        <v>70</v>
      </c>
      <c r="F10" s="225">
        <v>119657</v>
      </c>
      <c r="G10" s="225">
        <v>119727</v>
      </c>
      <c r="H10" s="158">
        <v>0</v>
      </c>
      <c r="I10" s="237">
        <v>0</v>
      </c>
      <c r="J10" s="158">
        <v>0</v>
      </c>
      <c r="K10" s="238">
        <v>0</v>
      </c>
      <c r="L10" s="200"/>
      <c r="M10" s="147" t="s">
        <v>0</v>
      </c>
      <c r="N10" s="74">
        <v>0</v>
      </c>
      <c r="O10" s="74">
        <v>0</v>
      </c>
      <c r="P10" s="74">
        <v>0</v>
      </c>
      <c r="Q10" s="158">
        <v>0</v>
      </c>
      <c r="R10" s="158">
        <v>0</v>
      </c>
      <c r="S10" s="208">
        <v>0</v>
      </c>
      <c r="T10" s="158">
        <v>0</v>
      </c>
      <c r="U10" s="212">
        <v>1200</v>
      </c>
    </row>
    <row r="11" spans="2:21" ht="15.75" customHeight="1">
      <c r="B11" s="113" t="s">
        <v>252</v>
      </c>
      <c r="C11" s="146" t="s">
        <v>8</v>
      </c>
      <c r="D11" s="234">
        <v>1430</v>
      </c>
      <c r="E11" s="225">
        <v>3810</v>
      </c>
      <c r="F11" s="225">
        <v>0</v>
      </c>
      <c r="G11" s="225">
        <v>3810</v>
      </c>
      <c r="H11" s="158">
        <v>0</v>
      </c>
      <c r="I11" s="237">
        <v>0</v>
      </c>
      <c r="J11" s="158">
        <v>0</v>
      </c>
      <c r="K11" s="238">
        <v>0</v>
      </c>
      <c r="L11" s="200"/>
      <c r="M11" s="147" t="s">
        <v>8</v>
      </c>
      <c r="N11" s="74">
        <v>0</v>
      </c>
      <c r="O11" s="74">
        <v>0</v>
      </c>
      <c r="P11" s="74">
        <v>0</v>
      </c>
      <c r="Q11" s="158">
        <v>0</v>
      </c>
      <c r="R11" s="158">
        <v>0</v>
      </c>
      <c r="S11" s="208">
        <v>0</v>
      </c>
      <c r="T11" s="158">
        <v>0</v>
      </c>
      <c r="U11" s="212">
        <v>0</v>
      </c>
    </row>
    <row r="12" spans="2:21" ht="15.75" customHeight="1">
      <c r="B12" s="113" t="s">
        <v>62</v>
      </c>
      <c r="C12" s="146" t="s">
        <v>3</v>
      </c>
      <c r="D12" s="239">
        <v>644</v>
      </c>
      <c r="E12" s="224">
        <v>42517</v>
      </c>
      <c r="F12" s="224">
        <v>21513</v>
      </c>
      <c r="G12" s="224">
        <v>64030</v>
      </c>
      <c r="H12" s="158">
        <v>300</v>
      </c>
      <c r="I12" s="237">
        <v>0</v>
      </c>
      <c r="J12" s="158">
        <v>7300</v>
      </c>
      <c r="K12" s="238">
        <v>0</v>
      </c>
      <c r="L12" s="200"/>
      <c r="M12" s="147" t="s">
        <v>3</v>
      </c>
      <c r="N12" s="213">
        <v>0</v>
      </c>
      <c r="O12" s="213">
        <v>0</v>
      </c>
      <c r="P12" s="213">
        <v>0</v>
      </c>
      <c r="Q12" s="158">
        <v>0</v>
      </c>
      <c r="R12" s="158">
        <v>0</v>
      </c>
      <c r="S12" s="208">
        <v>0</v>
      </c>
      <c r="T12" s="158">
        <v>0</v>
      </c>
      <c r="U12" s="212">
        <v>0</v>
      </c>
    </row>
    <row r="13" spans="2:21" ht="15.75" customHeight="1">
      <c r="B13" s="113"/>
      <c r="C13" s="146" t="s">
        <v>4</v>
      </c>
      <c r="D13" s="239">
        <v>333</v>
      </c>
      <c r="E13" s="224">
        <v>95973</v>
      </c>
      <c r="F13" s="224">
        <v>128015</v>
      </c>
      <c r="G13" s="224">
        <v>223988</v>
      </c>
      <c r="H13" s="158">
        <v>101450</v>
      </c>
      <c r="I13" s="237">
        <v>0</v>
      </c>
      <c r="J13" s="158">
        <v>2750</v>
      </c>
      <c r="K13" s="238">
        <v>0</v>
      </c>
      <c r="L13" s="200"/>
      <c r="M13" s="147" t="s">
        <v>4</v>
      </c>
      <c r="N13" s="213">
        <v>0</v>
      </c>
      <c r="O13" s="213">
        <v>0</v>
      </c>
      <c r="P13" s="213">
        <v>0</v>
      </c>
      <c r="Q13" s="158">
        <v>0</v>
      </c>
      <c r="R13" s="158">
        <v>0</v>
      </c>
      <c r="S13" s="208">
        <v>0</v>
      </c>
      <c r="T13" s="158">
        <v>0</v>
      </c>
      <c r="U13" s="212">
        <v>0</v>
      </c>
    </row>
    <row r="14" spans="2:21" ht="15.75" customHeight="1">
      <c r="B14" s="116"/>
      <c r="C14" s="155" t="s">
        <v>10</v>
      </c>
      <c r="D14" s="240">
        <v>10573</v>
      </c>
      <c r="E14" s="149">
        <v>160064</v>
      </c>
      <c r="F14" s="149">
        <v>465530</v>
      </c>
      <c r="G14" s="149">
        <v>625594</v>
      </c>
      <c r="H14" s="209">
        <v>104433</v>
      </c>
      <c r="I14" s="241">
        <v>0</v>
      </c>
      <c r="J14" s="209">
        <v>15969</v>
      </c>
      <c r="K14" s="242">
        <v>0</v>
      </c>
      <c r="L14" s="200"/>
      <c r="M14" s="157" t="s">
        <v>10</v>
      </c>
      <c r="N14" s="214">
        <v>525</v>
      </c>
      <c r="O14" s="214">
        <v>546</v>
      </c>
      <c r="P14" s="214">
        <v>1071</v>
      </c>
      <c r="Q14" s="209">
        <v>0</v>
      </c>
      <c r="R14" s="209">
        <v>0</v>
      </c>
      <c r="S14" s="209">
        <v>0</v>
      </c>
      <c r="T14" s="209">
        <v>0</v>
      </c>
      <c r="U14" s="215">
        <v>158187</v>
      </c>
    </row>
    <row r="15" spans="2:21" ht="15.75" customHeight="1">
      <c r="B15" s="113" t="s">
        <v>63</v>
      </c>
      <c r="C15" s="182" t="s">
        <v>11</v>
      </c>
      <c r="D15" s="243">
        <v>7912</v>
      </c>
      <c r="E15" s="216">
        <v>9006</v>
      </c>
      <c r="F15" s="216">
        <v>91324</v>
      </c>
      <c r="G15" s="216">
        <v>100330</v>
      </c>
      <c r="H15" s="217">
        <v>0</v>
      </c>
      <c r="I15" s="244">
        <v>0</v>
      </c>
      <c r="J15" s="217">
        <v>0</v>
      </c>
      <c r="K15" s="245">
        <v>0</v>
      </c>
      <c r="L15" s="200"/>
      <c r="M15" s="186" t="s">
        <v>11</v>
      </c>
      <c r="N15" s="216">
        <v>0</v>
      </c>
      <c r="O15" s="216">
        <v>0</v>
      </c>
      <c r="P15" s="216">
        <v>0</v>
      </c>
      <c r="Q15" s="217">
        <v>0</v>
      </c>
      <c r="R15" s="217">
        <v>0</v>
      </c>
      <c r="S15" s="218">
        <v>0</v>
      </c>
      <c r="T15" s="217">
        <v>0</v>
      </c>
      <c r="U15" s="219">
        <v>2590</v>
      </c>
    </row>
    <row r="16" spans="2:21" ht="15.75" customHeight="1">
      <c r="B16" s="116" t="s">
        <v>214</v>
      </c>
      <c r="C16" s="155" t="s">
        <v>10</v>
      </c>
      <c r="D16" s="246">
        <v>7912</v>
      </c>
      <c r="E16" s="220">
        <v>9006</v>
      </c>
      <c r="F16" s="220">
        <v>91324</v>
      </c>
      <c r="G16" s="220">
        <v>100330</v>
      </c>
      <c r="H16" s="220">
        <v>0</v>
      </c>
      <c r="I16" s="209">
        <v>0</v>
      </c>
      <c r="J16" s="209">
        <v>0</v>
      </c>
      <c r="K16" s="242">
        <v>0</v>
      </c>
      <c r="L16" s="200"/>
      <c r="M16" s="157" t="s">
        <v>10</v>
      </c>
      <c r="N16" s="220">
        <v>0</v>
      </c>
      <c r="O16" s="220">
        <v>0</v>
      </c>
      <c r="P16" s="220">
        <v>0</v>
      </c>
      <c r="Q16" s="209">
        <v>0</v>
      </c>
      <c r="R16" s="209">
        <v>0</v>
      </c>
      <c r="S16" s="209">
        <v>0</v>
      </c>
      <c r="T16" s="209">
        <v>0</v>
      </c>
      <c r="U16" s="215">
        <v>2590</v>
      </c>
    </row>
    <row r="17" spans="2:21" ht="15.75" customHeight="1">
      <c r="B17" s="113" t="s">
        <v>65</v>
      </c>
      <c r="C17" s="128" t="s">
        <v>14</v>
      </c>
      <c r="D17" s="248">
        <v>661</v>
      </c>
      <c r="E17" s="221">
        <v>1554</v>
      </c>
      <c r="F17" s="221">
        <v>149494</v>
      </c>
      <c r="G17" s="221">
        <v>151048</v>
      </c>
      <c r="H17" s="206">
        <v>0</v>
      </c>
      <c r="I17" s="232">
        <v>0</v>
      </c>
      <c r="J17" s="206">
        <v>0</v>
      </c>
      <c r="K17" s="235">
        <v>0</v>
      </c>
      <c r="L17" s="200"/>
      <c r="M17" s="133" t="s">
        <v>14</v>
      </c>
      <c r="N17" s="221">
        <v>0</v>
      </c>
      <c r="O17" s="221">
        <v>0</v>
      </c>
      <c r="P17" s="221">
        <v>0</v>
      </c>
      <c r="Q17" s="222">
        <v>1279</v>
      </c>
      <c r="R17" s="206">
        <v>0</v>
      </c>
      <c r="S17" s="207">
        <v>0</v>
      </c>
      <c r="T17" s="206">
        <v>0</v>
      </c>
      <c r="U17" s="223">
        <v>7155</v>
      </c>
    </row>
    <row r="18" spans="2:21" ht="15.75" customHeight="1">
      <c r="B18" s="113"/>
      <c r="C18" s="128" t="s">
        <v>194</v>
      </c>
      <c r="D18" s="239">
        <v>0</v>
      </c>
      <c r="E18" s="224">
        <v>0</v>
      </c>
      <c r="F18" s="224">
        <v>136613</v>
      </c>
      <c r="G18" s="224">
        <v>136613</v>
      </c>
      <c r="H18" s="225">
        <v>2160</v>
      </c>
      <c r="I18" s="232">
        <v>10</v>
      </c>
      <c r="J18" s="206">
        <v>457</v>
      </c>
      <c r="K18" s="235">
        <v>0</v>
      </c>
      <c r="L18" s="200"/>
      <c r="M18" s="147" t="s">
        <v>194</v>
      </c>
      <c r="N18" s="224">
        <v>0</v>
      </c>
      <c r="O18" s="224">
        <v>14</v>
      </c>
      <c r="P18" s="224">
        <v>14</v>
      </c>
      <c r="Q18" s="225">
        <v>500</v>
      </c>
      <c r="R18" s="206">
        <v>0</v>
      </c>
      <c r="S18" s="207">
        <v>0</v>
      </c>
      <c r="T18" s="206">
        <v>0</v>
      </c>
      <c r="U18" s="226">
        <v>6045</v>
      </c>
    </row>
    <row r="19" spans="2:21" ht="15.75" customHeight="1">
      <c r="B19" s="116" t="s">
        <v>66</v>
      </c>
      <c r="C19" s="155" t="s">
        <v>10</v>
      </c>
      <c r="D19" s="246">
        <v>661</v>
      </c>
      <c r="E19" s="220">
        <v>1554</v>
      </c>
      <c r="F19" s="220">
        <v>286107</v>
      </c>
      <c r="G19" s="220">
        <v>287661</v>
      </c>
      <c r="H19" s="220">
        <v>2160</v>
      </c>
      <c r="I19" s="209">
        <v>10</v>
      </c>
      <c r="J19" s="209">
        <v>457</v>
      </c>
      <c r="K19" s="242">
        <v>0</v>
      </c>
      <c r="L19" s="200"/>
      <c r="M19" s="157" t="s">
        <v>10</v>
      </c>
      <c r="N19" s="220">
        <v>0</v>
      </c>
      <c r="O19" s="220">
        <v>14</v>
      </c>
      <c r="P19" s="220">
        <v>14</v>
      </c>
      <c r="Q19" s="209">
        <v>1779</v>
      </c>
      <c r="R19" s="209">
        <v>0</v>
      </c>
      <c r="S19" s="209">
        <v>0</v>
      </c>
      <c r="T19" s="209">
        <v>0</v>
      </c>
      <c r="U19" s="215">
        <v>13200</v>
      </c>
    </row>
    <row r="20" spans="2:21" ht="15.75" customHeight="1">
      <c r="B20" s="453" t="s">
        <v>215</v>
      </c>
      <c r="C20" s="188" t="s">
        <v>213</v>
      </c>
      <c r="D20" s="248">
        <v>5487</v>
      </c>
      <c r="E20" s="221">
        <v>13642</v>
      </c>
      <c r="F20" s="221">
        <v>250448</v>
      </c>
      <c r="G20" s="221">
        <v>264090</v>
      </c>
      <c r="H20" s="222">
        <v>700</v>
      </c>
      <c r="I20" s="249">
        <v>190000</v>
      </c>
      <c r="J20" s="227">
        <v>4500</v>
      </c>
      <c r="K20" s="250">
        <v>0</v>
      </c>
      <c r="L20" s="200"/>
      <c r="M20" s="191" t="s">
        <v>213</v>
      </c>
      <c r="N20" s="221">
        <v>17</v>
      </c>
      <c r="O20" s="221">
        <v>10</v>
      </c>
      <c r="P20" s="221">
        <v>27</v>
      </c>
      <c r="Q20" s="227">
        <v>0</v>
      </c>
      <c r="R20" s="228">
        <v>0</v>
      </c>
      <c r="S20" s="228">
        <v>0</v>
      </c>
      <c r="T20" s="227">
        <v>0</v>
      </c>
      <c r="U20" s="223">
        <v>34680</v>
      </c>
    </row>
    <row r="21" spans="2:21" ht="15.75" customHeight="1">
      <c r="B21" s="511"/>
      <c r="C21" s="146" t="s">
        <v>186</v>
      </c>
      <c r="D21" s="239">
        <v>0</v>
      </c>
      <c r="E21" s="224">
        <v>3903</v>
      </c>
      <c r="F21" s="224">
        <v>197219</v>
      </c>
      <c r="G21" s="224">
        <v>201122</v>
      </c>
      <c r="H21" s="225">
        <v>5</v>
      </c>
      <c r="I21" s="237">
        <v>0</v>
      </c>
      <c r="J21" s="158">
        <v>0</v>
      </c>
      <c r="K21" s="238">
        <v>0</v>
      </c>
      <c r="L21" s="200"/>
      <c r="M21" s="147" t="s">
        <v>20</v>
      </c>
      <c r="N21" s="224">
        <v>5</v>
      </c>
      <c r="O21" s="224">
        <v>0</v>
      </c>
      <c r="P21" s="224">
        <v>5</v>
      </c>
      <c r="Q21" s="225">
        <v>20</v>
      </c>
      <c r="R21" s="158">
        <v>10</v>
      </c>
      <c r="S21" s="208">
        <v>0</v>
      </c>
      <c r="T21" s="158">
        <v>0</v>
      </c>
      <c r="U21" s="226">
        <v>4455</v>
      </c>
    </row>
    <row r="22" spans="2:21" ht="15.75" customHeight="1">
      <c r="B22" s="512"/>
      <c r="C22" s="155" t="s">
        <v>10</v>
      </c>
      <c r="D22" s="246">
        <v>5487</v>
      </c>
      <c r="E22" s="220">
        <v>17545</v>
      </c>
      <c r="F22" s="220">
        <v>447667</v>
      </c>
      <c r="G22" s="220">
        <v>465212</v>
      </c>
      <c r="H22" s="209">
        <v>705</v>
      </c>
      <c r="I22" s="209">
        <v>190000</v>
      </c>
      <c r="J22" s="209">
        <v>4500</v>
      </c>
      <c r="K22" s="242">
        <v>0</v>
      </c>
      <c r="L22" s="200"/>
      <c r="M22" s="157" t="s">
        <v>10</v>
      </c>
      <c r="N22" s="220">
        <v>22</v>
      </c>
      <c r="O22" s="220">
        <v>10</v>
      </c>
      <c r="P22" s="220">
        <v>32</v>
      </c>
      <c r="Q22" s="209">
        <v>20</v>
      </c>
      <c r="R22" s="209">
        <v>10</v>
      </c>
      <c r="S22" s="209">
        <v>0</v>
      </c>
      <c r="T22" s="209">
        <v>0</v>
      </c>
      <c r="U22" s="215">
        <v>39135</v>
      </c>
    </row>
    <row r="23" spans="2:21" ht="15.75" customHeight="1">
      <c r="B23" s="453" t="s">
        <v>243</v>
      </c>
      <c r="C23" s="128" t="s">
        <v>22</v>
      </c>
      <c r="D23" s="248">
        <v>30145</v>
      </c>
      <c r="E23" s="221">
        <v>22152</v>
      </c>
      <c r="F23" s="221">
        <v>687956</v>
      </c>
      <c r="G23" s="221">
        <v>710108</v>
      </c>
      <c r="H23" s="222">
        <v>460</v>
      </c>
      <c r="I23" s="232">
        <v>3</v>
      </c>
      <c r="J23" s="222">
        <v>372</v>
      </c>
      <c r="K23" s="235">
        <v>0</v>
      </c>
      <c r="L23" s="200"/>
      <c r="M23" s="133" t="s">
        <v>22</v>
      </c>
      <c r="N23" s="221">
        <v>508</v>
      </c>
      <c r="O23" s="221">
        <v>61.2</v>
      </c>
      <c r="P23" s="221">
        <v>569.2</v>
      </c>
      <c r="Q23" s="222">
        <v>945</v>
      </c>
      <c r="R23" s="206">
        <v>45</v>
      </c>
      <c r="S23" s="207">
        <v>0</v>
      </c>
      <c r="T23" s="206">
        <v>0</v>
      </c>
      <c r="U23" s="223">
        <v>21453</v>
      </c>
    </row>
    <row r="24" spans="2:21" ht="15.75" customHeight="1">
      <c r="B24" s="513"/>
      <c r="C24" s="146" t="s">
        <v>23</v>
      </c>
      <c r="D24" s="239">
        <v>218</v>
      </c>
      <c r="E24" s="224">
        <v>0</v>
      </c>
      <c r="F24" s="224">
        <v>0</v>
      </c>
      <c r="G24" s="224">
        <v>0</v>
      </c>
      <c r="H24" s="225">
        <v>0</v>
      </c>
      <c r="I24" s="237">
        <v>0</v>
      </c>
      <c r="J24" s="158">
        <v>0</v>
      </c>
      <c r="K24" s="238">
        <v>0</v>
      </c>
      <c r="L24" s="200"/>
      <c r="M24" s="147" t="s">
        <v>23</v>
      </c>
      <c r="N24" s="224">
        <v>0</v>
      </c>
      <c r="O24" s="224">
        <v>0</v>
      </c>
      <c r="P24" s="224">
        <v>0</v>
      </c>
      <c r="Q24" s="227">
        <v>0</v>
      </c>
      <c r="R24" s="158">
        <v>0</v>
      </c>
      <c r="S24" s="208">
        <v>0</v>
      </c>
      <c r="T24" s="158">
        <v>0</v>
      </c>
      <c r="U24" s="226">
        <v>4167</v>
      </c>
    </row>
    <row r="25" spans="2:21" ht="15.75" customHeight="1">
      <c r="B25" s="514"/>
      <c r="C25" s="155" t="s">
        <v>10</v>
      </c>
      <c r="D25" s="246">
        <v>30363</v>
      </c>
      <c r="E25" s="220">
        <v>22152</v>
      </c>
      <c r="F25" s="220">
        <v>687956</v>
      </c>
      <c r="G25" s="220">
        <v>710108</v>
      </c>
      <c r="H25" s="209">
        <v>460</v>
      </c>
      <c r="I25" s="209">
        <v>3</v>
      </c>
      <c r="J25" s="209">
        <v>372</v>
      </c>
      <c r="K25" s="242">
        <v>0</v>
      </c>
      <c r="L25" s="200"/>
      <c r="M25" s="157" t="s">
        <v>10</v>
      </c>
      <c r="N25" s="220">
        <v>508</v>
      </c>
      <c r="O25" s="220">
        <v>61.2</v>
      </c>
      <c r="P25" s="220">
        <v>569.2</v>
      </c>
      <c r="Q25" s="209">
        <v>945</v>
      </c>
      <c r="R25" s="209">
        <v>45</v>
      </c>
      <c r="S25" s="209">
        <v>0</v>
      </c>
      <c r="T25" s="209">
        <v>0</v>
      </c>
      <c r="U25" s="215">
        <v>25620</v>
      </c>
    </row>
    <row r="26" spans="2:21" ht="15.75" customHeight="1">
      <c r="B26" s="113" t="s">
        <v>71</v>
      </c>
      <c r="C26" s="146" t="s">
        <v>26</v>
      </c>
      <c r="D26" s="243">
        <v>3554</v>
      </c>
      <c r="E26" s="216">
        <v>1684</v>
      </c>
      <c r="F26" s="216">
        <v>9814</v>
      </c>
      <c r="G26" s="216">
        <v>11498</v>
      </c>
      <c r="H26" s="158">
        <v>0</v>
      </c>
      <c r="I26" s="237">
        <v>0</v>
      </c>
      <c r="J26" s="158">
        <v>0</v>
      </c>
      <c r="K26" s="238">
        <v>0</v>
      </c>
      <c r="L26" s="200"/>
      <c r="M26" s="147" t="s">
        <v>26</v>
      </c>
      <c r="N26" s="216">
        <v>0</v>
      </c>
      <c r="O26" s="216">
        <v>0</v>
      </c>
      <c r="P26" s="216">
        <v>0</v>
      </c>
      <c r="Q26" s="158">
        <v>0</v>
      </c>
      <c r="R26" s="158">
        <v>0</v>
      </c>
      <c r="S26" s="208">
        <v>0</v>
      </c>
      <c r="T26" s="158">
        <v>0</v>
      </c>
      <c r="U26" s="219">
        <v>40005</v>
      </c>
    </row>
    <row r="27" spans="2:21" ht="15.75" customHeight="1">
      <c r="B27" s="116" t="s">
        <v>244</v>
      </c>
      <c r="C27" s="155" t="s">
        <v>10</v>
      </c>
      <c r="D27" s="246">
        <v>3554</v>
      </c>
      <c r="E27" s="220">
        <v>1684</v>
      </c>
      <c r="F27" s="220">
        <v>9814</v>
      </c>
      <c r="G27" s="220">
        <v>11498</v>
      </c>
      <c r="H27" s="220">
        <v>0</v>
      </c>
      <c r="I27" s="209">
        <v>0</v>
      </c>
      <c r="J27" s="209">
        <v>0</v>
      </c>
      <c r="K27" s="242">
        <v>0</v>
      </c>
      <c r="L27" s="200"/>
      <c r="M27" s="157" t="s">
        <v>10</v>
      </c>
      <c r="N27" s="220">
        <v>0</v>
      </c>
      <c r="O27" s="220">
        <v>0</v>
      </c>
      <c r="P27" s="220">
        <v>0</v>
      </c>
      <c r="Q27" s="220">
        <v>0</v>
      </c>
      <c r="R27" s="209">
        <v>0</v>
      </c>
      <c r="S27" s="209">
        <v>0</v>
      </c>
      <c r="T27" s="209">
        <v>0</v>
      </c>
      <c r="U27" s="215">
        <v>40005</v>
      </c>
    </row>
    <row r="28" spans="2:21" ht="15.75" customHeight="1">
      <c r="B28" s="493" t="s">
        <v>245</v>
      </c>
      <c r="C28" s="67" t="s">
        <v>31</v>
      </c>
      <c r="D28" s="248">
        <v>2755</v>
      </c>
      <c r="E28" s="221">
        <v>0</v>
      </c>
      <c r="F28" s="221">
        <v>376691</v>
      </c>
      <c r="G28" s="221">
        <v>376691</v>
      </c>
      <c r="H28" s="206">
        <v>0</v>
      </c>
      <c r="I28" s="232">
        <v>0</v>
      </c>
      <c r="J28" s="206">
        <v>0</v>
      </c>
      <c r="K28" s="235">
        <v>0</v>
      </c>
      <c r="L28" s="200"/>
      <c r="M28" s="90" t="s">
        <v>31</v>
      </c>
      <c r="N28" s="221">
        <v>0</v>
      </c>
      <c r="O28" s="221">
        <v>0</v>
      </c>
      <c r="P28" s="221">
        <v>0</v>
      </c>
      <c r="Q28" s="206">
        <v>0</v>
      </c>
      <c r="R28" s="207">
        <v>0</v>
      </c>
      <c r="S28" s="206">
        <v>0</v>
      </c>
      <c r="T28" s="206">
        <v>0</v>
      </c>
      <c r="U28" s="223">
        <v>3555</v>
      </c>
    </row>
    <row r="29" spans="2:21" ht="15.75" customHeight="1">
      <c r="B29" s="509"/>
      <c r="C29" s="8" t="s">
        <v>32</v>
      </c>
      <c r="D29" s="234">
        <v>1162</v>
      </c>
      <c r="E29" s="225">
        <v>0</v>
      </c>
      <c r="F29" s="225">
        <v>33246</v>
      </c>
      <c r="G29" s="225">
        <v>33246</v>
      </c>
      <c r="H29" s="158">
        <v>0</v>
      </c>
      <c r="I29" s="237">
        <v>0</v>
      </c>
      <c r="J29" s="158">
        <v>0</v>
      </c>
      <c r="K29" s="238">
        <v>0</v>
      </c>
      <c r="L29" s="200"/>
      <c r="M29" s="91" t="s">
        <v>32</v>
      </c>
      <c r="N29" s="225">
        <v>0</v>
      </c>
      <c r="O29" s="225">
        <v>0</v>
      </c>
      <c r="P29" s="225">
        <v>0</v>
      </c>
      <c r="Q29" s="158">
        <v>0</v>
      </c>
      <c r="R29" s="208">
        <v>0</v>
      </c>
      <c r="S29" s="158">
        <v>0</v>
      </c>
      <c r="T29" s="158">
        <v>0</v>
      </c>
      <c r="U29" s="212">
        <v>21040</v>
      </c>
    </row>
    <row r="30" spans="2:21" ht="15.75" customHeight="1">
      <c r="B30" s="509"/>
      <c r="C30" s="8" t="s">
        <v>33</v>
      </c>
      <c r="D30" s="239">
        <v>2139</v>
      </c>
      <c r="E30" s="224">
        <v>0</v>
      </c>
      <c r="F30" s="224">
        <v>15491</v>
      </c>
      <c r="G30" s="224">
        <v>15491</v>
      </c>
      <c r="H30" s="158">
        <v>0</v>
      </c>
      <c r="I30" s="237">
        <v>150590</v>
      </c>
      <c r="J30" s="158">
        <v>0</v>
      </c>
      <c r="K30" s="238">
        <v>0</v>
      </c>
      <c r="L30" s="200"/>
      <c r="M30" s="91" t="s">
        <v>33</v>
      </c>
      <c r="N30" s="224">
        <v>26</v>
      </c>
      <c r="O30" s="224">
        <v>709</v>
      </c>
      <c r="P30" s="224">
        <v>735</v>
      </c>
      <c r="Q30" s="158">
        <v>0</v>
      </c>
      <c r="R30" s="208">
        <v>0</v>
      </c>
      <c r="S30" s="158">
        <v>0</v>
      </c>
      <c r="T30" s="158">
        <v>0</v>
      </c>
      <c r="U30" s="226">
        <v>2640</v>
      </c>
    </row>
    <row r="31" spans="2:21" ht="15.75" customHeight="1">
      <c r="B31" s="510"/>
      <c r="C31" s="68" t="s">
        <v>10</v>
      </c>
      <c r="D31" s="246">
        <v>6056</v>
      </c>
      <c r="E31" s="220">
        <v>0</v>
      </c>
      <c r="F31" s="220">
        <v>425428</v>
      </c>
      <c r="G31" s="220">
        <v>425428</v>
      </c>
      <c r="H31" s="209">
        <v>0</v>
      </c>
      <c r="I31" s="209">
        <v>150590</v>
      </c>
      <c r="J31" s="209">
        <v>0</v>
      </c>
      <c r="K31" s="242">
        <v>0</v>
      </c>
      <c r="L31" s="200"/>
      <c r="M31" s="92" t="s">
        <v>10</v>
      </c>
      <c r="N31" s="220">
        <v>26</v>
      </c>
      <c r="O31" s="220">
        <v>709</v>
      </c>
      <c r="P31" s="220">
        <v>735</v>
      </c>
      <c r="Q31" s="209">
        <v>0</v>
      </c>
      <c r="R31" s="209">
        <v>0</v>
      </c>
      <c r="S31" s="209">
        <v>0</v>
      </c>
      <c r="T31" s="209">
        <v>0</v>
      </c>
      <c r="U31" s="215">
        <v>27235</v>
      </c>
    </row>
    <row r="32" spans="2:21" ht="15.75" customHeight="1">
      <c r="B32" s="113" t="s">
        <v>75</v>
      </c>
      <c r="C32" s="67" t="s">
        <v>35</v>
      </c>
      <c r="D32" s="243">
        <v>6487</v>
      </c>
      <c r="E32" s="216">
        <v>860</v>
      </c>
      <c r="F32" s="216">
        <v>207761</v>
      </c>
      <c r="G32" s="216">
        <v>208621</v>
      </c>
      <c r="H32" s="206">
        <v>0</v>
      </c>
      <c r="I32" s="232">
        <v>0</v>
      </c>
      <c r="J32" s="206">
        <v>0</v>
      </c>
      <c r="K32" s="235">
        <v>0</v>
      </c>
      <c r="L32" s="200"/>
      <c r="M32" s="90" t="s">
        <v>35</v>
      </c>
      <c r="N32" s="216">
        <v>8176</v>
      </c>
      <c r="O32" s="216">
        <v>4439</v>
      </c>
      <c r="P32" s="216">
        <v>12615</v>
      </c>
      <c r="Q32" s="206">
        <v>0</v>
      </c>
      <c r="R32" s="206">
        <v>0</v>
      </c>
      <c r="S32" s="207">
        <v>0</v>
      </c>
      <c r="T32" s="206">
        <v>0</v>
      </c>
      <c r="U32" s="219">
        <v>25275</v>
      </c>
    </row>
    <row r="33" spans="2:21" ht="15.75" customHeight="1">
      <c r="B33" s="116" t="s">
        <v>76</v>
      </c>
      <c r="C33" s="68" t="s">
        <v>10</v>
      </c>
      <c r="D33" s="246">
        <v>6487</v>
      </c>
      <c r="E33" s="220">
        <v>860</v>
      </c>
      <c r="F33" s="220">
        <v>207761</v>
      </c>
      <c r="G33" s="220">
        <v>208621</v>
      </c>
      <c r="H33" s="209">
        <v>0</v>
      </c>
      <c r="I33" s="209">
        <v>0</v>
      </c>
      <c r="J33" s="209">
        <v>0</v>
      </c>
      <c r="K33" s="242">
        <v>0</v>
      </c>
      <c r="L33" s="200"/>
      <c r="M33" s="92" t="s">
        <v>10</v>
      </c>
      <c r="N33" s="220">
        <v>8176</v>
      </c>
      <c r="O33" s="220">
        <v>4439</v>
      </c>
      <c r="P33" s="220">
        <v>12615</v>
      </c>
      <c r="Q33" s="209">
        <v>0</v>
      </c>
      <c r="R33" s="209">
        <v>0</v>
      </c>
      <c r="S33" s="209">
        <v>0</v>
      </c>
      <c r="T33" s="209">
        <v>0</v>
      </c>
      <c r="U33" s="215">
        <v>25275</v>
      </c>
    </row>
    <row r="34" spans="2:21" ht="15.75" customHeight="1">
      <c r="B34" s="113" t="s">
        <v>77</v>
      </c>
      <c r="C34" s="67" t="s">
        <v>37</v>
      </c>
      <c r="D34" s="248">
        <v>2666</v>
      </c>
      <c r="E34" s="221">
        <v>287</v>
      </c>
      <c r="F34" s="221">
        <v>22406</v>
      </c>
      <c r="G34" s="221">
        <v>22693</v>
      </c>
      <c r="H34" s="222">
        <v>819</v>
      </c>
      <c r="I34" s="232">
        <v>0</v>
      </c>
      <c r="J34" s="206">
        <v>392</v>
      </c>
      <c r="K34" s="251">
        <v>166</v>
      </c>
      <c r="L34" s="200"/>
      <c r="M34" s="90" t="s">
        <v>37</v>
      </c>
      <c r="N34" s="221">
        <v>0</v>
      </c>
      <c r="O34" s="221">
        <v>0</v>
      </c>
      <c r="P34" s="221">
        <v>0</v>
      </c>
      <c r="Q34" s="205">
        <v>264</v>
      </c>
      <c r="R34" s="206">
        <v>17</v>
      </c>
      <c r="S34" s="207">
        <v>0</v>
      </c>
      <c r="T34" s="206">
        <v>0</v>
      </c>
      <c r="U34" s="223">
        <v>300</v>
      </c>
    </row>
    <row r="35" spans="2:21" ht="15.75" customHeight="1">
      <c r="B35" s="113" t="s">
        <v>253</v>
      </c>
      <c r="C35" s="8" t="s">
        <v>38</v>
      </c>
      <c r="D35" s="239">
        <v>6300</v>
      </c>
      <c r="E35" s="224">
        <v>9511</v>
      </c>
      <c r="F35" s="224">
        <v>0</v>
      </c>
      <c r="G35" s="224">
        <v>9511</v>
      </c>
      <c r="H35" s="225">
        <v>0</v>
      </c>
      <c r="I35" s="237">
        <v>0</v>
      </c>
      <c r="J35" s="158">
        <v>0</v>
      </c>
      <c r="K35" s="252">
        <v>250</v>
      </c>
      <c r="L35" s="200"/>
      <c r="M35" s="91" t="s">
        <v>38</v>
      </c>
      <c r="N35" s="224">
        <v>75.6</v>
      </c>
      <c r="O35" s="224">
        <v>1000</v>
      </c>
      <c r="P35" s="224">
        <v>1075.6</v>
      </c>
      <c r="Q35" s="158">
        <v>0</v>
      </c>
      <c r="R35" s="158">
        <v>46</v>
      </c>
      <c r="S35" s="208">
        <v>0</v>
      </c>
      <c r="T35" s="158">
        <v>0</v>
      </c>
      <c r="U35" s="226">
        <v>600</v>
      </c>
    </row>
    <row r="36" spans="2:21" ht="15.75" customHeight="1">
      <c r="B36" s="116" t="s">
        <v>78</v>
      </c>
      <c r="C36" s="68" t="s">
        <v>10</v>
      </c>
      <c r="D36" s="246">
        <v>8966</v>
      </c>
      <c r="E36" s="220">
        <v>9798</v>
      </c>
      <c r="F36" s="220">
        <v>22406</v>
      </c>
      <c r="G36" s="220">
        <v>32204</v>
      </c>
      <c r="H36" s="209">
        <v>819</v>
      </c>
      <c r="I36" s="209">
        <v>0</v>
      </c>
      <c r="J36" s="209">
        <v>392</v>
      </c>
      <c r="K36" s="242">
        <v>416</v>
      </c>
      <c r="L36" s="200"/>
      <c r="M36" s="92" t="s">
        <v>10</v>
      </c>
      <c r="N36" s="220">
        <v>75.6</v>
      </c>
      <c r="O36" s="220">
        <v>1000</v>
      </c>
      <c r="P36" s="220">
        <v>1075.6</v>
      </c>
      <c r="Q36" s="209">
        <v>264</v>
      </c>
      <c r="R36" s="209">
        <v>63</v>
      </c>
      <c r="S36" s="209">
        <v>0</v>
      </c>
      <c r="T36" s="209">
        <v>0</v>
      </c>
      <c r="U36" s="215">
        <v>900</v>
      </c>
    </row>
    <row r="37" spans="2:21" ht="15.75" customHeight="1">
      <c r="B37" s="113"/>
      <c r="C37" s="67" t="s">
        <v>39</v>
      </c>
      <c r="D37" s="248">
        <v>11724</v>
      </c>
      <c r="E37" s="221">
        <v>8284.7</v>
      </c>
      <c r="F37" s="221">
        <v>18575</v>
      </c>
      <c r="G37" s="221">
        <v>26859.7</v>
      </c>
      <c r="H37" s="222">
        <v>900</v>
      </c>
      <c r="I37" s="232">
        <v>0</v>
      </c>
      <c r="J37" s="206">
        <v>700</v>
      </c>
      <c r="K37" s="251">
        <v>308</v>
      </c>
      <c r="L37" s="200"/>
      <c r="M37" s="90" t="s">
        <v>39</v>
      </c>
      <c r="N37" s="221">
        <v>366</v>
      </c>
      <c r="O37" s="221">
        <v>1650</v>
      </c>
      <c r="P37" s="221">
        <v>2016</v>
      </c>
      <c r="Q37" s="205">
        <v>494</v>
      </c>
      <c r="R37" s="206">
        <v>0</v>
      </c>
      <c r="S37" s="207">
        <v>0</v>
      </c>
      <c r="T37" s="206">
        <v>0</v>
      </c>
      <c r="U37" s="223">
        <v>6135</v>
      </c>
    </row>
    <row r="38" spans="2:21" ht="15.75" customHeight="1">
      <c r="B38" s="113" t="s">
        <v>79</v>
      </c>
      <c r="C38" s="8" t="s">
        <v>40</v>
      </c>
      <c r="D38" s="234">
        <v>11829</v>
      </c>
      <c r="E38" s="225">
        <v>2281.4</v>
      </c>
      <c r="F38" s="225">
        <v>0</v>
      </c>
      <c r="G38" s="225">
        <v>2281.4</v>
      </c>
      <c r="H38" s="158">
        <v>700</v>
      </c>
      <c r="I38" s="237">
        <v>0</v>
      </c>
      <c r="J38" s="158">
        <v>0</v>
      </c>
      <c r="K38" s="252">
        <v>2423</v>
      </c>
      <c r="L38" s="200"/>
      <c r="M38" s="91" t="s">
        <v>40</v>
      </c>
      <c r="N38" s="225">
        <v>13</v>
      </c>
      <c r="O38" s="225">
        <v>420</v>
      </c>
      <c r="P38" s="225">
        <v>433</v>
      </c>
      <c r="Q38" s="158">
        <v>51</v>
      </c>
      <c r="R38" s="158">
        <v>0</v>
      </c>
      <c r="S38" s="208">
        <v>0</v>
      </c>
      <c r="T38" s="158">
        <v>0</v>
      </c>
      <c r="U38" s="212">
        <v>0</v>
      </c>
    </row>
    <row r="39" spans="2:21" ht="15.75" customHeight="1">
      <c r="B39" s="113" t="s">
        <v>132</v>
      </c>
      <c r="C39" s="8" t="s">
        <v>43</v>
      </c>
      <c r="D39" s="239">
        <v>2010</v>
      </c>
      <c r="E39" s="224">
        <v>0</v>
      </c>
      <c r="F39" s="224">
        <v>0</v>
      </c>
      <c r="G39" s="224">
        <v>0</v>
      </c>
      <c r="H39" s="158">
        <v>0</v>
      </c>
      <c r="I39" s="237">
        <v>0</v>
      </c>
      <c r="J39" s="158">
        <v>0</v>
      </c>
      <c r="K39" s="238">
        <v>0</v>
      </c>
      <c r="L39" s="200"/>
      <c r="M39" s="91" t="s">
        <v>43</v>
      </c>
      <c r="N39" s="224">
        <v>0</v>
      </c>
      <c r="O39" s="224">
        <v>17000</v>
      </c>
      <c r="P39" s="224">
        <v>17000</v>
      </c>
      <c r="Q39" s="158">
        <v>0</v>
      </c>
      <c r="R39" s="158">
        <v>0</v>
      </c>
      <c r="S39" s="208">
        <v>0</v>
      </c>
      <c r="T39" s="158">
        <v>0</v>
      </c>
      <c r="U39" s="226">
        <v>0</v>
      </c>
    </row>
    <row r="40" spans="2:21" ht="15.75" customHeight="1">
      <c r="B40" s="113"/>
      <c r="C40" s="8" t="s">
        <v>44</v>
      </c>
      <c r="D40" s="234">
        <v>25563</v>
      </c>
      <c r="E40" s="225">
        <v>10566.1</v>
      </c>
      <c r="F40" s="225">
        <v>18575</v>
      </c>
      <c r="G40" s="225">
        <v>29141.100000000002</v>
      </c>
      <c r="H40" s="158">
        <v>1600</v>
      </c>
      <c r="I40" s="158">
        <v>0</v>
      </c>
      <c r="J40" s="158">
        <v>700</v>
      </c>
      <c r="K40" s="238">
        <v>2731</v>
      </c>
      <c r="L40" s="200"/>
      <c r="M40" s="91" t="s">
        <v>44</v>
      </c>
      <c r="N40" s="224">
        <v>379</v>
      </c>
      <c r="O40" s="224">
        <v>19070</v>
      </c>
      <c r="P40" s="224">
        <v>19449</v>
      </c>
      <c r="Q40" s="158">
        <v>545</v>
      </c>
      <c r="R40" s="158">
        <v>0</v>
      </c>
      <c r="S40" s="158">
        <v>0</v>
      </c>
      <c r="T40" s="158">
        <v>0</v>
      </c>
      <c r="U40" s="226">
        <v>6135</v>
      </c>
    </row>
    <row r="41" spans="2:21" ht="15.75" customHeight="1">
      <c r="B41" s="113"/>
      <c r="C41" s="8" t="s">
        <v>45</v>
      </c>
      <c r="D41" s="248">
        <v>5374</v>
      </c>
      <c r="E41" s="221">
        <v>23466</v>
      </c>
      <c r="F41" s="221">
        <v>1676537</v>
      </c>
      <c r="G41" s="221">
        <v>1700003</v>
      </c>
      <c r="H41" s="225">
        <v>0</v>
      </c>
      <c r="I41" s="236">
        <v>0</v>
      </c>
      <c r="J41" s="158">
        <v>10</v>
      </c>
      <c r="K41" s="252">
        <v>863</v>
      </c>
      <c r="L41" s="200"/>
      <c r="M41" s="91" t="s">
        <v>45</v>
      </c>
      <c r="N41" s="225">
        <v>1543</v>
      </c>
      <c r="O41" s="225">
        <v>558147</v>
      </c>
      <c r="P41" s="225">
        <v>559690</v>
      </c>
      <c r="Q41" s="158">
        <v>218</v>
      </c>
      <c r="R41" s="158">
        <v>10</v>
      </c>
      <c r="S41" s="158">
        <v>0</v>
      </c>
      <c r="T41" s="208">
        <v>0</v>
      </c>
      <c r="U41" s="226">
        <v>84600</v>
      </c>
    </row>
    <row r="42" spans="2:21" ht="15.75" customHeight="1">
      <c r="B42" s="113"/>
      <c r="C42" s="8" t="s">
        <v>46</v>
      </c>
      <c r="D42" s="239">
        <v>3170</v>
      </c>
      <c r="E42" s="224">
        <v>2625</v>
      </c>
      <c r="F42" s="224">
        <v>0</v>
      </c>
      <c r="G42" s="224">
        <v>2625</v>
      </c>
      <c r="H42" s="158">
        <v>35</v>
      </c>
      <c r="I42" s="237">
        <v>0</v>
      </c>
      <c r="J42" s="158">
        <v>0</v>
      </c>
      <c r="K42" s="252">
        <v>200</v>
      </c>
      <c r="L42" s="200"/>
      <c r="M42" s="91" t="s">
        <v>46</v>
      </c>
      <c r="N42" s="224">
        <v>0</v>
      </c>
      <c r="O42" s="224">
        <v>0</v>
      </c>
      <c r="P42" s="224">
        <v>0</v>
      </c>
      <c r="Q42" s="158">
        <v>0</v>
      </c>
      <c r="R42" s="158">
        <v>0</v>
      </c>
      <c r="S42" s="158">
        <v>0</v>
      </c>
      <c r="T42" s="208">
        <v>0</v>
      </c>
      <c r="U42" s="226">
        <v>13407</v>
      </c>
    </row>
    <row r="43" spans="2:21" ht="15.75" customHeight="1">
      <c r="B43" s="113" t="s">
        <v>80</v>
      </c>
      <c r="C43" s="8" t="s">
        <v>44</v>
      </c>
      <c r="D43" s="239">
        <v>8544</v>
      </c>
      <c r="E43" s="224">
        <v>26091</v>
      </c>
      <c r="F43" s="224">
        <v>1676537</v>
      </c>
      <c r="G43" s="224">
        <v>1702628</v>
      </c>
      <c r="H43" s="158">
        <v>35</v>
      </c>
      <c r="I43" s="158">
        <v>0</v>
      </c>
      <c r="J43" s="158">
        <v>10</v>
      </c>
      <c r="K43" s="238">
        <v>1063</v>
      </c>
      <c r="L43" s="200"/>
      <c r="M43" s="91" t="s">
        <v>44</v>
      </c>
      <c r="N43" s="224">
        <v>1543</v>
      </c>
      <c r="O43" s="224">
        <v>558147</v>
      </c>
      <c r="P43" s="224">
        <v>559690</v>
      </c>
      <c r="Q43" s="158">
        <v>218</v>
      </c>
      <c r="R43" s="158">
        <v>10</v>
      </c>
      <c r="S43" s="158">
        <v>0</v>
      </c>
      <c r="T43" s="158">
        <v>0</v>
      </c>
      <c r="U43" s="226">
        <v>98007</v>
      </c>
    </row>
    <row r="44" spans="2:21" ht="15.75" customHeight="1">
      <c r="B44" s="116"/>
      <c r="C44" s="68" t="s">
        <v>10</v>
      </c>
      <c r="D44" s="246">
        <v>34107</v>
      </c>
      <c r="E44" s="220">
        <v>36657.1</v>
      </c>
      <c r="F44" s="220">
        <v>1695112</v>
      </c>
      <c r="G44" s="220">
        <v>1731769.1</v>
      </c>
      <c r="H44" s="209">
        <v>1635</v>
      </c>
      <c r="I44" s="209">
        <v>0</v>
      </c>
      <c r="J44" s="209">
        <v>710</v>
      </c>
      <c r="K44" s="242">
        <v>3794</v>
      </c>
      <c r="L44" s="200"/>
      <c r="M44" s="92" t="s">
        <v>10</v>
      </c>
      <c r="N44" s="220">
        <v>1922</v>
      </c>
      <c r="O44" s="220">
        <v>577217</v>
      </c>
      <c r="P44" s="220">
        <v>579139</v>
      </c>
      <c r="Q44" s="209">
        <v>763</v>
      </c>
      <c r="R44" s="209">
        <v>10</v>
      </c>
      <c r="S44" s="209">
        <v>0</v>
      </c>
      <c r="T44" s="209">
        <v>0</v>
      </c>
      <c r="U44" s="215">
        <v>104142</v>
      </c>
    </row>
    <row r="45" spans="2:21" ht="15.75" customHeight="1">
      <c r="B45" s="113"/>
      <c r="C45" s="67" t="s">
        <v>47</v>
      </c>
      <c r="D45" s="234">
        <v>10258</v>
      </c>
      <c r="E45" s="225">
        <v>6907</v>
      </c>
      <c r="F45" s="225">
        <v>488042</v>
      </c>
      <c r="G45" s="225">
        <v>494949</v>
      </c>
      <c r="H45" s="222">
        <v>0</v>
      </c>
      <c r="I45" s="232">
        <v>0</v>
      </c>
      <c r="J45" s="206">
        <v>0</v>
      </c>
      <c r="K45" s="235">
        <v>0</v>
      </c>
      <c r="L45" s="200"/>
      <c r="M45" s="90" t="s">
        <v>47</v>
      </c>
      <c r="N45" s="225">
        <v>0</v>
      </c>
      <c r="O45" s="225">
        <v>138</v>
      </c>
      <c r="P45" s="225">
        <v>138</v>
      </c>
      <c r="Q45" s="206">
        <v>0</v>
      </c>
      <c r="R45" s="206">
        <v>0</v>
      </c>
      <c r="S45" s="206">
        <v>0</v>
      </c>
      <c r="T45" s="207">
        <v>0</v>
      </c>
      <c r="U45" s="212">
        <v>920834</v>
      </c>
    </row>
    <row r="46" spans="2:21" ht="15.75" customHeight="1">
      <c r="B46" s="113" t="s">
        <v>81</v>
      </c>
      <c r="C46" s="67" t="s">
        <v>212</v>
      </c>
      <c r="D46" s="234">
        <v>32956</v>
      </c>
      <c r="E46" s="225">
        <v>28592</v>
      </c>
      <c r="F46" s="225">
        <v>42603</v>
      </c>
      <c r="G46" s="225">
        <v>71195</v>
      </c>
      <c r="H46" s="221">
        <v>78</v>
      </c>
      <c r="I46" s="232">
        <v>0</v>
      </c>
      <c r="J46" s="206">
        <v>0</v>
      </c>
      <c r="K46" s="235">
        <v>0</v>
      </c>
      <c r="L46" s="200"/>
      <c r="M46" s="91" t="s">
        <v>212</v>
      </c>
      <c r="N46" s="225">
        <v>0</v>
      </c>
      <c r="O46" s="225">
        <v>0</v>
      </c>
      <c r="P46" s="225">
        <v>0</v>
      </c>
      <c r="Q46" s="206">
        <v>0</v>
      </c>
      <c r="R46" s="206">
        <v>0</v>
      </c>
      <c r="S46" s="206">
        <v>0</v>
      </c>
      <c r="T46" s="207">
        <v>0</v>
      </c>
      <c r="U46" s="212">
        <v>881454</v>
      </c>
    </row>
    <row r="47" spans="2:21" ht="15.75" customHeight="1">
      <c r="B47" s="113"/>
      <c r="C47" s="8" t="s">
        <v>52</v>
      </c>
      <c r="D47" s="234">
        <v>6216</v>
      </c>
      <c r="E47" s="225">
        <v>0</v>
      </c>
      <c r="F47" s="225">
        <v>0</v>
      </c>
      <c r="G47" s="225">
        <v>0</v>
      </c>
      <c r="H47" s="225">
        <v>0</v>
      </c>
      <c r="I47" s="237">
        <v>0</v>
      </c>
      <c r="J47" s="158">
        <v>0</v>
      </c>
      <c r="K47" s="238">
        <v>0</v>
      </c>
      <c r="L47" s="200"/>
      <c r="M47" s="91" t="s">
        <v>52</v>
      </c>
      <c r="N47" s="225">
        <v>0</v>
      </c>
      <c r="O47" s="225">
        <v>0</v>
      </c>
      <c r="P47" s="225">
        <v>0</v>
      </c>
      <c r="Q47" s="158">
        <v>0</v>
      </c>
      <c r="R47" s="158">
        <v>0</v>
      </c>
      <c r="S47" s="158">
        <v>0</v>
      </c>
      <c r="T47" s="208">
        <v>0</v>
      </c>
      <c r="U47" s="212">
        <v>15015</v>
      </c>
    </row>
    <row r="48" spans="2:21" ht="15.75" customHeight="1">
      <c r="B48" s="113" t="s">
        <v>82</v>
      </c>
      <c r="C48" s="8" t="s">
        <v>49</v>
      </c>
      <c r="D48" s="239">
        <v>7534</v>
      </c>
      <c r="E48" s="224">
        <v>0</v>
      </c>
      <c r="F48" s="224">
        <v>10664</v>
      </c>
      <c r="G48" s="224">
        <v>10664</v>
      </c>
      <c r="H48" s="225">
        <v>170</v>
      </c>
      <c r="I48" s="237">
        <v>0</v>
      </c>
      <c r="J48" s="225">
        <v>312</v>
      </c>
      <c r="K48" s="252">
        <v>70</v>
      </c>
      <c r="L48" s="200"/>
      <c r="M48" s="91" t="s">
        <v>49</v>
      </c>
      <c r="N48" s="224">
        <v>0</v>
      </c>
      <c r="O48" s="224">
        <v>3</v>
      </c>
      <c r="P48" s="224">
        <v>3</v>
      </c>
      <c r="Q48" s="225">
        <v>57</v>
      </c>
      <c r="R48" s="158">
        <v>511</v>
      </c>
      <c r="S48" s="158">
        <v>0</v>
      </c>
      <c r="T48" s="208">
        <v>0</v>
      </c>
      <c r="U48" s="226">
        <v>14010</v>
      </c>
    </row>
    <row r="49" spans="2:21" ht="15.75" customHeight="1">
      <c r="B49" s="116"/>
      <c r="C49" s="68" t="s">
        <v>10</v>
      </c>
      <c r="D49" s="246">
        <v>56964</v>
      </c>
      <c r="E49" s="220">
        <v>35499</v>
      </c>
      <c r="F49" s="220">
        <v>541309</v>
      </c>
      <c r="G49" s="220">
        <v>576808</v>
      </c>
      <c r="H49" s="209">
        <v>248</v>
      </c>
      <c r="I49" s="209">
        <v>0</v>
      </c>
      <c r="J49" s="209">
        <v>312</v>
      </c>
      <c r="K49" s="242">
        <v>70</v>
      </c>
      <c r="L49" s="200"/>
      <c r="M49" s="92" t="s">
        <v>10</v>
      </c>
      <c r="N49" s="220">
        <v>0</v>
      </c>
      <c r="O49" s="220">
        <v>141</v>
      </c>
      <c r="P49" s="220">
        <v>141</v>
      </c>
      <c r="Q49" s="209">
        <v>57</v>
      </c>
      <c r="R49" s="209">
        <v>511</v>
      </c>
      <c r="S49" s="209">
        <v>0</v>
      </c>
      <c r="T49" s="209">
        <v>0</v>
      </c>
      <c r="U49" s="215">
        <v>1831313</v>
      </c>
    </row>
    <row r="50" spans="2:21" ht="15.75" customHeight="1">
      <c r="B50" s="113"/>
      <c r="C50" s="67" t="s">
        <v>53</v>
      </c>
      <c r="D50" s="248">
        <v>14</v>
      </c>
      <c r="E50" s="221">
        <v>3202</v>
      </c>
      <c r="F50" s="221">
        <v>28766</v>
      </c>
      <c r="G50" s="221">
        <v>31968</v>
      </c>
      <c r="H50" s="206">
        <v>0</v>
      </c>
      <c r="I50" s="232">
        <v>0</v>
      </c>
      <c r="J50" s="206">
        <v>0</v>
      </c>
      <c r="K50" s="235">
        <v>0</v>
      </c>
      <c r="L50" s="200"/>
      <c r="M50" s="90" t="s">
        <v>53</v>
      </c>
      <c r="N50" s="221">
        <v>0</v>
      </c>
      <c r="O50" s="221">
        <v>3000</v>
      </c>
      <c r="P50" s="221">
        <v>3000</v>
      </c>
      <c r="Q50" s="205">
        <v>5000</v>
      </c>
      <c r="R50" s="206">
        <v>1800</v>
      </c>
      <c r="S50" s="206">
        <v>0</v>
      </c>
      <c r="T50" s="207">
        <v>1437</v>
      </c>
      <c r="U50" s="223">
        <v>241695</v>
      </c>
    </row>
    <row r="51" spans="2:21" ht="15.75" customHeight="1">
      <c r="B51" s="113" t="s">
        <v>83</v>
      </c>
      <c r="C51" s="8" t="s">
        <v>56</v>
      </c>
      <c r="D51" s="234">
        <v>3780</v>
      </c>
      <c r="E51" s="225">
        <v>3600</v>
      </c>
      <c r="F51" s="225">
        <v>0</v>
      </c>
      <c r="G51" s="225">
        <v>3600</v>
      </c>
      <c r="H51" s="225">
        <v>10</v>
      </c>
      <c r="I51" s="237">
        <v>0</v>
      </c>
      <c r="J51" s="158">
        <v>0</v>
      </c>
      <c r="K51" s="238">
        <v>60</v>
      </c>
      <c r="L51" s="200"/>
      <c r="M51" s="91" t="s">
        <v>56</v>
      </c>
      <c r="N51" s="225">
        <v>0</v>
      </c>
      <c r="O51" s="225">
        <v>0</v>
      </c>
      <c r="P51" s="225">
        <v>0</v>
      </c>
      <c r="Q51" s="158">
        <v>200</v>
      </c>
      <c r="R51" s="158">
        <v>0</v>
      </c>
      <c r="S51" s="158">
        <v>0</v>
      </c>
      <c r="T51" s="208">
        <v>0</v>
      </c>
      <c r="U51" s="212">
        <v>775539</v>
      </c>
    </row>
    <row r="52" spans="2:21" ht="15.75" customHeight="1">
      <c r="B52" s="113" t="s">
        <v>253</v>
      </c>
      <c r="C52" s="8" t="s">
        <v>57</v>
      </c>
      <c r="D52" s="234">
        <v>0</v>
      </c>
      <c r="E52" s="225">
        <v>0</v>
      </c>
      <c r="F52" s="225">
        <v>0</v>
      </c>
      <c r="G52" s="225">
        <v>0</v>
      </c>
      <c r="H52" s="158">
        <v>0</v>
      </c>
      <c r="I52" s="237">
        <v>0</v>
      </c>
      <c r="J52" s="158">
        <v>0</v>
      </c>
      <c r="K52" s="238">
        <v>0</v>
      </c>
      <c r="L52" s="200"/>
      <c r="M52" s="91" t="s">
        <v>57</v>
      </c>
      <c r="N52" s="225">
        <v>0</v>
      </c>
      <c r="O52" s="225">
        <v>34919</v>
      </c>
      <c r="P52" s="225">
        <v>34919</v>
      </c>
      <c r="Q52" s="158">
        <v>0</v>
      </c>
      <c r="R52" s="158">
        <v>0</v>
      </c>
      <c r="S52" s="158">
        <v>0</v>
      </c>
      <c r="T52" s="208">
        <v>0</v>
      </c>
      <c r="U52" s="212">
        <v>787062</v>
      </c>
    </row>
    <row r="53" spans="2:21" ht="15.75" customHeight="1">
      <c r="B53" s="113" t="s">
        <v>84</v>
      </c>
      <c r="C53" s="8" t="s">
        <v>54</v>
      </c>
      <c r="D53" s="243">
        <v>718</v>
      </c>
      <c r="E53" s="216">
        <v>0</v>
      </c>
      <c r="F53" s="216">
        <v>140213</v>
      </c>
      <c r="G53" s="216">
        <v>140213</v>
      </c>
      <c r="H53" s="225">
        <v>40</v>
      </c>
      <c r="I53" s="237">
        <v>0</v>
      </c>
      <c r="J53" s="158">
        <v>0</v>
      </c>
      <c r="K53" s="238">
        <v>0</v>
      </c>
      <c r="L53" s="200"/>
      <c r="M53" s="91" t="s">
        <v>54</v>
      </c>
      <c r="N53" s="216">
        <v>0</v>
      </c>
      <c r="O53" s="216">
        <v>0</v>
      </c>
      <c r="P53" s="216">
        <v>0</v>
      </c>
      <c r="Q53" s="158">
        <v>1300</v>
      </c>
      <c r="R53" s="158">
        <v>100</v>
      </c>
      <c r="S53" s="158">
        <v>0</v>
      </c>
      <c r="T53" s="158">
        <v>0</v>
      </c>
      <c r="U53" s="212">
        <v>26250</v>
      </c>
    </row>
    <row r="54" spans="2:21" ht="15.75" customHeight="1">
      <c r="B54" s="116"/>
      <c r="C54" s="68" t="s">
        <v>10</v>
      </c>
      <c r="D54" s="246">
        <v>4512</v>
      </c>
      <c r="E54" s="220">
        <v>6802</v>
      </c>
      <c r="F54" s="220">
        <v>168979</v>
      </c>
      <c r="G54" s="220">
        <v>175781</v>
      </c>
      <c r="H54" s="209">
        <v>50</v>
      </c>
      <c r="I54" s="209">
        <v>0</v>
      </c>
      <c r="J54" s="209">
        <v>0</v>
      </c>
      <c r="K54" s="242">
        <v>60</v>
      </c>
      <c r="L54" s="200"/>
      <c r="M54" s="92" t="s">
        <v>10</v>
      </c>
      <c r="N54" s="220">
        <v>0</v>
      </c>
      <c r="O54" s="220">
        <v>37919</v>
      </c>
      <c r="P54" s="220">
        <v>37919</v>
      </c>
      <c r="Q54" s="209">
        <v>6500</v>
      </c>
      <c r="R54" s="209">
        <v>1900</v>
      </c>
      <c r="S54" s="209">
        <v>0</v>
      </c>
      <c r="T54" s="209">
        <v>1437</v>
      </c>
      <c r="U54" s="215">
        <v>1830546</v>
      </c>
    </row>
    <row r="55" spans="2:21" ht="15.75" customHeight="1">
      <c r="B55" s="484" t="s">
        <v>88</v>
      </c>
      <c r="C55" s="485"/>
      <c r="D55" s="165">
        <f aca="true" t="shared" si="0" ref="D55:K55">SUM(D14,D16,D19,D22,D25,D27,D31,D33,D36,D44,D49,D54)</f>
        <v>175642</v>
      </c>
      <c r="E55" s="165">
        <f t="shared" si="0"/>
        <v>301621.1</v>
      </c>
      <c r="F55" s="165">
        <f t="shared" si="0"/>
        <v>5049393</v>
      </c>
      <c r="G55" s="165">
        <f t="shared" si="0"/>
        <v>5351014.1</v>
      </c>
      <c r="H55" s="229">
        <f t="shared" si="0"/>
        <v>110510</v>
      </c>
      <c r="I55" s="229">
        <f t="shared" si="0"/>
        <v>340603</v>
      </c>
      <c r="J55" s="229">
        <f t="shared" si="0"/>
        <v>22712</v>
      </c>
      <c r="K55" s="253">
        <f t="shared" si="0"/>
        <v>4340</v>
      </c>
      <c r="L55" s="200"/>
      <c r="M55" s="196" t="s">
        <v>240</v>
      </c>
      <c r="N55" s="229">
        <f aca="true" t="shared" si="1" ref="N55:U55">SUM(N14,N16,N19,N22,N25,N27,N31,N33,N36,N44,N49,N54)</f>
        <v>11254.6</v>
      </c>
      <c r="O55" s="229">
        <f t="shared" si="1"/>
        <v>622056.2</v>
      </c>
      <c r="P55" s="229">
        <f t="shared" si="1"/>
        <v>633310.8</v>
      </c>
      <c r="Q55" s="229">
        <f t="shared" si="1"/>
        <v>10328</v>
      </c>
      <c r="R55" s="229">
        <f t="shared" si="1"/>
        <v>2539</v>
      </c>
      <c r="S55" s="229">
        <f t="shared" si="1"/>
        <v>0</v>
      </c>
      <c r="T55" s="229">
        <f t="shared" si="1"/>
        <v>1437</v>
      </c>
      <c r="U55" s="230">
        <f t="shared" si="1"/>
        <v>4098148</v>
      </c>
    </row>
    <row r="56" ht="7.5" customHeight="1"/>
    <row r="57" spans="2:21" ht="13.5">
      <c r="B57" s="506" t="s">
        <v>249</v>
      </c>
      <c r="C57" s="507"/>
      <c r="D57" s="507"/>
      <c r="E57" s="507"/>
      <c r="F57" s="507"/>
      <c r="G57" s="507"/>
      <c r="H57" s="507"/>
      <c r="I57" s="507"/>
      <c r="J57" s="507"/>
      <c r="K57" s="507"/>
      <c r="M57" s="506" t="s">
        <v>250</v>
      </c>
      <c r="N57" s="507"/>
      <c r="O57" s="507"/>
      <c r="P57" s="507"/>
      <c r="Q57" s="507"/>
      <c r="R57" s="507"/>
      <c r="S57" s="507"/>
      <c r="T57" s="515"/>
      <c r="U57" s="515"/>
    </row>
  </sheetData>
  <sheetProtection/>
  <mergeCells count="22">
    <mergeCell ref="Q3:Q4"/>
    <mergeCell ref="D3:G3"/>
    <mergeCell ref="M3:M5"/>
    <mergeCell ref="M57:U57"/>
    <mergeCell ref="B57:K57"/>
    <mergeCell ref="T3:T4"/>
    <mergeCell ref="U3:U4"/>
    <mergeCell ref="N3:P4"/>
    <mergeCell ref="R3:R4"/>
    <mergeCell ref="S3:S4"/>
    <mergeCell ref="J3:J4"/>
    <mergeCell ref="B3:B5"/>
    <mergeCell ref="D4:D5"/>
    <mergeCell ref="K3:K4"/>
    <mergeCell ref="I3:I4"/>
    <mergeCell ref="B23:B25"/>
    <mergeCell ref="B55:C55"/>
    <mergeCell ref="B28:B31"/>
    <mergeCell ref="B20:B22"/>
    <mergeCell ref="C3:C5"/>
    <mergeCell ref="E4:G4"/>
    <mergeCell ref="H3:H4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7"/>
  <sheetViews>
    <sheetView showZeros="0" view="pageBreakPreview" zoomScaleSheetLayoutView="100" zoomScalePageLayoutView="0" workbookViewId="0" topLeftCell="A1">
      <selection activeCell="M31" sqref="M31"/>
    </sheetView>
  </sheetViews>
  <sheetFormatPr defaultColWidth="9.00390625" defaultRowHeight="13.5"/>
  <cols>
    <col min="1" max="1" width="2.375" style="180" customWidth="1"/>
    <col min="2" max="2" width="8.75390625" style="180" customWidth="1"/>
    <col min="3" max="3" width="10.25390625" style="180" customWidth="1"/>
    <col min="4" max="11" width="9.50390625" style="180" customWidth="1"/>
    <col min="12" max="12" width="2.375" style="180" customWidth="1"/>
    <col min="13" max="13" width="10.25390625" style="180" customWidth="1"/>
    <col min="14" max="21" width="9.50390625" style="180" customWidth="1"/>
    <col min="22" max="16384" width="9.00390625" style="180" customWidth="1"/>
  </cols>
  <sheetData>
    <row r="1" spans="2:21" ht="13.5">
      <c r="B1" s="103" t="s">
        <v>246</v>
      </c>
      <c r="C1" s="104"/>
      <c r="D1" s="104"/>
      <c r="E1" s="104"/>
      <c r="F1" s="104"/>
      <c r="G1" s="104"/>
      <c r="H1" s="104"/>
      <c r="I1" s="104" t="s">
        <v>294</v>
      </c>
      <c r="J1" s="104"/>
      <c r="K1" s="104"/>
      <c r="L1" s="104"/>
      <c r="M1" s="104"/>
      <c r="N1" s="104"/>
      <c r="O1" s="104"/>
      <c r="P1" s="104"/>
      <c r="Q1" s="104"/>
      <c r="R1" s="104"/>
      <c r="S1" s="104" t="s">
        <v>294</v>
      </c>
      <c r="T1" s="104"/>
      <c r="U1" s="104"/>
    </row>
    <row r="2" spans="2:21" ht="7.5" customHeight="1">
      <c r="B2" s="104"/>
      <c r="C2" s="104"/>
      <c r="D2" s="106"/>
      <c r="E2" s="106"/>
      <c r="F2" s="106"/>
      <c r="G2" s="106"/>
      <c r="H2" s="106"/>
      <c r="I2" s="106"/>
      <c r="J2" s="106"/>
      <c r="K2" s="105"/>
      <c r="L2" s="105"/>
      <c r="M2" s="104"/>
      <c r="N2" s="105"/>
      <c r="O2" s="105"/>
      <c r="P2" s="105"/>
      <c r="Q2" s="105"/>
      <c r="R2" s="105"/>
      <c r="S2" s="105"/>
      <c r="T2" s="105"/>
      <c r="U2" s="105"/>
    </row>
    <row r="3" spans="2:21" ht="17.25" customHeight="1">
      <c r="B3" s="453" t="s">
        <v>216</v>
      </c>
      <c r="C3" s="451" t="s">
        <v>93</v>
      </c>
      <c r="D3" s="522" t="s">
        <v>174</v>
      </c>
      <c r="E3" s="457"/>
      <c r="F3" s="457"/>
      <c r="G3" s="458"/>
      <c r="H3" s="459" t="s">
        <v>175</v>
      </c>
      <c r="I3" s="459" t="s">
        <v>177</v>
      </c>
      <c r="J3" s="449" t="s">
        <v>176</v>
      </c>
      <c r="K3" s="465" t="s">
        <v>178</v>
      </c>
      <c r="L3" s="108"/>
      <c r="M3" s="472" t="s">
        <v>93</v>
      </c>
      <c r="N3" s="475" t="s">
        <v>190</v>
      </c>
      <c r="O3" s="476"/>
      <c r="P3" s="477"/>
      <c r="Q3" s="451" t="s">
        <v>179</v>
      </c>
      <c r="R3" s="451" t="s">
        <v>180</v>
      </c>
      <c r="S3" s="451" t="s">
        <v>97</v>
      </c>
      <c r="T3" s="451" t="s">
        <v>99</v>
      </c>
      <c r="U3" s="465" t="s">
        <v>100</v>
      </c>
    </row>
    <row r="4" spans="2:21" ht="17.25" customHeight="1">
      <c r="B4" s="503"/>
      <c r="C4" s="452"/>
      <c r="D4" s="520" t="s">
        <v>90</v>
      </c>
      <c r="E4" s="469" t="s">
        <v>94</v>
      </c>
      <c r="F4" s="470"/>
      <c r="G4" s="471"/>
      <c r="H4" s="460"/>
      <c r="I4" s="460"/>
      <c r="J4" s="505"/>
      <c r="K4" s="466"/>
      <c r="L4" s="115"/>
      <c r="M4" s="473"/>
      <c r="N4" s="478"/>
      <c r="O4" s="479"/>
      <c r="P4" s="480"/>
      <c r="Q4" s="452"/>
      <c r="R4" s="452"/>
      <c r="S4" s="452"/>
      <c r="T4" s="452"/>
      <c r="U4" s="466"/>
    </row>
    <row r="5" spans="2:21" ht="17.25" customHeight="1">
      <c r="B5" s="504"/>
      <c r="C5" s="456"/>
      <c r="D5" s="521"/>
      <c r="E5" s="118" t="s">
        <v>91</v>
      </c>
      <c r="F5" s="118" t="s">
        <v>92</v>
      </c>
      <c r="G5" s="118" t="s">
        <v>10</v>
      </c>
      <c r="H5" s="119" t="s">
        <v>120</v>
      </c>
      <c r="I5" s="120" t="s">
        <v>120</v>
      </c>
      <c r="J5" s="120" t="s">
        <v>120</v>
      </c>
      <c r="K5" s="121" t="s">
        <v>125</v>
      </c>
      <c r="L5" s="122"/>
      <c r="M5" s="474"/>
      <c r="N5" s="118" t="s">
        <v>95</v>
      </c>
      <c r="O5" s="118" t="s">
        <v>96</v>
      </c>
      <c r="P5" s="118" t="s">
        <v>10</v>
      </c>
      <c r="Q5" s="123" t="s">
        <v>122</v>
      </c>
      <c r="R5" s="123" t="s">
        <v>122</v>
      </c>
      <c r="S5" s="117" t="s">
        <v>150</v>
      </c>
      <c r="T5" s="123" t="s">
        <v>122</v>
      </c>
      <c r="U5" s="124" t="s">
        <v>122</v>
      </c>
    </row>
    <row r="6" spans="2:21" ht="15.75" customHeight="1">
      <c r="B6" s="113"/>
      <c r="C6" s="128" t="s">
        <v>85</v>
      </c>
      <c r="D6" s="129">
        <v>2289</v>
      </c>
      <c r="E6" s="129"/>
      <c r="F6" s="129">
        <v>15159</v>
      </c>
      <c r="G6" s="129">
        <v>15159</v>
      </c>
      <c r="H6" s="129"/>
      <c r="I6" s="130"/>
      <c r="J6" s="130"/>
      <c r="K6" s="131">
        <v>0</v>
      </c>
      <c r="L6" s="132"/>
      <c r="M6" s="133" t="s">
        <v>85</v>
      </c>
      <c r="N6" s="134">
        <v>0</v>
      </c>
      <c r="O6" s="129">
        <v>0</v>
      </c>
      <c r="P6" s="129">
        <v>0</v>
      </c>
      <c r="Q6" s="129">
        <v>0</v>
      </c>
      <c r="R6" s="129">
        <v>0</v>
      </c>
      <c r="S6" s="134">
        <v>0</v>
      </c>
      <c r="T6" s="129"/>
      <c r="U6" s="135">
        <v>4913</v>
      </c>
    </row>
    <row r="7" spans="2:21" ht="15.75" customHeight="1">
      <c r="B7" s="113"/>
      <c r="C7" s="128" t="s">
        <v>192</v>
      </c>
      <c r="D7" s="129">
        <v>286</v>
      </c>
      <c r="E7" s="129">
        <v>16359</v>
      </c>
      <c r="F7" s="129">
        <v>43696</v>
      </c>
      <c r="G7" s="129">
        <v>60055</v>
      </c>
      <c r="H7" s="129"/>
      <c r="I7" s="130"/>
      <c r="J7" s="130">
        <v>1306</v>
      </c>
      <c r="K7" s="135">
        <v>0</v>
      </c>
      <c r="L7" s="132"/>
      <c r="M7" s="133" t="s">
        <v>192</v>
      </c>
      <c r="N7" s="134">
        <v>0</v>
      </c>
      <c r="O7" s="129">
        <v>0</v>
      </c>
      <c r="P7" s="129"/>
      <c r="Q7" s="129">
        <v>0</v>
      </c>
      <c r="R7" s="129">
        <v>0</v>
      </c>
      <c r="S7" s="134">
        <v>0</v>
      </c>
      <c r="T7" s="129"/>
      <c r="U7" s="135">
        <v>7255</v>
      </c>
    </row>
    <row r="8" spans="2:21" ht="15.75" customHeight="1">
      <c r="B8" s="113" t="s">
        <v>61</v>
      </c>
      <c r="C8" s="146" t="s">
        <v>1</v>
      </c>
      <c r="D8" s="140">
        <v>271</v>
      </c>
      <c r="E8" s="140">
        <v>216</v>
      </c>
      <c r="F8" s="140">
        <v>114366</v>
      </c>
      <c r="G8" s="129">
        <v>114582</v>
      </c>
      <c r="H8" s="140">
        <v>4013</v>
      </c>
      <c r="I8" s="141"/>
      <c r="J8" s="141">
        <v>7383</v>
      </c>
      <c r="K8" s="145">
        <v>0</v>
      </c>
      <c r="L8" s="132"/>
      <c r="M8" s="147" t="s">
        <v>1</v>
      </c>
      <c r="N8" s="148">
        <v>389</v>
      </c>
      <c r="O8" s="140">
        <v>895</v>
      </c>
      <c r="P8" s="140">
        <v>1284</v>
      </c>
      <c r="Q8" s="140">
        <v>0</v>
      </c>
      <c r="R8" s="140">
        <v>0</v>
      </c>
      <c r="S8" s="148">
        <v>0</v>
      </c>
      <c r="T8" s="140">
        <v>0</v>
      </c>
      <c r="U8" s="135">
        <v>53115</v>
      </c>
    </row>
    <row r="9" spans="2:21" ht="15.75" customHeight="1">
      <c r="B9" s="113"/>
      <c r="C9" s="146" t="s">
        <v>2</v>
      </c>
      <c r="D9" s="140">
        <v>853</v>
      </c>
      <c r="E9" s="140">
        <v>4898</v>
      </c>
      <c r="F9" s="140"/>
      <c r="G9" s="129">
        <v>4898</v>
      </c>
      <c r="H9" s="140"/>
      <c r="I9" s="141"/>
      <c r="J9" s="141"/>
      <c r="K9" s="145">
        <v>0</v>
      </c>
      <c r="L9" s="132"/>
      <c r="M9" s="147" t="s">
        <v>2</v>
      </c>
      <c r="N9" s="148">
        <v>0</v>
      </c>
      <c r="O9" s="140">
        <v>0</v>
      </c>
      <c r="P9" s="140">
        <v>0</v>
      </c>
      <c r="Q9" s="140">
        <v>0</v>
      </c>
      <c r="R9" s="140">
        <v>0</v>
      </c>
      <c r="S9" s="148">
        <v>0</v>
      </c>
      <c r="T9" s="140">
        <v>0</v>
      </c>
      <c r="U9" s="135">
        <v>90340</v>
      </c>
    </row>
    <row r="10" spans="2:21" ht="15.75" customHeight="1">
      <c r="B10" s="113"/>
      <c r="C10" s="146" t="s">
        <v>0</v>
      </c>
      <c r="D10" s="140">
        <v>5765</v>
      </c>
      <c r="E10" s="140">
        <v>945</v>
      </c>
      <c r="F10" s="140">
        <v>83243</v>
      </c>
      <c r="G10" s="129">
        <v>84188</v>
      </c>
      <c r="H10" s="140"/>
      <c r="I10" s="141"/>
      <c r="J10" s="141"/>
      <c r="K10" s="145">
        <v>0</v>
      </c>
      <c r="L10" s="132"/>
      <c r="M10" s="147" t="s">
        <v>0</v>
      </c>
      <c r="N10" s="148">
        <v>0</v>
      </c>
      <c r="O10" s="140">
        <v>0</v>
      </c>
      <c r="P10" s="140">
        <v>0</v>
      </c>
      <c r="Q10" s="140">
        <v>0</v>
      </c>
      <c r="R10" s="140">
        <v>0</v>
      </c>
      <c r="S10" s="177">
        <v>0</v>
      </c>
      <c r="T10" s="171">
        <v>0</v>
      </c>
      <c r="U10" s="135">
        <v>2100</v>
      </c>
    </row>
    <row r="11" spans="2:21" ht="15.75" customHeight="1">
      <c r="B11" s="113" t="s">
        <v>242</v>
      </c>
      <c r="C11" s="146" t="s">
        <v>8</v>
      </c>
      <c r="D11" s="140">
        <v>1380</v>
      </c>
      <c r="E11" s="140"/>
      <c r="F11" s="140"/>
      <c r="G11" s="129">
        <v>0</v>
      </c>
      <c r="H11" s="140"/>
      <c r="I11" s="141"/>
      <c r="J11" s="141"/>
      <c r="K11" s="145">
        <v>0</v>
      </c>
      <c r="L11" s="132"/>
      <c r="M11" s="147" t="s">
        <v>8</v>
      </c>
      <c r="N11" s="148">
        <v>0</v>
      </c>
      <c r="O11" s="140">
        <v>0</v>
      </c>
      <c r="P11" s="140">
        <v>0</v>
      </c>
      <c r="Q11" s="140">
        <v>0</v>
      </c>
      <c r="R11" s="140">
        <v>0</v>
      </c>
      <c r="S11" s="148">
        <v>0</v>
      </c>
      <c r="T11" s="140">
        <v>0</v>
      </c>
      <c r="U11" s="135">
        <v>0</v>
      </c>
    </row>
    <row r="12" spans="2:21" ht="15.75" customHeight="1">
      <c r="B12" s="113" t="s">
        <v>62</v>
      </c>
      <c r="C12" s="146" t="s">
        <v>3</v>
      </c>
      <c r="D12" s="140">
        <v>686</v>
      </c>
      <c r="E12" s="140">
        <v>45956</v>
      </c>
      <c r="F12" s="140">
        <v>33852</v>
      </c>
      <c r="G12" s="129">
        <v>79808</v>
      </c>
      <c r="H12" s="140"/>
      <c r="I12" s="141"/>
      <c r="J12" s="141">
        <v>6626</v>
      </c>
      <c r="K12" s="145">
        <v>0</v>
      </c>
      <c r="L12" s="132"/>
      <c r="M12" s="147" t="s">
        <v>3</v>
      </c>
      <c r="N12" s="148">
        <v>0</v>
      </c>
      <c r="O12" s="140">
        <v>0</v>
      </c>
      <c r="P12" s="140">
        <v>0</v>
      </c>
      <c r="Q12" s="140">
        <v>0</v>
      </c>
      <c r="R12" s="140">
        <v>0</v>
      </c>
      <c r="S12" s="148">
        <v>0</v>
      </c>
      <c r="T12" s="140">
        <v>0</v>
      </c>
      <c r="U12" s="135">
        <v>0</v>
      </c>
    </row>
    <row r="13" spans="2:21" ht="15.75" customHeight="1">
      <c r="B13" s="113"/>
      <c r="C13" s="146" t="s">
        <v>4</v>
      </c>
      <c r="D13" s="140">
        <v>369</v>
      </c>
      <c r="E13" s="140">
        <v>107050</v>
      </c>
      <c r="F13" s="140">
        <v>88387</v>
      </c>
      <c r="G13" s="129">
        <v>195437</v>
      </c>
      <c r="H13" s="140">
        <v>102360</v>
      </c>
      <c r="I13" s="141"/>
      <c r="J13" s="141">
        <v>2800</v>
      </c>
      <c r="K13" s="145">
        <v>0</v>
      </c>
      <c r="L13" s="132"/>
      <c r="M13" s="147" t="s">
        <v>4</v>
      </c>
      <c r="N13" s="148">
        <v>0</v>
      </c>
      <c r="O13" s="140">
        <v>0</v>
      </c>
      <c r="P13" s="140">
        <v>0</v>
      </c>
      <c r="Q13" s="140">
        <v>0</v>
      </c>
      <c r="R13" s="140">
        <v>0</v>
      </c>
      <c r="S13" s="148">
        <v>0</v>
      </c>
      <c r="T13" s="140">
        <v>0</v>
      </c>
      <c r="U13" s="135">
        <v>0</v>
      </c>
    </row>
    <row r="14" spans="2:21" ht="15.75" customHeight="1">
      <c r="B14" s="116"/>
      <c r="C14" s="155" t="s">
        <v>10</v>
      </c>
      <c r="D14" s="149">
        <v>11899</v>
      </c>
      <c r="E14" s="149">
        <v>175424</v>
      </c>
      <c r="F14" s="149">
        <v>378703</v>
      </c>
      <c r="G14" s="149">
        <v>554127</v>
      </c>
      <c r="H14" s="149">
        <v>106373</v>
      </c>
      <c r="I14" s="156">
        <v>0</v>
      </c>
      <c r="J14" s="156">
        <v>18115</v>
      </c>
      <c r="K14" s="150">
        <v>0</v>
      </c>
      <c r="L14" s="132"/>
      <c r="M14" s="157" t="s">
        <v>10</v>
      </c>
      <c r="N14" s="149">
        <v>389</v>
      </c>
      <c r="O14" s="149">
        <v>895</v>
      </c>
      <c r="P14" s="149">
        <v>1284</v>
      </c>
      <c r="Q14" s="149">
        <v>0</v>
      </c>
      <c r="R14" s="149">
        <v>0</v>
      </c>
      <c r="S14" s="172">
        <v>0</v>
      </c>
      <c r="T14" s="172">
        <v>0</v>
      </c>
      <c r="U14" s="150">
        <v>157723</v>
      </c>
    </row>
    <row r="15" spans="2:21" ht="15.75" customHeight="1">
      <c r="B15" s="113" t="s">
        <v>63</v>
      </c>
      <c r="C15" s="182" t="s">
        <v>11</v>
      </c>
      <c r="D15" s="183">
        <v>8793</v>
      </c>
      <c r="E15" s="183">
        <v>12002</v>
      </c>
      <c r="F15" s="183">
        <v>89091</v>
      </c>
      <c r="G15" s="194">
        <v>101093</v>
      </c>
      <c r="H15" s="183">
        <v>0</v>
      </c>
      <c r="I15" s="184">
        <v>0</v>
      </c>
      <c r="J15" s="184"/>
      <c r="K15" s="195">
        <v>0</v>
      </c>
      <c r="L15" s="132"/>
      <c r="M15" s="186" t="s">
        <v>11</v>
      </c>
      <c r="N15" s="187"/>
      <c r="O15" s="183">
        <v>0</v>
      </c>
      <c r="P15" s="183">
        <v>0</v>
      </c>
      <c r="Q15" s="183">
        <v>0</v>
      </c>
      <c r="R15" s="183">
        <v>0</v>
      </c>
      <c r="S15" s="187">
        <v>0</v>
      </c>
      <c r="T15" s="183">
        <v>0</v>
      </c>
      <c r="U15" s="135">
        <v>2115</v>
      </c>
    </row>
    <row r="16" spans="2:21" ht="15.75" customHeight="1">
      <c r="B16" s="116" t="s">
        <v>214</v>
      </c>
      <c r="C16" s="155" t="s">
        <v>10</v>
      </c>
      <c r="D16" s="149">
        <v>8793</v>
      </c>
      <c r="E16" s="149">
        <v>12002</v>
      </c>
      <c r="F16" s="149">
        <v>89091</v>
      </c>
      <c r="G16" s="165">
        <v>101093</v>
      </c>
      <c r="H16" s="149">
        <v>0</v>
      </c>
      <c r="I16" s="149">
        <v>0</v>
      </c>
      <c r="J16" s="149">
        <v>0</v>
      </c>
      <c r="K16" s="150">
        <v>0</v>
      </c>
      <c r="L16" s="132"/>
      <c r="M16" s="157" t="s">
        <v>10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50">
        <v>2115</v>
      </c>
    </row>
    <row r="17" spans="2:21" ht="15.75" customHeight="1">
      <c r="B17" s="113" t="s">
        <v>65</v>
      </c>
      <c r="C17" s="128" t="s">
        <v>14</v>
      </c>
      <c r="D17" s="129">
        <v>1105</v>
      </c>
      <c r="E17" s="129">
        <v>1204</v>
      </c>
      <c r="F17" s="129">
        <v>141190</v>
      </c>
      <c r="G17" s="129">
        <v>142394</v>
      </c>
      <c r="H17" s="129">
        <v>1997</v>
      </c>
      <c r="I17" s="130">
        <v>0</v>
      </c>
      <c r="J17" s="130">
        <v>0</v>
      </c>
      <c r="K17" s="135">
        <v>0</v>
      </c>
      <c r="L17" s="132"/>
      <c r="M17" s="133" t="s">
        <v>14</v>
      </c>
      <c r="N17" s="134">
        <v>0</v>
      </c>
      <c r="O17" s="129">
        <v>0</v>
      </c>
      <c r="P17" s="129">
        <v>0</v>
      </c>
      <c r="Q17" s="129">
        <v>1614</v>
      </c>
      <c r="R17" s="129">
        <v>0</v>
      </c>
      <c r="S17" s="134">
        <v>0</v>
      </c>
      <c r="T17" s="129">
        <v>0</v>
      </c>
      <c r="U17" s="135">
        <v>1275</v>
      </c>
    </row>
    <row r="18" spans="2:21" ht="15.75" customHeight="1">
      <c r="B18" s="113"/>
      <c r="C18" s="128" t="s">
        <v>194</v>
      </c>
      <c r="D18" s="129"/>
      <c r="E18" s="129"/>
      <c r="F18" s="129">
        <v>112713</v>
      </c>
      <c r="G18" s="129">
        <v>112713</v>
      </c>
      <c r="H18" s="129">
        <v>401</v>
      </c>
      <c r="I18" s="130">
        <v>0</v>
      </c>
      <c r="J18" s="130">
        <v>32</v>
      </c>
      <c r="K18" s="135">
        <v>0</v>
      </c>
      <c r="L18" s="132"/>
      <c r="M18" s="147" t="s">
        <v>194</v>
      </c>
      <c r="N18" s="134">
        <v>0</v>
      </c>
      <c r="O18" s="129">
        <v>0</v>
      </c>
      <c r="P18" s="129"/>
      <c r="Q18" s="129">
        <v>500</v>
      </c>
      <c r="R18" s="129">
        <v>0</v>
      </c>
      <c r="S18" s="134">
        <v>0</v>
      </c>
      <c r="T18" s="129">
        <v>0</v>
      </c>
      <c r="U18" s="135">
        <v>960</v>
      </c>
    </row>
    <row r="19" spans="2:21" ht="15.75" customHeight="1">
      <c r="B19" s="116" t="s">
        <v>66</v>
      </c>
      <c r="C19" s="155" t="s">
        <v>10</v>
      </c>
      <c r="D19" s="149">
        <v>1105</v>
      </c>
      <c r="E19" s="149">
        <v>1204</v>
      </c>
      <c r="F19" s="149">
        <v>253903</v>
      </c>
      <c r="G19" s="149">
        <v>255107</v>
      </c>
      <c r="H19" s="149">
        <v>2398</v>
      </c>
      <c r="I19" s="149">
        <v>0</v>
      </c>
      <c r="J19" s="149">
        <v>32</v>
      </c>
      <c r="K19" s="150">
        <v>0</v>
      </c>
      <c r="L19" s="132"/>
      <c r="M19" s="157" t="s">
        <v>10</v>
      </c>
      <c r="N19" s="149">
        <v>0</v>
      </c>
      <c r="O19" s="149">
        <v>0</v>
      </c>
      <c r="P19" s="149">
        <v>0</v>
      </c>
      <c r="Q19" s="149">
        <v>2114</v>
      </c>
      <c r="R19" s="149">
        <v>0</v>
      </c>
      <c r="S19" s="149">
        <v>0</v>
      </c>
      <c r="T19" s="149">
        <v>0</v>
      </c>
      <c r="U19" s="150">
        <v>2235</v>
      </c>
    </row>
    <row r="20" spans="2:21" ht="15.75" customHeight="1">
      <c r="B20" s="453" t="s">
        <v>215</v>
      </c>
      <c r="C20" s="188" t="s">
        <v>213</v>
      </c>
      <c r="D20" s="189">
        <v>5290</v>
      </c>
      <c r="E20" s="189">
        <v>17973</v>
      </c>
      <c r="F20" s="189">
        <v>280199</v>
      </c>
      <c r="G20" s="189">
        <v>298172</v>
      </c>
      <c r="H20" s="189">
        <v>160</v>
      </c>
      <c r="I20" s="190">
        <v>103234</v>
      </c>
      <c r="J20" s="190">
        <v>700</v>
      </c>
      <c r="K20" s="193">
        <v>0</v>
      </c>
      <c r="L20" s="132"/>
      <c r="M20" s="191" t="s">
        <v>213</v>
      </c>
      <c r="N20" s="192">
        <v>42</v>
      </c>
      <c r="O20" s="192">
        <v>11</v>
      </c>
      <c r="P20" s="192">
        <v>53</v>
      </c>
      <c r="Q20" s="192">
        <v>0</v>
      </c>
      <c r="R20" s="192">
        <v>0</v>
      </c>
      <c r="S20" s="192">
        <v>0</v>
      </c>
      <c r="T20" s="189">
        <v>0</v>
      </c>
      <c r="U20" s="135">
        <v>13635</v>
      </c>
    </row>
    <row r="21" spans="2:21" ht="15.75" customHeight="1">
      <c r="B21" s="499"/>
      <c r="C21" s="146" t="s">
        <v>186</v>
      </c>
      <c r="D21" s="140"/>
      <c r="E21" s="140">
        <v>5508</v>
      </c>
      <c r="F21" s="140">
        <v>70031</v>
      </c>
      <c r="G21" s="140">
        <v>75539</v>
      </c>
      <c r="H21" s="140"/>
      <c r="I21" s="141"/>
      <c r="J21" s="141"/>
      <c r="K21" s="145">
        <v>0</v>
      </c>
      <c r="L21" s="132"/>
      <c r="M21" s="147" t="s">
        <v>20</v>
      </c>
      <c r="N21" s="148"/>
      <c r="O21" s="140">
        <v>0</v>
      </c>
      <c r="P21" s="140">
        <v>0</v>
      </c>
      <c r="Q21" s="140">
        <v>0</v>
      </c>
      <c r="R21" s="140">
        <v>0</v>
      </c>
      <c r="S21" s="148">
        <v>0</v>
      </c>
      <c r="T21" s="140">
        <v>0</v>
      </c>
      <c r="U21" s="135">
        <v>90</v>
      </c>
    </row>
    <row r="22" spans="2:21" ht="15.75" customHeight="1">
      <c r="B22" s="500"/>
      <c r="C22" s="155" t="s">
        <v>10</v>
      </c>
      <c r="D22" s="149">
        <v>5290</v>
      </c>
      <c r="E22" s="149">
        <v>23481</v>
      </c>
      <c r="F22" s="149">
        <v>350230</v>
      </c>
      <c r="G22" s="149">
        <v>373711</v>
      </c>
      <c r="H22" s="149">
        <v>160</v>
      </c>
      <c r="I22" s="149">
        <v>103234</v>
      </c>
      <c r="J22" s="149">
        <v>700</v>
      </c>
      <c r="K22" s="150">
        <v>0</v>
      </c>
      <c r="L22" s="132"/>
      <c r="M22" s="157" t="s">
        <v>10</v>
      </c>
      <c r="N22" s="149">
        <v>42</v>
      </c>
      <c r="O22" s="149">
        <v>11</v>
      </c>
      <c r="P22" s="149">
        <v>53</v>
      </c>
      <c r="Q22" s="149">
        <v>0</v>
      </c>
      <c r="R22" s="149">
        <v>0</v>
      </c>
      <c r="S22" s="149">
        <v>0</v>
      </c>
      <c r="T22" s="149">
        <v>0</v>
      </c>
      <c r="U22" s="150">
        <v>13725</v>
      </c>
    </row>
    <row r="23" spans="2:21" ht="15.75" customHeight="1">
      <c r="B23" s="453" t="s">
        <v>243</v>
      </c>
      <c r="C23" s="128" t="s">
        <v>22</v>
      </c>
      <c r="D23" s="129">
        <v>30935</v>
      </c>
      <c r="E23" s="129">
        <v>21188</v>
      </c>
      <c r="F23" s="129">
        <v>690241</v>
      </c>
      <c r="G23" s="129">
        <v>711429</v>
      </c>
      <c r="H23" s="129">
        <v>2688</v>
      </c>
      <c r="I23" s="130">
        <v>3</v>
      </c>
      <c r="J23" s="130">
        <v>1831</v>
      </c>
      <c r="K23" s="135">
        <v>0</v>
      </c>
      <c r="L23" s="132"/>
      <c r="M23" s="133" t="s">
        <v>22</v>
      </c>
      <c r="N23" s="134">
        <v>462</v>
      </c>
      <c r="O23" s="129">
        <v>0</v>
      </c>
      <c r="P23" s="129">
        <v>462</v>
      </c>
      <c r="Q23" s="129">
        <v>1865</v>
      </c>
      <c r="R23" s="129">
        <v>166</v>
      </c>
      <c r="S23" s="134">
        <v>0</v>
      </c>
      <c r="T23" s="129">
        <v>0</v>
      </c>
      <c r="U23" s="135">
        <v>81539</v>
      </c>
    </row>
    <row r="24" spans="2:21" ht="15.75" customHeight="1">
      <c r="B24" s="516"/>
      <c r="C24" s="146" t="s">
        <v>23</v>
      </c>
      <c r="D24" s="140">
        <v>203</v>
      </c>
      <c r="E24" s="140"/>
      <c r="F24" s="140"/>
      <c r="G24" s="129">
        <v>0</v>
      </c>
      <c r="H24" s="140"/>
      <c r="I24" s="141"/>
      <c r="J24" s="141"/>
      <c r="K24" s="145">
        <v>0</v>
      </c>
      <c r="L24" s="132"/>
      <c r="M24" s="147" t="s">
        <v>23</v>
      </c>
      <c r="N24" s="148">
        <v>0</v>
      </c>
      <c r="O24" s="140">
        <v>0</v>
      </c>
      <c r="P24" s="140">
        <v>0</v>
      </c>
      <c r="Q24" s="180">
        <v>0</v>
      </c>
      <c r="R24" s="140">
        <v>0</v>
      </c>
      <c r="S24" s="148">
        <v>0</v>
      </c>
      <c r="T24" s="140">
        <v>0</v>
      </c>
      <c r="U24" s="135">
        <v>4977</v>
      </c>
    </row>
    <row r="25" spans="2:21" ht="15.75" customHeight="1">
      <c r="B25" s="517"/>
      <c r="C25" s="155" t="s">
        <v>10</v>
      </c>
      <c r="D25" s="149">
        <v>31138</v>
      </c>
      <c r="E25" s="149">
        <v>21188</v>
      </c>
      <c r="F25" s="149">
        <v>690241</v>
      </c>
      <c r="G25" s="149">
        <v>711429</v>
      </c>
      <c r="H25" s="149">
        <v>2688</v>
      </c>
      <c r="I25" s="149">
        <v>3</v>
      </c>
      <c r="J25" s="149">
        <v>1831</v>
      </c>
      <c r="K25" s="150">
        <v>0</v>
      </c>
      <c r="L25" s="132"/>
      <c r="M25" s="157" t="s">
        <v>10</v>
      </c>
      <c r="N25" s="149">
        <v>462</v>
      </c>
      <c r="O25" s="149">
        <v>0</v>
      </c>
      <c r="P25" s="149">
        <v>462</v>
      </c>
      <c r="Q25" s="149">
        <v>1865</v>
      </c>
      <c r="R25" s="149">
        <v>166</v>
      </c>
      <c r="S25" s="149">
        <v>0</v>
      </c>
      <c r="T25" s="149">
        <v>0</v>
      </c>
      <c r="U25" s="150">
        <v>86516</v>
      </c>
    </row>
    <row r="26" spans="2:21" ht="15.75" customHeight="1">
      <c r="B26" s="113" t="s">
        <v>71</v>
      </c>
      <c r="C26" s="146" t="s">
        <v>26</v>
      </c>
      <c r="D26" s="140">
        <v>3065</v>
      </c>
      <c r="E26" s="140">
        <v>1928</v>
      </c>
      <c r="F26" s="140">
        <v>7238</v>
      </c>
      <c r="G26" s="140">
        <v>9166</v>
      </c>
      <c r="H26" s="140"/>
      <c r="I26" s="141"/>
      <c r="J26" s="141">
        <v>0</v>
      </c>
      <c r="K26" s="145">
        <v>0</v>
      </c>
      <c r="L26" s="132"/>
      <c r="M26" s="147" t="s">
        <v>26</v>
      </c>
      <c r="N26" s="148">
        <v>0</v>
      </c>
      <c r="O26" s="140">
        <v>0</v>
      </c>
      <c r="P26" s="140">
        <v>0</v>
      </c>
      <c r="Q26" s="140">
        <v>0</v>
      </c>
      <c r="R26" s="140">
        <v>0</v>
      </c>
      <c r="S26" s="148">
        <v>0</v>
      </c>
      <c r="T26" s="140">
        <v>0</v>
      </c>
      <c r="U26" s="135">
        <v>50555</v>
      </c>
    </row>
    <row r="27" spans="2:21" ht="15.75" customHeight="1">
      <c r="B27" s="116" t="s">
        <v>244</v>
      </c>
      <c r="C27" s="155" t="s">
        <v>10</v>
      </c>
      <c r="D27" s="149">
        <v>3065</v>
      </c>
      <c r="E27" s="149">
        <v>1928</v>
      </c>
      <c r="F27" s="149">
        <v>7238</v>
      </c>
      <c r="G27" s="149">
        <v>9166</v>
      </c>
      <c r="H27" s="149">
        <v>0</v>
      </c>
      <c r="I27" s="149">
        <v>0</v>
      </c>
      <c r="J27" s="149">
        <v>0</v>
      </c>
      <c r="K27" s="150">
        <v>0</v>
      </c>
      <c r="L27" s="132"/>
      <c r="M27" s="157" t="s">
        <v>10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50">
        <v>50555</v>
      </c>
    </row>
    <row r="28" spans="2:21" ht="15.75" customHeight="1">
      <c r="B28" s="493" t="s">
        <v>245</v>
      </c>
      <c r="C28" s="67" t="s">
        <v>31</v>
      </c>
      <c r="D28" s="129">
        <v>2274</v>
      </c>
      <c r="E28" s="129"/>
      <c r="F28" s="129">
        <v>353531</v>
      </c>
      <c r="G28" s="194">
        <v>353531</v>
      </c>
      <c r="H28" s="129"/>
      <c r="I28" s="130"/>
      <c r="J28" s="130">
        <v>0</v>
      </c>
      <c r="K28" s="136">
        <v>0</v>
      </c>
      <c r="L28" s="132"/>
      <c r="M28" s="90" t="s">
        <v>31</v>
      </c>
      <c r="N28" s="181">
        <v>0</v>
      </c>
      <c r="O28" s="138">
        <v>0</v>
      </c>
      <c r="P28" s="138">
        <v>0</v>
      </c>
      <c r="Q28" s="129">
        <v>0</v>
      </c>
      <c r="R28" s="139">
        <v>0</v>
      </c>
      <c r="S28" s="138">
        <v>0</v>
      </c>
      <c r="T28" s="138">
        <v>0</v>
      </c>
      <c r="U28" s="135">
        <v>2175</v>
      </c>
    </row>
    <row r="29" spans="2:21" ht="15.75" customHeight="1">
      <c r="B29" s="518"/>
      <c r="C29" s="8" t="s">
        <v>32</v>
      </c>
      <c r="D29" s="140">
        <v>1851</v>
      </c>
      <c r="E29" s="140"/>
      <c r="F29" s="140">
        <v>20332</v>
      </c>
      <c r="G29" s="129">
        <v>20332</v>
      </c>
      <c r="H29" s="140">
        <v>30</v>
      </c>
      <c r="I29" s="141"/>
      <c r="J29" s="141">
        <v>0</v>
      </c>
      <c r="K29" s="142">
        <v>0</v>
      </c>
      <c r="L29" s="132"/>
      <c r="M29" s="91" t="s">
        <v>32</v>
      </c>
      <c r="N29" s="143">
        <v>0</v>
      </c>
      <c r="O29" s="144">
        <v>0</v>
      </c>
      <c r="P29" s="144">
        <v>0</v>
      </c>
      <c r="Q29" s="140">
        <v>0</v>
      </c>
      <c r="R29" s="143">
        <v>0</v>
      </c>
      <c r="S29" s="144">
        <v>0</v>
      </c>
      <c r="T29" s="144">
        <v>0</v>
      </c>
      <c r="U29" s="135">
        <v>22000</v>
      </c>
    </row>
    <row r="30" spans="2:21" ht="15.75" customHeight="1">
      <c r="B30" s="518"/>
      <c r="C30" s="8" t="s">
        <v>33</v>
      </c>
      <c r="D30" s="140">
        <v>2480</v>
      </c>
      <c r="E30" s="140"/>
      <c r="F30" s="140">
        <v>19198</v>
      </c>
      <c r="G30" s="129">
        <v>19198</v>
      </c>
      <c r="H30" s="140"/>
      <c r="I30" s="141">
        <v>145430</v>
      </c>
      <c r="J30" s="141">
        <v>0</v>
      </c>
      <c r="K30" s="142">
        <v>0</v>
      </c>
      <c r="L30" s="132"/>
      <c r="M30" s="91" t="s">
        <v>33</v>
      </c>
      <c r="N30" s="143"/>
      <c r="O30" s="144"/>
      <c r="P30" s="138"/>
      <c r="Q30" s="140"/>
      <c r="R30" s="143"/>
      <c r="S30" s="144"/>
      <c r="T30" s="144">
        <v>0</v>
      </c>
      <c r="U30" s="135">
        <v>4092</v>
      </c>
    </row>
    <row r="31" spans="2:21" ht="15.75" customHeight="1">
      <c r="B31" s="519"/>
      <c r="C31" s="68" t="s">
        <v>10</v>
      </c>
      <c r="D31" s="149">
        <v>6605</v>
      </c>
      <c r="E31" s="149">
        <v>0</v>
      </c>
      <c r="F31" s="149">
        <v>393061</v>
      </c>
      <c r="G31" s="165">
        <v>393061</v>
      </c>
      <c r="H31" s="149">
        <v>30</v>
      </c>
      <c r="I31" s="149">
        <v>145430</v>
      </c>
      <c r="J31" s="149">
        <v>0</v>
      </c>
      <c r="K31" s="150">
        <v>0</v>
      </c>
      <c r="L31" s="132"/>
      <c r="M31" s="92" t="s">
        <v>10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2">
        <v>28267</v>
      </c>
    </row>
    <row r="32" spans="2:21" ht="15.75" customHeight="1">
      <c r="B32" s="113" t="s">
        <v>75</v>
      </c>
      <c r="C32" s="67" t="s">
        <v>35</v>
      </c>
      <c r="D32" s="129">
        <v>8774</v>
      </c>
      <c r="E32" s="140">
        <v>535</v>
      </c>
      <c r="F32" s="140">
        <v>64330</v>
      </c>
      <c r="G32" s="129">
        <v>64865</v>
      </c>
      <c r="H32" s="129"/>
      <c r="I32" s="130">
        <v>0</v>
      </c>
      <c r="J32" s="130">
        <v>0</v>
      </c>
      <c r="K32" s="135">
        <v>0</v>
      </c>
      <c r="L32" s="132"/>
      <c r="M32" s="90" t="s">
        <v>35</v>
      </c>
      <c r="N32" s="99">
        <v>8820</v>
      </c>
      <c r="O32" s="138">
        <v>761</v>
      </c>
      <c r="P32" s="138">
        <v>9581</v>
      </c>
      <c r="Q32" s="129"/>
      <c r="R32" s="129"/>
      <c r="S32" s="139"/>
      <c r="T32" s="138"/>
      <c r="U32" s="135">
        <v>26175</v>
      </c>
    </row>
    <row r="33" spans="2:21" ht="15.75" customHeight="1">
      <c r="B33" s="116" t="s">
        <v>76</v>
      </c>
      <c r="C33" s="68" t="s">
        <v>10</v>
      </c>
      <c r="D33" s="149">
        <v>8774</v>
      </c>
      <c r="E33" s="149">
        <v>535</v>
      </c>
      <c r="F33" s="149">
        <v>64330</v>
      </c>
      <c r="G33" s="149">
        <v>64865</v>
      </c>
      <c r="H33" s="149">
        <v>0</v>
      </c>
      <c r="I33" s="149">
        <v>0</v>
      </c>
      <c r="J33" s="149">
        <v>0</v>
      </c>
      <c r="K33" s="150">
        <v>0</v>
      </c>
      <c r="L33" s="132"/>
      <c r="M33" s="92" t="s">
        <v>10</v>
      </c>
      <c r="N33" s="149">
        <v>8820</v>
      </c>
      <c r="O33" s="149">
        <v>761</v>
      </c>
      <c r="P33" s="149">
        <v>9581</v>
      </c>
      <c r="Q33" s="149">
        <v>0</v>
      </c>
      <c r="R33" s="149">
        <v>0</v>
      </c>
      <c r="S33" s="149">
        <v>0</v>
      </c>
      <c r="T33" s="149">
        <v>0</v>
      </c>
      <c r="U33" s="150">
        <v>26175</v>
      </c>
    </row>
    <row r="34" spans="2:21" ht="15.75" customHeight="1">
      <c r="B34" s="113" t="s">
        <v>77</v>
      </c>
      <c r="C34" s="67" t="s">
        <v>37</v>
      </c>
      <c r="D34" s="129">
        <v>1965</v>
      </c>
      <c r="E34" s="129">
        <v>5274</v>
      </c>
      <c r="F34" s="129">
        <v>14726</v>
      </c>
      <c r="G34" s="129">
        <v>20000</v>
      </c>
      <c r="H34" s="129">
        <v>618</v>
      </c>
      <c r="I34" s="130"/>
      <c r="J34" s="130"/>
      <c r="K34" s="135">
        <v>170</v>
      </c>
      <c r="L34" s="132"/>
      <c r="M34" s="90" t="s">
        <v>37</v>
      </c>
      <c r="N34" s="139">
        <v>14</v>
      </c>
      <c r="O34" s="138"/>
      <c r="P34" s="138">
        <v>14</v>
      </c>
      <c r="Q34" s="129">
        <v>61</v>
      </c>
      <c r="R34" s="129">
        <v>24</v>
      </c>
      <c r="S34" s="139"/>
      <c r="T34" s="138"/>
      <c r="U34" s="135">
        <v>2775</v>
      </c>
    </row>
    <row r="35" spans="2:21" ht="15.75" customHeight="1">
      <c r="B35" s="113" t="s">
        <v>242</v>
      </c>
      <c r="C35" s="8" t="s">
        <v>38</v>
      </c>
      <c r="D35" s="140">
        <v>6578</v>
      </c>
      <c r="E35" s="140">
        <v>5806</v>
      </c>
      <c r="F35" s="140"/>
      <c r="G35" s="129">
        <v>5806</v>
      </c>
      <c r="H35" s="140"/>
      <c r="I35" s="141"/>
      <c r="J35" s="141"/>
      <c r="K35" s="145">
        <v>399</v>
      </c>
      <c r="L35" s="132"/>
      <c r="M35" s="91" t="s">
        <v>38</v>
      </c>
      <c r="N35" s="143"/>
      <c r="O35" s="144">
        <v>772</v>
      </c>
      <c r="P35" s="138">
        <v>772</v>
      </c>
      <c r="Q35" s="140"/>
      <c r="R35" s="140">
        <v>31</v>
      </c>
      <c r="S35" s="143"/>
      <c r="T35" s="144"/>
      <c r="U35" s="135">
        <v>2550</v>
      </c>
    </row>
    <row r="36" spans="2:21" ht="15.75" customHeight="1">
      <c r="B36" s="116" t="s">
        <v>78</v>
      </c>
      <c r="C36" s="68" t="s">
        <v>10</v>
      </c>
      <c r="D36" s="149">
        <v>8543</v>
      </c>
      <c r="E36" s="149">
        <v>11080</v>
      </c>
      <c r="F36" s="149">
        <v>14726</v>
      </c>
      <c r="G36" s="149">
        <v>25806</v>
      </c>
      <c r="H36" s="149">
        <v>618</v>
      </c>
      <c r="I36" s="149">
        <v>0</v>
      </c>
      <c r="J36" s="149">
        <v>0</v>
      </c>
      <c r="K36" s="150">
        <v>569</v>
      </c>
      <c r="L36" s="132"/>
      <c r="M36" s="92" t="s">
        <v>10</v>
      </c>
      <c r="N36" s="149">
        <v>14</v>
      </c>
      <c r="O36" s="149">
        <v>772</v>
      </c>
      <c r="P36" s="149">
        <v>786</v>
      </c>
      <c r="Q36" s="149">
        <v>61</v>
      </c>
      <c r="R36" s="149">
        <v>55</v>
      </c>
      <c r="S36" s="149">
        <v>0</v>
      </c>
      <c r="T36" s="149">
        <v>0</v>
      </c>
      <c r="U36" s="150">
        <v>5325</v>
      </c>
    </row>
    <row r="37" spans="2:21" ht="15.75" customHeight="1">
      <c r="B37" s="113"/>
      <c r="C37" s="67" t="s">
        <v>39</v>
      </c>
      <c r="D37" s="129">
        <v>17361</v>
      </c>
      <c r="E37" s="129">
        <v>6028</v>
      </c>
      <c r="F37" s="129">
        <v>21905</v>
      </c>
      <c r="G37" s="129">
        <v>27933</v>
      </c>
      <c r="H37" s="129">
        <v>900</v>
      </c>
      <c r="I37" s="130"/>
      <c r="J37" s="130">
        <v>700</v>
      </c>
      <c r="K37" s="135">
        <v>606</v>
      </c>
      <c r="L37" s="132"/>
      <c r="M37" s="90" t="s">
        <v>39</v>
      </c>
      <c r="N37" s="139">
        <v>450</v>
      </c>
      <c r="O37" s="138">
        <v>2000</v>
      </c>
      <c r="P37" s="138">
        <v>2450</v>
      </c>
      <c r="Q37" s="129">
        <v>571</v>
      </c>
      <c r="R37" s="129">
        <v>1672</v>
      </c>
      <c r="S37" s="139"/>
      <c r="T37" s="138"/>
      <c r="U37" s="135">
        <v>4740</v>
      </c>
    </row>
    <row r="38" spans="2:21" ht="15.75" customHeight="1">
      <c r="B38" s="113" t="s">
        <v>79</v>
      </c>
      <c r="C38" s="8" t="s">
        <v>40</v>
      </c>
      <c r="D38" s="140">
        <v>12553</v>
      </c>
      <c r="E38" s="140">
        <v>2852</v>
      </c>
      <c r="F38" s="140"/>
      <c r="G38" s="129">
        <v>2852</v>
      </c>
      <c r="H38" s="140">
        <v>700</v>
      </c>
      <c r="I38" s="141"/>
      <c r="J38" s="141"/>
      <c r="K38" s="145">
        <v>2350</v>
      </c>
      <c r="L38" s="132"/>
      <c r="M38" s="91" t="s">
        <v>40</v>
      </c>
      <c r="N38" s="143">
        <v>15</v>
      </c>
      <c r="O38" s="144">
        <v>500</v>
      </c>
      <c r="P38" s="138">
        <v>515</v>
      </c>
      <c r="Q38" s="140"/>
      <c r="R38" s="140"/>
      <c r="S38" s="143"/>
      <c r="T38" s="144"/>
      <c r="U38" s="135">
        <v>0</v>
      </c>
    </row>
    <row r="39" spans="2:21" ht="15.75" customHeight="1">
      <c r="B39" s="113" t="s">
        <v>242</v>
      </c>
      <c r="C39" s="8" t="s">
        <v>43</v>
      </c>
      <c r="D39" s="140">
        <v>1797</v>
      </c>
      <c r="E39" s="140">
        <v>330</v>
      </c>
      <c r="F39" s="140"/>
      <c r="G39" s="129">
        <v>330</v>
      </c>
      <c r="H39" s="140"/>
      <c r="I39" s="141"/>
      <c r="J39" s="141"/>
      <c r="K39" s="145"/>
      <c r="L39" s="132"/>
      <c r="M39" s="91" t="s">
        <v>43</v>
      </c>
      <c r="N39" s="143"/>
      <c r="O39" s="144">
        <v>17100</v>
      </c>
      <c r="P39" s="138">
        <v>17100</v>
      </c>
      <c r="Q39" s="140">
        <v>30</v>
      </c>
      <c r="R39" s="140"/>
      <c r="S39" s="143"/>
      <c r="T39" s="144"/>
      <c r="U39" s="135">
        <v>0</v>
      </c>
    </row>
    <row r="40" spans="2:21" ht="15.75" customHeight="1">
      <c r="B40" s="113"/>
      <c r="C40" s="8" t="s">
        <v>44</v>
      </c>
      <c r="D40" s="140">
        <v>31711</v>
      </c>
      <c r="E40" s="140">
        <v>9210</v>
      </c>
      <c r="F40" s="140">
        <v>21905</v>
      </c>
      <c r="G40" s="140">
        <v>31115</v>
      </c>
      <c r="H40" s="140">
        <v>1600</v>
      </c>
      <c r="I40" s="140">
        <v>0</v>
      </c>
      <c r="J40" s="140">
        <v>700</v>
      </c>
      <c r="K40" s="145">
        <v>2956</v>
      </c>
      <c r="L40" s="132"/>
      <c r="M40" s="91" t="s">
        <v>44</v>
      </c>
      <c r="N40" s="140">
        <v>465</v>
      </c>
      <c r="O40" s="140">
        <v>19600</v>
      </c>
      <c r="P40" s="140">
        <v>20065</v>
      </c>
      <c r="Q40" s="140">
        <v>601</v>
      </c>
      <c r="R40" s="140">
        <v>1672</v>
      </c>
      <c r="S40" s="140">
        <v>0</v>
      </c>
      <c r="T40" s="140">
        <v>0</v>
      </c>
      <c r="U40" s="145">
        <v>4740</v>
      </c>
    </row>
    <row r="41" spans="2:21" ht="15.75" customHeight="1">
      <c r="B41" s="113"/>
      <c r="C41" s="8" t="s">
        <v>45</v>
      </c>
      <c r="D41" s="141">
        <v>4873</v>
      </c>
      <c r="E41" s="158">
        <v>31189</v>
      </c>
      <c r="F41" s="148">
        <v>1399167</v>
      </c>
      <c r="G41" s="129">
        <v>1430356</v>
      </c>
      <c r="H41" s="140">
        <v>12</v>
      </c>
      <c r="I41" s="159"/>
      <c r="J41" s="141"/>
      <c r="K41" s="145">
        <v>503</v>
      </c>
      <c r="L41" s="132"/>
      <c r="M41" s="91" t="s">
        <v>45</v>
      </c>
      <c r="N41" s="143"/>
      <c r="O41" s="144">
        <v>592500</v>
      </c>
      <c r="P41" s="138">
        <v>592500</v>
      </c>
      <c r="Q41" s="140">
        <v>14567</v>
      </c>
      <c r="R41" s="140">
        <v>200</v>
      </c>
      <c r="S41" s="140">
        <v>20</v>
      </c>
      <c r="T41" s="143"/>
      <c r="U41" s="135">
        <v>91587</v>
      </c>
    </row>
    <row r="42" spans="2:21" ht="15.75" customHeight="1">
      <c r="B42" s="113"/>
      <c r="C42" s="8" t="s">
        <v>46</v>
      </c>
      <c r="D42" s="140">
        <v>2347</v>
      </c>
      <c r="E42" s="129"/>
      <c r="F42" s="140"/>
      <c r="G42" s="129">
        <v>0</v>
      </c>
      <c r="H42" s="140"/>
      <c r="I42" s="141"/>
      <c r="J42" s="141"/>
      <c r="K42" s="145">
        <v>25</v>
      </c>
      <c r="L42" s="132"/>
      <c r="M42" s="91" t="s">
        <v>46</v>
      </c>
      <c r="N42" s="143"/>
      <c r="O42" s="144">
        <v>150</v>
      </c>
      <c r="P42" s="138">
        <v>150</v>
      </c>
      <c r="Q42" s="140"/>
      <c r="R42" s="140"/>
      <c r="S42" s="140"/>
      <c r="T42" s="143"/>
      <c r="U42" s="135">
        <v>14394</v>
      </c>
    </row>
    <row r="43" spans="2:21" ht="15.75" customHeight="1">
      <c r="B43" s="113" t="s">
        <v>80</v>
      </c>
      <c r="C43" s="8" t="s">
        <v>44</v>
      </c>
      <c r="D43" s="140">
        <v>7220</v>
      </c>
      <c r="E43" s="140">
        <v>31189</v>
      </c>
      <c r="F43" s="140">
        <v>1399167</v>
      </c>
      <c r="G43" s="140">
        <v>1430356</v>
      </c>
      <c r="H43" s="140">
        <v>12</v>
      </c>
      <c r="I43" s="140">
        <v>0</v>
      </c>
      <c r="J43" s="140">
        <v>0</v>
      </c>
      <c r="K43" s="145">
        <v>528</v>
      </c>
      <c r="L43" s="132"/>
      <c r="M43" s="91" t="s">
        <v>44</v>
      </c>
      <c r="N43" s="144">
        <v>0</v>
      </c>
      <c r="O43" s="144">
        <v>592650</v>
      </c>
      <c r="P43" s="144">
        <v>592650</v>
      </c>
      <c r="Q43" s="144">
        <v>14567</v>
      </c>
      <c r="R43" s="144">
        <v>200</v>
      </c>
      <c r="S43" s="144">
        <v>20</v>
      </c>
      <c r="T43" s="144">
        <v>0</v>
      </c>
      <c r="U43" s="142">
        <v>105981</v>
      </c>
    </row>
    <row r="44" spans="2:21" ht="15.75" customHeight="1">
      <c r="B44" s="116"/>
      <c r="C44" s="68" t="s">
        <v>10</v>
      </c>
      <c r="D44" s="149">
        <v>38931</v>
      </c>
      <c r="E44" s="149">
        <v>40399</v>
      </c>
      <c r="F44" s="149">
        <v>1421072</v>
      </c>
      <c r="G44" s="149">
        <v>1461471</v>
      </c>
      <c r="H44" s="149">
        <v>1612</v>
      </c>
      <c r="I44" s="149">
        <v>0</v>
      </c>
      <c r="J44" s="149">
        <v>700</v>
      </c>
      <c r="K44" s="150">
        <v>3484</v>
      </c>
      <c r="L44" s="132"/>
      <c r="M44" s="92" t="s">
        <v>10</v>
      </c>
      <c r="N44" s="149">
        <v>465</v>
      </c>
      <c r="O44" s="149">
        <v>612250</v>
      </c>
      <c r="P44" s="149">
        <v>612715</v>
      </c>
      <c r="Q44" s="149">
        <v>15168</v>
      </c>
      <c r="R44" s="149">
        <v>1872</v>
      </c>
      <c r="S44" s="149">
        <v>20</v>
      </c>
      <c r="T44" s="149">
        <v>0</v>
      </c>
      <c r="U44" s="150">
        <v>110721</v>
      </c>
    </row>
    <row r="45" spans="2:21" ht="15.75" customHeight="1">
      <c r="B45" s="113"/>
      <c r="C45" s="67" t="s">
        <v>47</v>
      </c>
      <c r="D45" s="129">
        <v>10328</v>
      </c>
      <c r="E45" s="129">
        <v>11409</v>
      </c>
      <c r="F45" s="129">
        <v>390637</v>
      </c>
      <c r="G45" s="129">
        <v>402046</v>
      </c>
      <c r="H45" s="129"/>
      <c r="I45" s="130"/>
      <c r="J45" s="130"/>
      <c r="K45" s="135">
        <v>0</v>
      </c>
      <c r="L45" s="132"/>
      <c r="M45" s="90" t="s">
        <v>47</v>
      </c>
      <c r="N45" s="139">
        <v>0</v>
      </c>
      <c r="O45" s="138">
        <v>138</v>
      </c>
      <c r="P45" s="138">
        <v>138</v>
      </c>
      <c r="Q45" s="129"/>
      <c r="R45" s="129"/>
      <c r="S45" s="138"/>
      <c r="T45" s="139"/>
      <c r="U45" s="135">
        <v>982120</v>
      </c>
    </row>
    <row r="46" spans="2:21" ht="15.75" customHeight="1">
      <c r="B46" s="113" t="s">
        <v>81</v>
      </c>
      <c r="C46" s="67" t="s">
        <v>212</v>
      </c>
      <c r="D46" s="129">
        <v>34094</v>
      </c>
      <c r="E46" s="129">
        <v>43822</v>
      </c>
      <c r="F46" s="129">
        <v>35483</v>
      </c>
      <c r="G46" s="129">
        <v>79305</v>
      </c>
      <c r="H46" s="129">
        <v>78</v>
      </c>
      <c r="I46" s="130"/>
      <c r="J46" s="130"/>
      <c r="K46" s="135"/>
      <c r="L46" s="132"/>
      <c r="M46" s="91" t="s">
        <v>212</v>
      </c>
      <c r="N46" s="139"/>
      <c r="O46" s="138"/>
      <c r="P46" s="138">
        <v>0</v>
      </c>
      <c r="Q46" s="129"/>
      <c r="R46" s="129"/>
      <c r="S46" s="138"/>
      <c r="T46" s="139"/>
      <c r="U46" s="135">
        <v>899668</v>
      </c>
    </row>
    <row r="47" spans="2:21" ht="15.75" customHeight="1">
      <c r="B47" s="113"/>
      <c r="C47" s="8" t="s">
        <v>52</v>
      </c>
      <c r="D47" s="140">
        <v>7282</v>
      </c>
      <c r="E47" s="140"/>
      <c r="F47" s="140"/>
      <c r="G47" s="129">
        <v>0</v>
      </c>
      <c r="H47" s="171"/>
      <c r="I47" s="198"/>
      <c r="J47" s="198"/>
      <c r="K47" s="199">
        <v>0</v>
      </c>
      <c r="L47" s="132"/>
      <c r="M47" s="91" t="s">
        <v>52</v>
      </c>
      <c r="N47" s="143">
        <v>0</v>
      </c>
      <c r="O47" s="144"/>
      <c r="P47" s="138">
        <v>0</v>
      </c>
      <c r="Q47" s="140"/>
      <c r="R47" s="140"/>
      <c r="S47" s="144"/>
      <c r="T47" s="143"/>
      <c r="U47" s="135">
        <v>9900</v>
      </c>
    </row>
    <row r="48" spans="2:21" ht="15.75" customHeight="1">
      <c r="B48" s="113" t="s">
        <v>82</v>
      </c>
      <c r="C48" s="8" t="s">
        <v>49</v>
      </c>
      <c r="D48" s="140">
        <v>8762</v>
      </c>
      <c r="E48" s="140">
        <v>2428</v>
      </c>
      <c r="F48" s="140">
        <v>8875</v>
      </c>
      <c r="G48" s="129">
        <v>11303</v>
      </c>
      <c r="H48" s="140">
        <v>170</v>
      </c>
      <c r="I48" s="141"/>
      <c r="J48" s="141">
        <v>600</v>
      </c>
      <c r="K48" s="145">
        <v>70</v>
      </c>
      <c r="L48" s="132"/>
      <c r="M48" s="91" t="s">
        <v>49</v>
      </c>
      <c r="N48" s="143">
        <v>0</v>
      </c>
      <c r="O48" s="144">
        <v>3</v>
      </c>
      <c r="P48" s="138">
        <v>3</v>
      </c>
      <c r="Q48" s="140">
        <v>57</v>
      </c>
      <c r="R48" s="140">
        <v>511</v>
      </c>
      <c r="S48" s="144"/>
      <c r="T48" s="143"/>
      <c r="U48" s="135">
        <v>14400</v>
      </c>
    </row>
    <row r="49" spans="2:21" ht="15.75" customHeight="1">
      <c r="B49" s="116"/>
      <c r="C49" s="68" t="s">
        <v>10</v>
      </c>
      <c r="D49" s="149">
        <v>60466</v>
      </c>
      <c r="E49" s="149">
        <v>57659</v>
      </c>
      <c r="F49" s="149">
        <v>434995</v>
      </c>
      <c r="G49" s="149">
        <v>492654</v>
      </c>
      <c r="H49" s="149">
        <v>248</v>
      </c>
      <c r="I49" s="149">
        <v>0</v>
      </c>
      <c r="J49" s="149">
        <v>600</v>
      </c>
      <c r="K49" s="150">
        <v>70</v>
      </c>
      <c r="L49" s="132"/>
      <c r="M49" s="92" t="s">
        <v>10</v>
      </c>
      <c r="N49" s="151">
        <v>0</v>
      </c>
      <c r="O49" s="151">
        <v>141</v>
      </c>
      <c r="P49" s="151">
        <v>141</v>
      </c>
      <c r="Q49" s="151">
        <v>57</v>
      </c>
      <c r="R49" s="151">
        <v>511</v>
      </c>
      <c r="S49" s="151">
        <v>0</v>
      </c>
      <c r="T49" s="151">
        <v>0</v>
      </c>
      <c r="U49" s="152">
        <v>1906088</v>
      </c>
    </row>
    <row r="50" spans="2:21" ht="15.75" customHeight="1">
      <c r="B50" s="113"/>
      <c r="C50" s="67" t="s">
        <v>53</v>
      </c>
      <c r="D50" s="129">
        <v>26</v>
      </c>
      <c r="E50" s="129">
        <v>2941</v>
      </c>
      <c r="F50" s="129">
        <v>32501</v>
      </c>
      <c r="G50" s="129">
        <v>35442</v>
      </c>
      <c r="H50" s="129"/>
      <c r="I50" s="130"/>
      <c r="J50" s="130"/>
      <c r="K50" s="135"/>
      <c r="L50" s="132"/>
      <c r="M50" s="90" t="s">
        <v>53</v>
      </c>
      <c r="N50" s="139"/>
      <c r="O50" s="138">
        <v>3040</v>
      </c>
      <c r="P50" s="138">
        <v>3040</v>
      </c>
      <c r="Q50" s="129">
        <v>5000</v>
      </c>
      <c r="R50" s="129">
        <v>1800</v>
      </c>
      <c r="S50" s="138"/>
      <c r="T50" s="139">
        <v>1249</v>
      </c>
      <c r="U50" s="135">
        <v>256405</v>
      </c>
    </row>
    <row r="51" spans="2:21" ht="15.75" customHeight="1">
      <c r="B51" s="113" t="s">
        <v>83</v>
      </c>
      <c r="C51" s="8" t="s">
        <v>56</v>
      </c>
      <c r="D51" s="140">
        <v>4065</v>
      </c>
      <c r="E51" s="140">
        <v>4200</v>
      </c>
      <c r="F51" s="140"/>
      <c r="G51" s="140">
        <v>4200</v>
      </c>
      <c r="H51" s="140">
        <v>10</v>
      </c>
      <c r="I51" s="141"/>
      <c r="J51" s="141"/>
      <c r="K51" s="145">
        <v>40</v>
      </c>
      <c r="L51" s="132"/>
      <c r="M51" s="91" t="s">
        <v>56</v>
      </c>
      <c r="N51" s="143"/>
      <c r="O51" s="144"/>
      <c r="P51" s="138">
        <v>0</v>
      </c>
      <c r="Q51" s="140">
        <v>50</v>
      </c>
      <c r="R51" s="140"/>
      <c r="S51" s="144"/>
      <c r="T51" s="143"/>
      <c r="U51" s="135">
        <v>852457</v>
      </c>
    </row>
    <row r="52" spans="2:21" ht="15.75" customHeight="1">
      <c r="B52" s="113" t="s">
        <v>155</v>
      </c>
      <c r="C52" s="8" t="s">
        <v>57</v>
      </c>
      <c r="D52" s="140"/>
      <c r="E52" s="140"/>
      <c r="F52" s="140"/>
      <c r="G52" s="140">
        <v>0</v>
      </c>
      <c r="H52" s="140"/>
      <c r="I52" s="141"/>
      <c r="J52" s="141"/>
      <c r="K52" s="145"/>
      <c r="L52" s="132"/>
      <c r="M52" s="91" t="s">
        <v>57</v>
      </c>
      <c r="N52" s="143"/>
      <c r="O52" s="144">
        <v>30003</v>
      </c>
      <c r="P52" s="138">
        <v>30003</v>
      </c>
      <c r="Q52" s="140"/>
      <c r="R52" s="140"/>
      <c r="S52" s="144"/>
      <c r="T52" s="143"/>
      <c r="U52" s="135">
        <v>850403</v>
      </c>
    </row>
    <row r="53" spans="2:21" ht="15.75" customHeight="1">
      <c r="B53" s="113" t="s">
        <v>84</v>
      </c>
      <c r="C53" s="8" t="s">
        <v>54</v>
      </c>
      <c r="D53" s="140">
        <v>1260</v>
      </c>
      <c r="E53" s="140">
        <v>241</v>
      </c>
      <c r="F53" s="140">
        <v>174341</v>
      </c>
      <c r="G53" s="140">
        <v>174582</v>
      </c>
      <c r="H53" s="140">
        <v>40</v>
      </c>
      <c r="I53" s="141"/>
      <c r="J53" s="141"/>
      <c r="K53" s="145"/>
      <c r="L53" s="132"/>
      <c r="M53" s="91" t="s">
        <v>54</v>
      </c>
      <c r="N53" s="143"/>
      <c r="O53" s="144"/>
      <c r="P53" s="138">
        <v>0</v>
      </c>
      <c r="Q53" s="140">
        <v>1300</v>
      </c>
      <c r="R53" s="140">
        <v>100</v>
      </c>
      <c r="S53" s="144"/>
      <c r="T53" s="140"/>
      <c r="U53" s="135">
        <v>30336</v>
      </c>
    </row>
    <row r="54" spans="2:21" ht="15.75" customHeight="1">
      <c r="B54" s="116"/>
      <c r="C54" s="68" t="s">
        <v>10</v>
      </c>
      <c r="D54" s="149">
        <v>5351</v>
      </c>
      <c r="E54" s="149">
        <v>7382</v>
      </c>
      <c r="F54" s="149">
        <v>206842</v>
      </c>
      <c r="G54" s="149">
        <v>214224</v>
      </c>
      <c r="H54" s="149">
        <v>50</v>
      </c>
      <c r="I54" s="149">
        <v>0</v>
      </c>
      <c r="J54" s="149">
        <v>0</v>
      </c>
      <c r="K54" s="150">
        <v>40</v>
      </c>
      <c r="L54" s="132"/>
      <c r="M54" s="92" t="s">
        <v>10</v>
      </c>
      <c r="N54" s="149">
        <v>0</v>
      </c>
      <c r="O54" s="149">
        <v>33043</v>
      </c>
      <c r="P54" s="149">
        <v>33043</v>
      </c>
      <c r="Q54" s="149">
        <v>6350</v>
      </c>
      <c r="R54" s="149">
        <v>1900</v>
      </c>
      <c r="S54" s="149">
        <v>0</v>
      </c>
      <c r="T54" s="149">
        <v>1249</v>
      </c>
      <c r="U54" s="150">
        <v>1989601</v>
      </c>
    </row>
    <row r="55" spans="2:21" ht="15.75" customHeight="1">
      <c r="B55" s="484" t="s">
        <v>88</v>
      </c>
      <c r="C55" s="485"/>
      <c r="D55" s="165">
        <f>SUM(D14,D16,D19,D22,D25,D27,D31,D33,D36,D44,D49,D54)</f>
        <v>189960</v>
      </c>
      <c r="E55" s="165">
        <f aca="true" t="shared" si="0" ref="E55:K55">SUM(E14,E16,E19,E22,E25,E27,E31,E33,E36,E44,E49,E54)</f>
        <v>352282</v>
      </c>
      <c r="F55" s="165">
        <f t="shared" si="0"/>
        <v>4304432</v>
      </c>
      <c r="G55" s="165">
        <f t="shared" si="0"/>
        <v>4656714</v>
      </c>
      <c r="H55" s="165">
        <f t="shared" si="0"/>
        <v>114177</v>
      </c>
      <c r="I55" s="165">
        <f t="shared" si="0"/>
        <v>248667</v>
      </c>
      <c r="J55" s="165">
        <f t="shared" si="0"/>
        <v>21978</v>
      </c>
      <c r="K55" s="166">
        <f t="shared" si="0"/>
        <v>4163</v>
      </c>
      <c r="L55" s="132"/>
      <c r="M55" s="196" t="s">
        <v>240</v>
      </c>
      <c r="N55" s="165">
        <f aca="true" t="shared" si="1" ref="N55:T55">SUM(N14,N16,N19,N22,N25,N27,N31,N33,N36,N44,N49,N54)</f>
        <v>10192</v>
      </c>
      <c r="O55" s="165">
        <f t="shared" si="1"/>
        <v>647873</v>
      </c>
      <c r="P55" s="165">
        <f t="shared" si="1"/>
        <v>658065</v>
      </c>
      <c r="Q55" s="165">
        <f t="shared" si="1"/>
        <v>25615</v>
      </c>
      <c r="R55" s="165">
        <f t="shared" si="1"/>
        <v>4504</v>
      </c>
      <c r="S55" s="165">
        <f t="shared" si="1"/>
        <v>20</v>
      </c>
      <c r="T55" s="165">
        <f t="shared" si="1"/>
        <v>1249</v>
      </c>
      <c r="U55" s="166">
        <f>SUM(U14,U16,U19,U22,U25,U27,U31,U33,U36,U44,U49,U54)</f>
        <v>4379046</v>
      </c>
    </row>
    <row r="56" ht="7.5" customHeight="1"/>
    <row r="57" spans="2:21" ht="13.5">
      <c r="B57" s="506" t="s">
        <v>247</v>
      </c>
      <c r="C57" s="507"/>
      <c r="D57" s="507"/>
      <c r="E57" s="507"/>
      <c r="F57" s="507"/>
      <c r="G57" s="507"/>
      <c r="H57" s="507"/>
      <c r="I57" s="507"/>
      <c r="J57" s="507"/>
      <c r="K57" s="507"/>
      <c r="M57" s="506" t="s">
        <v>248</v>
      </c>
      <c r="N57" s="506"/>
      <c r="O57" s="506"/>
      <c r="P57" s="506"/>
      <c r="Q57" s="506"/>
      <c r="R57" s="506"/>
      <c r="S57" s="506"/>
      <c r="T57" s="506"/>
      <c r="U57" s="506"/>
    </row>
  </sheetData>
  <sheetProtection/>
  <mergeCells count="22">
    <mergeCell ref="U3:U4"/>
    <mergeCell ref="N3:P4"/>
    <mergeCell ref="Q3:Q4"/>
    <mergeCell ref="D3:G3"/>
    <mergeCell ref="M3:M5"/>
    <mergeCell ref="S3:S4"/>
    <mergeCell ref="B28:B31"/>
    <mergeCell ref="B55:C55"/>
    <mergeCell ref="E4:G4"/>
    <mergeCell ref="H3:H4"/>
    <mergeCell ref="I3:I4"/>
    <mergeCell ref="D4:D5"/>
    <mergeCell ref="B20:B22"/>
    <mergeCell ref="C3:C5"/>
    <mergeCell ref="B57:K57"/>
    <mergeCell ref="T3:T4"/>
    <mergeCell ref="B3:B5"/>
    <mergeCell ref="M57:U57"/>
    <mergeCell ref="B23:B25"/>
    <mergeCell ref="K3:K4"/>
    <mergeCell ref="J3:J4"/>
    <mergeCell ref="R3:R4"/>
  </mergeCells>
  <printOptions/>
  <pageMargins left="0.5118110236220472" right="0.2362204724409449" top="0.31496062992125984" bottom="0.2362204724409449" header="0.31496062992125984" footer="0.1968503937007874"/>
  <pageSetup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Q48"/>
  <sheetViews>
    <sheetView showZeros="0" view="pageBreakPreview" zoomScale="70" zoomScaleSheetLayoutView="70" zoomScalePageLayoutView="0" workbookViewId="0" topLeftCell="A1">
      <selection activeCell="M31" sqref="M31"/>
    </sheetView>
  </sheetViews>
  <sheetFormatPr defaultColWidth="9.00390625" defaultRowHeight="13.5"/>
  <cols>
    <col min="1" max="1" width="2.375" style="180" customWidth="1"/>
    <col min="2" max="2" width="8.75390625" style="180" customWidth="1"/>
    <col min="3" max="3" width="10.25390625" style="180" customWidth="1"/>
    <col min="4" max="11" width="9.50390625" style="180" customWidth="1"/>
    <col min="12" max="12" width="2.375" style="180" customWidth="1"/>
    <col min="13" max="13" width="10.25390625" style="180" customWidth="1"/>
    <col min="14" max="21" width="9.50390625" style="180" customWidth="1"/>
    <col min="22" max="22" width="2.375" style="181" customWidth="1"/>
    <col min="23" max="23" width="9.00390625" style="180" customWidth="1"/>
    <col min="24" max="24" width="10.25390625" style="180" customWidth="1"/>
    <col min="25" max="32" width="9.50390625" style="180" customWidth="1"/>
    <col min="33" max="33" width="2.375" style="180" customWidth="1"/>
    <col min="34" max="34" width="10.25390625" style="180" customWidth="1"/>
    <col min="35" max="42" width="9.50390625" style="180" customWidth="1"/>
    <col min="43" max="16384" width="9.00390625" style="180" customWidth="1"/>
  </cols>
  <sheetData>
    <row r="1" spans="2:42" ht="13.5"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0"/>
      <c r="AJ1" s="100"/>
      <c r="AK1" s="100"/>
      <c r="AL1" s="100"/>
      <c r="AM1" s="100"/>
      <c r="AN1" s="100"/>
      <c r="AO1" s="100"/>
      <c r="AP1" s="100"/>
    </row>
    <row r="2" spans="2:42" ht="13.5">
      <c r="B2" s="103" t="s">
        <v>217</v>
      </c>
      <c r="C2" s="104"/>
      <c r="D2" s="104"/>
      <c r="E2" s="104"/>
      <c r="F2" s="104"/>
      <c r="G2" s="104"/>
      <c r="H2" s="104"/>
      <c r="I2" s="104" t="s">
        <v>295</v>
      </c>
      <c r="J2" s="104"/>
      <c r="K2" s="104"/>
      <c r="L2" s="104"/>
      <c r="M2" s="104"/>
      <c r="N2" s="104"/>
      <c r="O2" s="104"/>
      <c r="P2" s="104"/>
      <c r="Q2" s="104"/>
      <c r="R2" s="104"/>
      <c r="S2" s="104" t="s">
        <v>295</v>
      </c>
      <c r="T2" s="104"/>
      <c r="U2" s="104"/>
      <c r="V2" s="105"/>
      <c r="W2" s="104"/>
      <c r="X2" s="104"/>
      <c r="Y2" s="104"/>
      <c r="Z2" s="104"/>
      <c r="AA2" s="104"/>
      <c r="AB2" s="104"/>
      <c r="AC2" s="104"/>
      <c r="AD2" s="104" t="s">
        <v>295</v>
      </c>
      <c r="AE2" s="104"/>
      <c r="AF2" s="100"/>
      <c r="AG2" s="104"/>
      <c r="AH2" s="104"/>
      <c r="AI2" s="100"/>
      <c r="AJ2" s="100"/>
      <c r="AK2" s="100"/>
      <c r="AL2" s="100"/>
      <c r="AM2" s="100"/>
      <c r="AN2" s="104" t="s">
        <v>295</v>
      </c>
      <c r="AO2" s="100"/>
      <c r="AP2" s="100"/>
    </row>
    <row r="3" spans="2:42" ht="13.5">
      <c r="B3" s="104"/>
      <c r="C3" s="104"/>
      <c r="D3" s="106"/>
      <c r="E3" s="106"/>
      <c r="F3" s="106"/>
      <c r="G3" s="106"/>
      <c r="H3" s="106"/>
      <c r="I3" s="106"/>
      <c r="J3" s="106"/>
      <c r="K3" s="105"/>
      <c r="L3" s="105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6"/>
      <c r="AD3" s="106"/>
      <c r="AE3" s="106"/>
      <c r="AF3" s="100"/>
      <c r="AG3" s="105"/>
      <c r="AH3" s="105"/>
      <c r="AI3" s="100"/>
      <c r="AJ3" s="100"/>
      <c r="AK3" s="100"/>
      <c r="AL3" s="100"/>
      <c r="AM3" s="100"/>
      <c r="AN3" s="100"/>
      <c r="AO3" s="100"/>
      <c r="AP3" s="100"/>
    </row>
    <row r="4" spans="2:42" ht="17.25" customHeight="1">
      <c r="B4" s="453" t="s">
        <v>216</v>
      </c>
      <c r="C4" s="451" t="s">
        <v>93</v>
      </c>
      <c r="D4" s="522" t="s">
        <v>218</v>
      </c>
      <c r="E4" s="457"/>
      <c r="F4" s="457"/>
      <c r="G4" s="458"/>
      <c r="H4" s="459" t="s">
        <v>219</v>
      </c>
      <c r="I4" s="449" t="s">
        <v>220</v>
      </c>
      <c r="J4" s="449" t="s">
        <v>221</v>
      </c>
      <c r="K4" s="465" t="s">
        <v>222</v>
      </c>
      <c r="L4" s="108"/>
      <c r="M4" s="472" t="s">
        <v>93</v>
      </c>
      <c r="N4" s="475" t="s">
        <v>223</v>
      </c>
      <c r="O4" s="476"/>
      <c r="P4" s="477"/>
      <c r="Q4" s="451" t="s">
        <v>224</v>
      </c>
      <c r="R4" s="451" t="s">
        <v>225</v>
      </c>
      <c r="S4" s="451" t="s">
        <v>97</v>
      </c>
      <c r="T4" s="451" t="s">
        <v>99</v>
      </c>
      <c r="U4" s="465" t="s">
        <v>100</v>
      </c>
      <c r="V4" s="109"/>
      <c r="W4" s="453" t="s">
        <v>216</v>
      </c>
      <c r="X4" s="110"/>
      <c r="Y4" s="522" t="s">
        <v>226</v>
      </c>
      <c r="Z4" s="457"/>
      <c r="AA4" s="457"/>
      <c r="AB4" s="458"/>
      <c r="AC4" s="459" t="s">
        <v>227</v>
      </c>
      <c r="AD4" s="449" t="s">
        <v>220</v>
      </c>
      <c r="AE4" s="449" t="s">
        <v>221</v>
      </c>
      <c r="AF4" s="465" t="s">
        <v>222</v>
      </c>
      <c r="AG4" s="111"/>
      <c r="AH4" s="112"/>
      <c r="AI4" s="475" t="s">
        <v>223</v>
      </c>
      <c r="AJ4" s="476"/>
      <c r="AK4" s="477"/>
      <c r="AL4" s="451" t="s">
        <v>228</v>
      </c>
      <c r="AM4" s="451" t="s">
        <v>225</v>
      </c>
      <c r="AN4" s="451" t="s">
        <v>97</v>
      </c>
      <c r="AO4" s="451" t="s">
        <v>99</v>
      </c>
      <c r="AP4" s="465" t="s">
        <v>100</v>
      </c>
    </row>
    <row r="5" spans="2:42" ht="17.25" customHeight="1">
      <c r="B5" s="503"/>
      <c r="C5" s="452"/>
      <c r="D5" s="520" t="s">
        <v>90</v>
      </c>
      <c r="E5" s="469" t="s">
        <v>94</v>
      </c>
      <c r="F5" s="470"/>
      <c r="G5" s="471"/>
      <c r="H5" s="460"/>
      <c r="I5" s="461"/>
      <c r="J5" s="505"/>
      <c r="K5" s="466"/>
      <c r="L5" s="115"/>
      <c r="M5" s="473"/>
      <c r="N5" s="478"/>
      <c r="O5" s="479"/>
      <c r="P5" s="480"/>
      <c r="Q5" s="452"/>
      <c r="R5" s="452"/>
      <c r="S5" s="452"/>
      <c r="T5" s="452"/>
      <c r="U5" s="466"/>
      <c r="V5" s="109"/>
      <c r="W5" s="503"/>
      <c r="X5" s="114" t="s">
        <v>93</v>
      </c>
      <c r="Y5" s="520" t="s">
        <v>90</v>
      </c>
      <c r="Z5" s="469" t="s">
        <v>94</v>
      </c>
      <c r="AA5" s="470"/>
      <c r="AB5" s="471"/>
      <c r="AC5" s="460"/>
      <c r="AD5" s="461"/>
      <c r="AE5" s="461"/>
      <c r="AF5" s="466"/>
      <c r="AG5" s="111"/>
      <c r="AH5" s="113" t="s">
        <v>93</v>
      </c>
      <c r="AI5" s="478"/>
      <c r="AJ5" s="479"/>
      <c r="AK5" s="480"/>
      <c r="AL5" s="452"/>
      <c r="AM5" s="452"/>
      <c r="AN5" s="452"/>
      <c r="AO5" s="452"/>
      <c r="AP5" s="466"/>
    </row>
    <row r="6" spans="2:42" ht="17.25" customHeight="1">
      <c r="B6" s="504"/>
      <c r="C6" s="456"/>
      <c r="D6" s="521"/>
      <c r="E6" s="118" t="s">
        <v>91</v>
      </c>
      <c r="F6" s="118" t="s">
        <v>92</v>
      </c>
      <c r="G6" s="118" t="s">
        <v>10</v>
      </c>
      <c r="H6" s="119" t="s">
        <v>229</v>
      </c>
      <c r="I6" s="120" t="s">
        <v>229</v>
      </c>
      <c r="J6" s="120" t="s">
        <v>229</v>
      </c>
      <c r="K6" s="121" t="s">
        <v>230</v>
      </c>
      <c r="L6" s="122"/>
      <c r="M6" s="474"/>
      <c r="N6" s="118" t="s">
        <v>95</v>
      </c>
      <c r="O6" s="118" t="s">
        <v>96</v>
      </c>
      <c r="P6" s="118" t="s">
        <v>10</v>
      </c>
      <c r="Q6" s="123" t="s">
        <v>123</v>
      </c>
      <c r="R6" s="123" t="s">
        <v>123</v>
      </c>
      <c r="S6" s="117" t="s">
        <v>238</v>
      </c>
      <c r="T6" s="123" t="s">
        <v>123</v>
      </c>
      <c r="U6" s="124" t="s">
        <v>123</v>
      </c>
      <c r="V6" s="125"/>
      <c r="W6" s="504"/>
      <c r="X6" s="126"/>
      <c r="Y6" s="521"/>
      <c r="Z6" s="118" t="s">
        <v>91</v>
      </c>
      <c r="AA6" s="118" t="s">
        <v>92</v>
      </c>
      <c r="AB6" s="118" t="s">
        <v>10</v>
      </c>
      <c r="AC6" s="119" t="s">
        <v>123</v>
      </c>
      <c r="AD6" s="120" t="s">
        <v>123</v>
      </c>
      <c r="AE6" s="120" t="s">
        <v>123</v>
      </c>
      <c r="AF6" s="121" t="s">
        <v>230</v>
      </c>
      <c r="AG6" s="122"/>
      <c r="AH6" s="127"/>
      <c r="AI6" s="118" t="s">
        <v>95</v>
      </c>
      <c r="AJ6" s="118" t="s">
        <v>96</v>
      </c>
      <c r="AK6" s="118" t="s">
        <v>10</v>
      </c>
      <c r="AL6" s="123" t="s">
        <v>123</v>
      </c>
      <c r="AM6" s="123" t="s">
        <v>123</v>
      </c>
      <c r="AN6" s="117" t="s">
        <v>239</v>
      </c>
      <c r="AO6" s="123" t="s">
        <v>123</v>
      </c>
      <c r="AP6" s="124" t="s">
        <v>241</v>
      </c>
    </row>
    <row r="7" spans="2:43" ht="18" customHeight="1">
      <c r="B7" s="113"/>
      <c r="C7" s="128" t="s">
        <v>85</v>
      </c>
      <c r="D7" s="129">
        <v>3343</v>
      </c>
      <c r="E7" s="129"/>
      <c r="F7" s="129">
        <v>13351</v>
      </c>
      <c r="G7" s="129">
        <f>SUM(E7:F7)</f>
        <v>13351</v>
      </c>
      <c r="H7" s="129"/>
      <c r="I7" s="130"/>
      <c r="J7" s="130"/>
      <c r="K7" s="131">
        <v>0</v>
      </c>
      <c r="L7" s="132"/>
      <c r="M7" s="133" t="s">
        <v>85</v>
      </c>
      <c r="N7" s="134">
        <v>0</v>
      </c>
      <c r="O7" s="129">
        <v>0</v>
      </c>
      <c r="P7" s="129">
        <f>SUM(N7:O7)</f>
        <v>0</v>
      </c>
      <c r="Q7" s="129">
        <v>0</v>
      </c>
      <c r="R7" s="129">
        <v>0</v>
      </c>
      <c r="S7" s="134">
        <v>0</v>
      </c>
      <c r="T7" s="129"/>
      <c r="U7" s="135">
        <v>13170</v>
      </c>
      <c r="V7" s="132"/>
      <c r="W7" s="113" t="s">
        <v>161</v>
      </c>
      <c r="X7" s="67" t="s">
        <v>31</v>
      </c>
      <c r="Y7" s="129">
        <v>2091</v>
      </c>
      <c r="Z7" s="129"/>
      <c r="AA7" s="129">
        <v>345917</v>
      </c>
      <c r="AB7" s="194">
        <f>SUM(Z7:AA7)</f>
        <v>345917</v>
      </c>
      <c r="AC7" s="129"/>
      <c r="AD7" s="130"/>
      <c r="AE7" s="130">
        <v>0</v>
      </c>
      <c r="AF7" s="136">
        <v>0</v>
      </c>
      <c r="AG7" s="132"/>
      <c r="AH7" s="90" t="s">
        <v>31</v>
      </c>
      <c r="AI7" s="181">
        <v>0</v>
      </c>
      <c r="AJ7" s="138">
        <v>0</v>
      </c>
      <c r="AK7" s="138">
        <f>SUM(AI7:AJ7)</f>
        <v>0</v>
      </c>
      <c r="AL7" s="129">
        <v>0</v>
      </c>
      <c r="AM7" s="139">
        <v>0</v>
      </c>
      <c r="AN7" s="138">
        <v>0</v>
      </c>
      <c r="AO7" s="138">
        <v>0</v>
      </c>
      <c r="AP7" s="135">
        <v>3525</v>
      </c>
      <c r="AQ7" s="197"/>
    </row>
    <row r="8" spans="2:42" ht="18" customHeight="1">
      <c r="B8" s="113"/>
      <c r="C8" s="128" t="s">
        <v>192</v>
      </c>
      <c r="D8" s="129"/>
      <c r="E8" s="129">
        <v>23199</v>
      </c>
      <c r="F8" s="129">
        <v>46638</v>
      </c>
      <c r="G8" s="129">
        <f aca="true" t="shared" si="0" ref="G8:G14">SUM(E8:F8)</f>
        <v>69837</v>
      </c>
      <c r="H8" s="129"/>
      <c r="I8" s="130"/>
      <c r="J8" s="130">
        <v>2938</v>
      </c>
      <c r="K8" s="135">
        <v>0</v>
      </c>
      <c r="L8" s="132"/>
      <c r="M8" s="133" t="s">
        <v>192</v>
      </c>
      <c r="N8" s="134">
        <v>0</v>
      </c>
      <c r="O8" s="129">
        <v>0</v>
      </c>
      <c r="P8" s="129"/>
      <c r="Q8" s="129">
        <v>0</v>
      </c>
      <c r="R8" s="129">
        <v>0</v>
      </c>
      <c r="S8" s="134">
        <v>0</v>
      </c>
      <c r="T8" s="129"/>
      <c r="U8" s="135">
        <v>9120</v>
      </c>
      <c r="V8" s="132"/>
      <c r="W8" s="113" t="s">
        <v>162</v>
      </c>
      <c r="X8" s="8" t="s">
        <v>32</v>
      </c>
      <c r="Y8" s="140">
        <v>1480</v>
      </c>
      <c r="Z8" s="140"/>
      <c r="AA8" s="140">
        <v>28480</v>
      </c>
      <c r="AB8" s="129">
        <f>SUM(Z8:AA8)</f>
        <v>28480</v>
      </c>
      <c r="AC8" s="140">
        <v>35</v>
      </c>
      <c r="AD8" s="141"/>
      <c r="AE8" s="141">
        <v>0</v>
      </c>
      <c r="AF8" s="142">
        <v>0</v>
      </c>
      <c r="AG8" s="132"/>
      <c r="AH8" s="91" t="s">
        <v>32</v>
      </c>
      <c r="AI8" s="143">
        <v>0</v>
      </c>
      <c r="AJ8" s="144">
        <v>0</v>
      </c>
      <c r="AK8" s="144">
        <f>SUM(AI8:AJ8)</f>
        <v>0</v>
      </c>
      <c r="AL8" s="140">
        <v>0</v>
      </c>
      <c r="AM8" s="143">
        <v>0</v>
      </c>
      <c r="AN8" s="144">
        <v>0</v>
      </c>
      <c r="AO8" s="144">
        <v>0</v>
      </c>
      <c r="AP8" s="145">
        <v>32000</v>
      </c>
    </row>
    <row r="9" spans="2:42" ht="18" customHeight="1">
      <c r="B9" s="113" t="s">
        <v>61</v>
      </c>
      <c r="C9" s="146" t="s">
        <v>1</v>
      </c>
      <c r="D9" s="140">
        <v>516</v>
      </c>
      <c r="E9" s="140">
        <v>282</v>
      </c>
      <c r="F9" s="140">
        <v>120675</v>
      </c>
      <c r="G9" s="129">
        <f t="shared" si="0"/>
        <v>120957</v>
      </c>
      <c r="H9" s="140">
        <v>11251</v>
      </c>
      <c r="I9" s="141"/>
      <c r="J9" s="141">
        <v>3189</v>
      </c>
      <c r="K9" s="145">
        <v>0</v>
      </c>
      <c r="L9" s="132"/>
      <c r="M9" s="147" t="s">
        <v>1</v>
      </c>
      <c r="N9" s="148">
        <v>3020</v>
      </c>
      <c r="O9" s="140">
        <v>5740</v>
      </c>
      <c r="P9" s="140">
        <f aca="true" t="shared" si="1" ref="P9:P14">SUM(N9:O9)</f>
        <v>8760</v>
      </c>
      <c r="Q9" s="140">
        <v>0</v>
      </c>
      <c r="R9" s="140">
        <v>0</v>
      </c>
      <c r="S9" s="148">
        <v>0</v>
      </c>
      <c r="T9" s="140">
        <v>0</v>
      </c>
      <c r="U9" s="145">
        <v>53715</v>
      </c>
      <c r="V9" s="132"/>
      <c r="W9" s="113" t="s">
        <v>163</v>
      </c>
      <c r="X9" s="8" t="s">
        <v>33</v>
      </c>
      <c r="Y9" s="140">
        <v>3320</v>
      </c>
      <c r="Z9" s="140">
        <v>6</v>
      </c>
      <c r="AA9" s="140">
        <v>28539</v>
      </c>
      <c r="AB9" s="129">
        <f>SUM(Z9:AA9)</f>
        <v>28545</v>
      </c>
      <c r="AC9" s="140"/>
      <c r="AD9" s="141">
        <v>146350</v>
      </c>
      <c r="AE9" s="141">
        <v>0</v>
      </c>
      <c r="AF9" s="142">
        <v>0</v>
      </c>
      <c r="AG9" s="132"/>
      <c r="AH9" s="91" t="s">
        <v>33</v>
      </c>
      <c r="AI9" s="143">
        <v>168</v>
      </c>
      <c r="AJ9" s="144">
        <v>118</v>
      </c>
      <c r="AK9" s="138">
        <f>SUM(AI9:AJ9)</f>
        <v>286</v>
      </c>
      <c r="AL9" s="140"/>
      <c r="AM9" s="143"/>
      <c r="AN9" s="144"/>
      <c r="AO9" s="144">
        <v>0</v>
      </c>
      <c r="AP9" s="145">
        <v>2760</v>
      </c>
    </row>
    <row r="10" spans="2:42" ht="18" customHeight="1">
      <c r="B10" s="113"/>
      <c r="C10" s="146" t="s">
        <v>2</v>
      </c>
      <c r="D10" s="140">
        <v>630</v>
      </c>
      <c r="E10" s="140">
        <v>4836</v>
      </c>
      <c r="F10" s="140"/>
      <c r="G10" s="129">
        <f t="shared" si="0"/>
        <v>4836</v>
      </c>
      <c r="H10" s="140"/>
      <c r="I10" s="141"/>
      <c r="J10" s="141"/>
      <c r="K10" s="145">
        <v>0</v>
      </c>
      <c r="L10" s="132"/>
      <c r="M10" s="147" t="s">
        <v>2</v>
      </c>
      <c r="N10" s="148">
        <v>0</v>
      </c>
      <c r="O10" s="140">
        <v>0</v>
      </c>
      <c r="P10" s="140">
        <f t="shared" si="1"/>
        <v>0</v>
      </c>
      <c r="Q10" s="140">
        <v>0</v>
      </c>
      <c r="R10" s="140">
        <v>0</v>
      </c>
      <c r="S10" s="148">
        <v>0</v>
      </c>
      <c r="T10" s="140">
        <v>0</v>
      </c>
      <c r="U10" s="145">
        <v>83474</v>
      </c>
      <c r="V10" s="132"/>
      <c r="W10" s="116"/>
      <c r="X10" s="68" t="s">
        <v>10</v>
      </c>
      <c r="Y10" s="149">
        <f aca="true" t="shared" si="2" ref="Y10:AF10">SUM(Y7:Y9)</f>
        <v>6891</v>
      </c>
      <c r="Z10" s="149">
        <f t="shared" si="2"/>
        <v>6</v>
      </c>
      <c r="AA10" s="149">
        <f t="shared" si="2"/>
        <v>402936</v>
      </c>
      <c r="AB10" s="165">
        <f>SUM(AB7:AB9)</f>
        <v>402942</v>
      </c>
      <c r="AC10" s="149">
        <f>SUM(AC7:AC9)</f>
        <v>35</v>
      </c>
      <c r="AD10" s="149">
        <f>SUM(AD7:AD9)</f>
        <v>146350</v>
      </c>
      <c r="AE10" s="149">
        <f>SUM(AE7:AE9)</f>
        <v>0</v>
      </c>
      <c r="AF10" s="150">
        <f t="shared" si="2"/>
        <v>0</v>
      </c>
      <c r="AG10" s="132"/>
      <c r="AH10" s="92" t="s">
        <v>10</v>
      </c>
      <c r="AI10" s="151">
        <f aca="true" t="shared" si="3" ref="AI10:AP10">SUM(AI7:AI9)</f>
        <v>168</v>
      </c>
      <c r="AJ10" s="151">
        <f t="shared" si="3"/>
        <v>118</v>
      </c>
      <c r="AK10" s="151">
        <f>SUM(AK7:AK9)</f>
        <v>286</v>
      </c>
      <c r="AL10" s="151">
        <f>SUM(AL7:AL9)</f>
        <v>0</v>
      </c>
      <c r="AM10" s="151">
        <f t="shared" si="3"/>
        <v>0</v>
      </c>
      <c r="AN10" s="151">
        <f t="shared" si="3"/>
        <v>0</v>
      </c>
      <c r="AO10" s="151">
        <f t="shared" si="3"/>
        <v>0</v>
      </c>
      <c r="AP10" s="152">
        <f t="shared" si="3"/>
        <v>38285</v>
      </c>
    </row>
    <row r="11" spans="2:42" ht="18" customHeight="1">
      <c r="B11" s="113"/>
      <c r="C11" s="146" t="s">
        <v>0</v>
      </c>
      <c r="D11" s="140">
        <v>7274</v>
      </c>
      <c r="E11" s="140">
        <v>10303</v>
      </c>
      <c r="F11" s="140">
        <v>59559</v>
      </c>
      <c r="G11" s="129">
        <f t="shared" si="0"/>
        <v>69862</v>
      </c>
      <c r="H11" s="140"/>
      <c r="I11" s="141"/>
      <c r="J11" s="141"/>
      <c r="K11" s="145">
        <v>0</v>
      </c>
      <c r="L11" s="132"/>
      <c r="M11" s="147" t="s">
        <v>0</v>
      </c>
      <c r="N11" s="148">
        <v>0</v>
      </c>
      <c r="O11" s="140">
        <v>0</v>
      </c>
      <c r="P11" s="140">
        <f t="shared" si="1"/>
        <v>0</v>
      </c>
      <c r="Q11" s="140">
        <v>0</v>
      </c>
      <c r="R11" s="140">
        <v>0</v>
      </c>
      <c r="S11" s="148">
        <v>0</v>
      </c>
      <c r="T11" s="140">
        <v>0</v>
      </c>
      <c r="U11" s="145">
        <v>3900</v>
      </c>
      <c r="V11" s="132"/>
      <c r="W11" s="113" t="s">
        <v>75</v>
      </c>
      <c r="X11" s="67" t="s">
        <v>35</v>
      </c>
      <c r="Y11" s="129">
        <v>7931</v>
      </c>
      <c r="Z11" s="140">
        <v>855</v>
      </c>
      <c r="AA11" s="140">
        <v>95005</v>
      </c>
      <c r="AB11" s="129">
        <f>SUM(Z11:AA11)</f>
        <v>95860</v>
      </c>
      <c r="AC11" s="129"/>
      <c r="AD11" s="130">
        <v>0</v>
      </c>
      <c r="AE11" s="130">
        <v>0</v>
      </c>
      <c r="AF11" s="135">
        <v>0</v>
      </c>
      <c r="AG11" s="132"/>
      <c r="AH11" s="90" t="s">
        <v>35</v>
      </c>
      <c r="AI11" s="99">
        <v>37811</v>
      </c>
      <c r="AJ11" s="138">
        <v>4568</v>
      </c>
      <c r="AK11" s="138">
        <f>SUM(AI11:AJ11)</f>
        <v>42379</v>
      </c>
      <c r="AL11" s="129"/>
      <c r="AM11" s="129"/>
      <c r="AN11" s="139"/>
      <c r="AO11" s="138"/>
      <c r="AP11" s="135">
        <v>20280</v>
      </c>
    </row>
    <row r="12" spans="2:42" ht="18" customHeight="1">
      <c r="B12" s="113" t="s">
        <v>231</v>
      </c>
      <c r="C12" s="146" t="s">
        <v>8</v>
      </c>
      <c r="D12" s="140">
        <v>1340</v>
      </c>
      <c r="E12" s="140">
        <v>3800</v>
      </c>
      <c r="F12" s="140"/>
      <c r="G12" s="129">
        <f t="shared" si="0"/>
        <v>3800</v>
      </c>
      <c r="H12" s="140"/>
      <c r="I12" s="141"/>
      <c r="J12" s="141"/>
      <c r="K12" s="145">
        <v>0</v>
      </c>
      <c r="L12" s="132"/>
      <c r="M12" s="147" t="s">
        <v>8</v>
      </c>
      <c r="N12" s="148">
        <v>0</v>
      </c>
      <c r="O12" s="140">
        <v>0</v>
      </c>
      <c r="P12" s="140">
        <f t="shared" si="1"/>
        <v>0</v>
      </c>
      <c r="Q12" s="140">
        <v>0</v>
      </c>
      <c r="R12" s="140">
        <v>0</v>
      </c>
      <c r="S12" s="148">
        <v>0</v>
      </c>
      <c r="T12" s="140">
        <v>0</v>
      </c>
      <c r="U12" s="145"/>
      <c r="V12" s="132"/>
      <c r="W12" s="116" t="s">
        <v>76</v>
      </c>
      <c r="X12" s="68" t="s">
        <v>10</v>
      </c>
      <c r="Y12" s="149">
        <f aca="true" t="shared" si="4" ref="Y12:AF12">SUM(Y11:Y11)</f>
        <v>7931</v>
      </c>
      <c r="Z12" s="149">
        <f t="shared" si="4"/>
        <v>855</v>
      </c>
      <c r="AA12" s="149">
        <f>SUM(AA11:AA11)</f>
        <v>95005</v>
      </c>
      <c r="AB12" s="149">
        <f>SUM(AB11:AB11)</f>
        <v>95860</v>
      </c>
      <c r="AC12" s="149">
        <f>SUM(AC11:AC11)</f>
        <v>0</v>
      </c>
      <c r="AD12" s="149">
        <f t="shared" si="4"/>
        <v>0</v>
      </c>
      <c r="AE12" s="149">
        <f t="shared" si="4"/>
        <v>0</v>
      </c>
      <c r="AF12" s="150">
        <f t="shared" si="4"/>
        <v>0</v>
      </c>
      <c r="AG12" s="132"/>
      <c r="AH12" s="92" t="s">
        <v>10</v>
      </c>
      <c r="AI12" s="149">
        <f aca="true" t="shared" si="5" ref="AI12:AP12">SUM(AI11:AI11)</f>
        <v>37811</v>
      </c>
      <c r="AJ12" s="149">
        <f t="shared" si="5"/>
        <v>4568</v>
      </c>
      <c r="AK12" s="149">
        <f>SUM(AK11:AK11)</f>
        <v>42379</v>
      </c>
      <c r="AL12" s="149">
        <f t="shared" si="5"/>
        <v>0</v>
      </c>
      <c r="AM12" s="149">
        <f t="shared" si="5"/>
        <v>0</v>
      </c>
      <c r="AN12" s="149">
        <f t="shared" si="5"/>
        <v>0</v>
      </c>
      <c r="AO12" s="149">
        <f t="shared" si="5"/>
        <v>0</v>
      </c>
      <c r="AP12" s="150">
        <f t="shared" si="5"/>
        <v>20280</v>
      </c>
    </row>
    <row r="13" spans="2:42" ht="18" customHeight="1">
      <c r="B13" s="113" t="s">
        <v>62</v>
      </c>
      <c r="C13" s="146" t="s">
        <v>3</v>
      </c>
      <c r="D13" s="140">
        <v>2648</v>
      </c>
      <c r="E13" s="140">
        <v>46009</v>
      </c>
      <c r="F13" s="140">
        <v>44223</v>
      </c>
      <c r="G13" s="129">
        <f t="shared" si="0"/>
        <v>90232</v>
      </c>
      <c r="H13" s="140">
        <v>326</v>
      </c>
      <c r="I13" s="141"/>
      <c r="J13" s="141">
        <v>12133</v>
      </c>
      <c r="K13" s="145">
        <v>0</v>
      </c>
      <c r="L13" s="132"/>
      <c r="M13" s="147" t="s">
        <v>3</v>
      </c>
      <c r="N13" s="148">
        <v>0</v>
      </c>
      <c r="O13" s="140">
        <v>0</v>
      </c>
      <c r="P13" s="140">
        <f t="shared" si="1"/>
        <v>0</v>
      </c>
      <c r="Q13" s="140">
        <v>0</v>
      </c>
      <c r="R13" s="140">
        <v>0</v>
      </c>
      <c r="S13" s="148">
        <v>0</v>
      </c>
      <c r="T13" s="140">
        <v>0</v>
      </c>
      <c r="U13" s="145"/>
      <c r="V13" s="132"/>
      <c r="W13" s="113" t="s">
        <v>77</v>
      </c>
      <c r="X13" s="67" t="s">
        <v>37</v>
      </c>
      <c r="Y13" s="129">
        <v>3150</v>
      </c>
      <c r="Z13" s="129">
        <v>5167</v>
      </c>
      <c r="AA13" s="129">
        <v>17996</v>
      </c>
      <c r="AB13" s="129">
        <f>SUM(Z13:AA13)</f>
        <v>23163</v>
      </c>
      <c r="AC13" s="129">
        <v>1131</v>
      </c>
      <c r="AD13" s="130"/>
      <c r="AE13" s="130"/>
      <c r="AF13" s="135">
        <v>166</v>
      </c>
      <c r="AG13" s="132"/>
      <c r="AH13" s="90" t="s">
        <v>37</v>
      </c>
      <c r="AI13" s="139"/>
      <c r="AJ13" s="138"/>
      <c r="AK13" s="138">
        <f>SUM(AI13:AJ13)</f>
        <v>0</v>
      </c>
      <c r="AL13" s="129">
        <v>108</v>
      </c>
      <c r="AM13" s="129">
        <v>19</v>
      </c>
      <c r="AN13" s="139"/>
      <c r="AO13" s="138"/>
      <c r="AP13" s="135">
        <v>3375</v>
      </c>
    </row>
    <row r="14" spans="2:42" ht="18" customHeight="1">
      <c r="B14" s="113"/>
      <c r="C14" s="146" t="s">
        <v>4</v>
      </c>
      <c r="D14" s="140">
        <v>429</v>
      </c>
      <c r="E14" s="140">
        <v>113111</v>
      </c>
      <c r="F14" s="140">
        <v>73224</v>
      </c>
      <c r="G14" s="129">
        <f t="shared" si="0"/>
        <v>186335</v>
      </c>
      <c r="H14" s="140">
        <v>128088</v>
      </c>
      <c r="I14" s="141">
        <v>2944</v>
      </c>
      <c r="J14" s="141">
        <v>2029</v>
      </c>
      <c r="K14" s="145">
        <v>0</v>
      </c>
      <c r="L14" s="132"/>
      <c r="M14" s="147" t="s">
        <v>4</v>
      </c>
      <c r="N14" s="148">
        <v>0</v>
      </c>
      <c r="O14" s="140">
        <v>0</v>
      </c>
      <c r="P14" s="140">
        <f t="shared" si="1"/>
        <v>0</v>
      </c>
      <c r="Q14" s="140">
        <v>0</v>
      </c>
      <c r="R14" s="140">
        <v>0</v>
      </c>
      <c r="S14" s="148">
        <v>0</v>
      </c>
      <c r="T14" s="140">
        <v>0</v>
      </c>
      <c r="U14" s="145"/>
      <c r="V14" s="132"/>
      <c r="W14" s="113" t="s">
        <v>132</v>
      </c>
      <c r="X14" s="8" t="s">
        <v>38</v>
      </c>
      <c r="Y14" s="140">
        <v>7340</v>
      </c>
      <c r="Z14" s="140">
        <v>3615</v>
      </c>
      <c r="AA14" s="140"/>
      <c r="AB14" s="129">
        <f>SUM(Z14:AA14)</f>
        <v>3615</v>
      </c>
      <c r="AC14" s="140">
        <v>250</v>
      </c>
      <c r="AD14" s="141"/>
      <c r="AE14" s="141"/>
      <c r="AF14" s="145">
        <v>381</v>
      </c>
      <c r="AG14" s="132"/>
      <c r="AH14" s="91" t="s">
        <v>38</v>
      </c>
      <c r="AI14" s="143"/>
      <c r="AJ14" s="144">
        <v>734</v>
      </c>
      <c r="AK14" s="138">
        <f>SUM(AI14:AJ14)</f>
        <v>734</v>
      </c>
      <c r="AL14" s="140"/>
      <c r="AM14" s="140"/>
      <c r="AN14" s="143"/>
      <c r="AO14" s="144"/>
      <c r="AP14" s="145">
        <v>2100</v>
      </c>
    </row>
    <row r="15" spans="2:42" ht="18" customHeight="1">
      <c r="B15" s="116"/>
      <c r="C15" s="155" t="s">
        <v>10</v>
      </c>
      <c r="D15" s="149">
        <f aca="true" t="shared" si="6" ref="D15:K15">SUM(D7:D14)</f>
        <v>16180</v>
      </c>
      <c r="E15" s="149">
        <f t="shared" si="6"/>
        <v>201540</v>
      </c>
      <c r="F15" s="149">
        <f t="shared" si="6"/>
        <v>357670</v>
      </c>
      <c r="G15" s="149">
        <f>SUM(G7:G14)</f>
        <v>559210</v>
      </c>
      <c r="H15" s="149">
        <f t="shared" si="6"/>
        <v>139665</v>
      </c>
      <c r="I15" s="156">
        <f t="shared" si="6"/>
        <v>2944</v>
      </c>
      <c r="J15" s="156">
        <f t="shared" si="6"/>
        <v>20289</v>
      </c>
      <c r="K15" s="150">
        <f t="shared" si="6"/>
        <v>0</v>
      </c>
      <c r="L15" s="132"/>
      <c r="M15" s="157" t="s">
        <v>10</v>
      </c>
      <c r="N15" s="149">
        <f aca="true" t="shared" si="7" ref="N15:U15">SUM(N7:N14)</f>
        <v>3020</v>
      </c>
      <c r="O15" s="149">
        <f t="shared" si="7"/>
        <v>5740</v>
      </c>
      <c r="P15" s="149">
        <f t="shared" si="7"/>
        <v>8760</v>
      </c>
      <c r="Q15" s="149">
        <f t="shared" si="7"/>
        <v>0</v>
      </c>
      <c r="R15" s="149">
        <f t="shared" si="7"/>
        <v>0</v>
      </c>
      <c r="S15" s="149">
        <f t="shared" si="7"/>
        <v>0</v>
      </c>
      <c r="T15" s="149">
        <f t="shared" si="7"/>
        <v>0</v>
      </c>
      <c r="U15" s="150">
        <f t="shared" si="7"/>
        <v>163379</v>
      </c>
      <c r="V15" s="132"/>
      <c r="W15" s="116" t="s">
        <v>78</v>
      </c>
      <c r="X15" s="68" t="s">
        <v>10</v>
      </c>
      <c r="Y15" s="149">
        <f aca="true" t="shared" si="8" ref="Y15:AF15">SUM(Y13:Y14)</f>
        <v>10490</v>
      </c>
      <c r="Z15" s="149">
        <f t="shared" si="8"/>
        <v>8782</v>
      </c>
      <c r="AA15" s="149">
        <f t="shared" si="8"/>
        <v>17996</v>
      </c>
      <c r="AB15" s="149">
        <f>SUM(AB13:AB14)</f>
        <v>26778</v>
      </c>
      <c r="AC15" s="149">
        <f t="shared" si="8"/>
        <v>1381</v>
      </c>
      <c r="AD15" s="149">
        <f t="shared" si="8"/>
        <v>0</v>
      </c>
      <c r="AE15" s="149">
        <f t="shared" si="8"/>
        <v>0</v>
      </c>
      <c r="AF15" s="150">
        <f t="shared" si="8"/>
        <v>547</v>
      </c>
      <c r="AG15" s="132"/>
      <c r="AH15" s="92" t="s">
        <v>10</v>
      </c>
      <c r="AI15" s="149">
        <f aca="true" t="shared" si="9" ref="AI15:AP15">SUM(AI13:AI14)</f>
        <v>0</v>
      </c>
      <c r="AJ15" s="149">
        <f t="shared" si="9"/>
        <v>734</v>
      </c>
      <c r="AK15" s="149">
        <f>SUM(AK13:AK14)</f>
        <v>734</v>
      </c>
      <c r="AL15" s="149">
        <f t="shared" si="9"/>
        <v>108</v>
      </c>
      <c r="AM15" s="149">
        <f t="shared" si="9"/>
        <v>19</v>
      </c>
      <c r="AN15" s="149">
        <f t="shared" si="9"/>
        <v>0</v>
      </c>
      <c r="AO15" s="149">
        <f t="shared" si="9"/>
        <v>0</v>
      </c>
      <c r="AP15" s="150">
        <f t="shared" si="9"/>
        <v>5475</v>
      </c>
    </row>
    <row r="16" spans="2:42" ht="18" customHeight="1">
      <c r="B16" s="113" t="s">
        <v>63</v>
      </c>
      <c r="C16" s="182" t="s">
        <v>11</v>
      </c>
      <c r="D16" s="183">
        <v>10236</v>
      </c>
      <c r="E16" s="183">
        <v>16612</v>
      </c>
      <c r="F16" s="183">
        <v>100481</v>
      </c>
      <c r="G16" s="194">
        <f>SUM(E16:F16)</f>
        <v>117093</v>
      </c>
      <c r="H16" s="183">
        <v>0</v>
      </c>
      <c r="I16" s="184">
        <v>0</v>
      </c>
      <c r="J16" s="184">
        <v>0</v>
      </c>
      <c r="K16" s="195">
        <v>0</v>
      </c>
      <c r="L16" s="132"/>
      <c r="M16" s="186" t="s">
        <v>11</v>
      </c>
      <c r="N16" s="187"/>
      <c r="O16" s="183">
        <v>0</v>
      </c>
      <c r="P16" s="183">
        <v>0</v>
      </c>
      <c r="Q16" s="183">
        <v>0</v>
      </c>
      <c r="R16" s="183">
        <v>0</v>
      </c>
      <c r="S16" s="187">
        <v>0</v>
      </c>
      <c r="T16" s="183">
        <v>0</v>
      </c>
      <c r="U16" s="185">
        <v>8895</v>
      </c>
      <c r="V16" s="132"/>
      <c r="W16" s="113"/>
      <c r="X16" s="67" t="s">
        <v>39</v>
      </c>
      <c r="Y16" s="129">
        <v>20276</v>
      </c>
      <c r="Z16" s="129">
        <v>7665</v>
      </c>
      <c r="AA16" s="129">
        <v>23371</v>
      </c>
      <c r="AB16" s="129">
        <f>SUM(Z16:AA16)</f>
        <v>31036</v>
      </c>
      <c r="AC16" s="129">
        <v>1020</v>
      </c>
      <c r="AD16" s="130"/>
      <c r="AE16" s="130">
        <v>800</v>
      </c>
      <c r="AF16" s="135">
        <v>580</v>
      </c>
      <c r="AG16" s="132"/>
      <c r="AH16" s="90" t="s">
        <v>39</v>
      </c>
      <c r="AI16" s="139">
        <v>470</v>
      </c>
      <c r="AJ16" s="138">
        <v>2000</v>
      </c>
      <c r="AK16" s="138">
        <f>SUM(AI16:AJ16)</f>
        <v>2470</v>
      </c>
      <c r="AL16" s="129">
        <v>90</v>
      </c>
      <c r="AM16" s="129">
        <v>60</v>
      </c>
      <c r="AN16" s="139"/>
      <c r="AO16" s="138"/>
      <c r="AP16" s="135">
        <v>25005</v>
      </c>
    </row>
    <row r="17" spans="2:42" ht="18" customHeight="1">
      <c r="B17" s="116" t="s">
        <v>214</v>
      </c>
      <c r="C17" s="155" t="s">
        <v>10</v>
      </c>
      <c r="D17" s="149">
        <f>SUM(D16:D16)</f>
        <v>10236</v>
      </c>
      <c r="E17" s="149">
        <f aca="true" t="shared" si="10" ref="E17:K17">SUM(E16:E16)</f>
        <v>16612</v>
      </c>
      <c r="F17" s="149">
        <f>SUM(F16:F16)</f>
        <v>100481</v>
      </c>
      <c r="G17" s="165">
        <f>SUM(G16:G16)</f>
        <v>117093</v>
      </c>
      <c r="H17" s="149">
        <f t="shared" si="10"/>
        <v>0</v>
      </c>
      <c r="I17" s="149">
        <f t="shared" si="10"/>
        <v>0</v>
      </c>
      <c r="J17" s="149">
        <f t="shared" si="10"/>
        <v>0</v>
      </c>
      <c r="K17" s="150">
        <f t="shared" si="10"/>
        <v>0</v>
      </c>
      <c r="L17" s="132"/>
      <c r="M17" s="157" t="s">
        <v>10</v>
      </c>
      <c r="N17" s="149">
        <f>SUM(N16)</f>
        <v>0</v>
      </c>
      <c r="O17" s="149">
        <f aca="true" t="shared" si="11" ref="O17:U17">SUM(O16)</f>
        <v>0</v>
      </c>
      <c r="P17" s="149">
        <f t="shared" si="11"/>
        <v>0</v>
      </c>
      <c r="Q17" s="149">
        <f t="shared" si="11"/>
        <v>0</v>
      </c>
      <c r="R17" s="149">
        <f t="shared" si="11"/>
        <v>0</v>
      </c>
      <c r="S17" s="149">
        <f t="shared" si="11"/>
        <v>0</v>
      </c>
      <c r="T17" s="149">
        <f t="shared" si="11"/>
        <v>0</v>
      </c>
      <c r="U17" s="150">
        <f t="shared" si="11"/>
        <v>8895</v>
      </c>
      <c r="V17" s="132"/>
      <c r="W17" s="113" t="s">
        <v>79</v>
      </c>
      <c r="X17" s="8" t="s">
        <v>40</v>
      </c>
      <c r="Y17" s="140">
        <v>19074</v>
      </c>
      <c r="Z17" s="140">
        <v>1506</v>
      </c>
      <c r="AA17" s="140"/>
      <c r="AB17" s="129">
        <f>SUM(Z17:AA17)</f>
        <v>1506</v>
      </c>
      <c r="AC17" s="140">
        <v>770</v>
      </c>
      <c r="AD17" s="141"/>
      <c r="AE17" s="141"/>
      <c r="AF17" s="145">
        <v>2110</v>
      </c>
      <c r="AG17" s="132"/>
      <c r="AH17" s="91" t="s">
        <v>40</v>
      </c>
      <c r="AI17" s="143">
        <v>15</v>
      </c>
      <c r="AJ17" s="144">
        <v>500</v>
      </c>
      <c r="AK17" s="138">
        <f>SUM(AI17:AJ17)</f>
        <v>515</v>
      </c>
      <c r="AL17" s="140"/>
      <c r="AM17" s="140"/>
      <c r="AN17" s="143"/>
      <c r="AO17" s="144"/>
      <c r="AP17" s="145"/>
    </row>
    <row r="18" spans="2:42" ht="18" customHeight="1">
      <c r="B18" s="113" t="s">
        <v>65</v>
      </c>
      <c r="C18" s="128" t="s">
        <v>14</v>
      </c>
      <c r="D18" s="129">
        <v>1272</v>
      </c>
      <c r="E18" s="129">
        <v>1020</v>
      </c>
      <c r="F18" s="129">
        <v>141941</v>
      </c>
      <c r="G18" s="129">
        <f>SUM(E18:F18)</f>
        <v>142961</v>
      </c>
      <c r="H18" s="129">
        <v>3163</v>
      </c>
      <c r="I18" s="130">
        <v>0</v>
      </c>
      <c r="J18" s="130">
        <v>0</v>
      </c>
      <c r="K18" s="135">
        <v>0</v>
      </c>
      <c r="L18" s="132"/>
      <c r="M18" s="133" t="s">
        <v>14</v>
      </c>
      <c r="N18" s="134">
        <v>0</v>
      </c>
      <c r="O18" s="129">
        <v>0</v>
      </c>
      <c r="P18" s="129">
        <f>SUM(N18:O18)</f>
        <v>0</v>
      </c>
      <c r="Q18" s="129">
        <v>2029</v>
      </c>
      <c r="R18" s="129">
        <v>0</v>
      </c>
      <c r="S18" s="134">
        <v>0</v>
      </c>
      <c r="T18" s="129">
        <v>0</v>
      </c>
      <c r="U18" s="135">
        <v>4305</v>
      </c>
      <c r="V18" s="132"/>
      <c r="W18" s="113" t="s">
        <v>232</v>
      </c>
      <c r="X18" s="8" t="s">
        <v>43</v>
      </c>
      <c r="Y18" s="140">
        <v>1998</v>
      </c>
      <c r="Z18" s="140">
        <v>554</v>
      </c>
      <c r="AA18" s="140"/>
      <c r="AB18" s="129">
        <f>SUM(Z18:AA18)</f>
        <v>554</v>
      </c>
      <c r="AC18" s="140">
        <v>10</v>
      </c>
      <c r="AD18" s="141"/>
      <c r="AE18" s="141"/>
      <c r="AF18" s="145">
        <v>10</v>
      </c>
      <c r="AG18" s="132"/>
      <c r="AH18" s="91" t="s">
        <v>43</v>
      </c>
      <c r="AI18" s="143">
        <v>10</v>
      </c>
      <c r="AJ18" s="144">
        <v>15570</v>
      </c>
      <c r="AK18" s="138">
        <f>SUM(AI18:AJ18)</f>
        <v>15580</v>
      </c>
      <c r="AL18" s="140">
        <v>30</v>
      </c>
      <c r="AM18" s="140"/>
      <c r="AN18" s="143"/>
      <c r="AO18" s="144"/>
      <c r="AP18" s="145"/>
    </row>
    <row r="19" spans="2:42" ht="18" customHeight="1">
      <c r="B19" s="113"/>
      <c r="C19" s="128" t="s">
        <v>194</v>
      </c>
      <c r="D19" s="129"/>
      <c r="E19" s="129"/>
      <c r="F19" s="129">
        <v>104754</v>
      </c>
      <c r="G19" s="129">
        <f>SUM(E19:F19)</f>
        <v>104754</v>
      </c>
      <c r="H19" s="129">
        <v>470</v>
      </c>
      <c r="I19" s="130">
        <v>0</v>
      </c>
      <c r="J19" s="130">
        <v>0</v>
      </c>
      <c r="K19" s="135">
        <v>0</v>
      </c>
      <c r="L19" s="132"/>
      <c r="M19" s="147" t="s">
        <v>194</v>
      </c>
      <c r="N19" s="134">
        <v>0</v>
      </c>
      <c r="O19" s="129">
        <v>0</v>
      </c>
      <c r="P19" s="129"/>
      <c r="Q19" s="129">
        <v>569</v>
      </c>
      <c r="R19" s="129">
        <v>0</v>
      </c>
      <c r="S19" s="134">
        <v>0</v>
      </c>
      <c r="T19" s="129">
        <v>0</v>
      </c>
      <c r="U19" s="135">
        <v>1500</v>
      </c>
      <c r="V19" s="132"/>
      <c r="W19" s="113"/>
      <c r="X19" s="8" t="s">
        <v>44</v>
      </c>
      <c r="Y19" s="140">
        <f aca="true" t="shared" si="12" ref="Y19:AF19">SUM(Y16:Y18)</f>
        <v>41348</v>
      </c>
      <c r="Z19" s="140">
        <f>SUM(Z16:Z18)</f>
        <v>9725</v>
      </c>
      <c r="AA19" s="140">
        <f>SUM(AA16:AA18)</f>
        <v>23371</v>
      </c>
      <c r="AB19" s="140">
        <f>SUM(AB16:AB18)</f>
        <v>33096</v>
      </c>
      <c r="AC19" s="140">
        <f t="shared" si="12"/>
        <v>1800</v>
      </c>
      <c r="AD19" s="140">
        <f t="shared" si="12"/>
        <v>0</v>
      </c>
      <c r="AE19" s="140">
        <f t="shared" si="12"/>
        <v>800</v>
      </c>
      <c r="AF19" s="145">
        <f t="shared" si="12"/>
        <v>2700</v>
      </c>
      <c r="AG19" s="132"/>
      <c r="AH19" s="91" t="s">
        <v>44</v>
      </c>
      <c r="AI19" s="140">
        <f aca="true" t="shared" si="13" ref="AI19:AP19">SUM(AI16:AI18)</f>
        <v>495</v>
      </c>
      <c r="AJ19" s="140">
        <f t="shared" si="13"/>
        <v>18070</v>
      </c>
      <c r="AK19" s="140">
        <f t="shared" si="13"/>
        <v>18565</v>
      </c>
      <c r="AL19" s="140">
        <f t="shared" si="13"/>
        <v>120</v>
      </c>
      <c r="AM19" s="140">
        <f t="shared" si="13"/>
        <v>60</v>
      </c>
      <c r="AN19" s="140">
        <f t="shared" si="13"/>
        <v>0</v>
      </c>
      <c r="AO19" s="140">
        <f t="shared" si="13"/>
        <v>0</v>
      </c>
      <c r="AP19" s="145">
        <f t="shared" si="13"/>
        <v>25005</v>
      </c>
    </row>
    <row r="20" spans="2:42" ht="18" customHeight="1">
      <c r="B20" s="116" t="s">
        <v>66</v>
      </c>
      <c r="C20" s="155" t="s">
        <v>10</v>
      </c>
      <c r="D20" s="149">
        <f>SUM(D18:D19)</f>
        <v>1272</v>
      </c>
      <c r="E20" s="149">
        <f>SUM(E18:E19)</f>
        <v>1020</v>
      </c>
      <c r="F20" s="149">
        <f aca="true" t="shared" si="14" ref="F20:K20">SUM(F18:F19)</f>
        <v>246695</v>
      </c>
      <c r="G20" s="149">
        <f>SUM(G18:G19)</f>
        <v>247715</v>
      </c>
      <c r="H20" s="149">
        <f>SUM(H18:H19)</f>
        <v>3633</v>
      </c>
      <c r="I20" s="149">
        <f t="shared" si="14"/>
        <v>0</v>
      </c>
      <c r="J20" s="149">
        <f t="shared" si="14"/>
        <v>0</v>
      </c>
      <c r="K20" s="150">
        <f t="shared" si="14"/>
        <v>0</v>
      </c>
      <c r="L20" s="132"/>
      <c r="M20" s="157" t="s">
        <v>10</v>
      </c>
      <c r="N20" s="149">
        <f aca="true" t="shared" si="15" ref="N20:U20">SUM(N18:N19)</f>
        <v>0</v>
      </c>
      <c r="O20" s="149">
        <f t="shared" si="15"/>
        <v>0</v>
      </c>
      <c r="P20" s="149">
        <f t="shared" si="15"/>
        <v>0</v>
      </c>
      <c r="Q20" s="149">
        <f t="shared" si="15"/>
        <v>2598</v>
      </c>
      <c r="R20" s="149">
        <f t="shared" si="15"/>
        <v>0</v>
      </c>
      <c r="S20" s="149">
        <f t="shared" si="15"/>
        <v>0</v>
      </c>
      <c r="T20" s="149">
        <f t="shared" si="15"/>
        <v>0</v>
      </c>
      <c r="U20" s="150">
        <f t="shared" si="15"/>
        <v>5805</v>
      </c>
      <c r="V20" s="132"/>
      <c r="W20" s="113"/>
      <c r="X20" s="8" t="s">
        <v>45</v>
      </c>
      <c r="Y20" s="141">
        <v>7189</v>
      </c>
      <c r="Z20" s="158">
        <v>40767</v>
      </c>
      <c r="AA20" s="148">
        <v>750122</v>
      </c>
      <c r="AB20" s="140">
        <f>SUM(Z20:AA20)</f>
        <v>790889</v>
      </c>
      <c r="AC20" s="140">
        <v>190</v>
      </c>
      <c r="AD20" s="159"/>
      <c r="AE20" s="141">
        <v>20</v>
      </c>
      <c r="AF20" s="145">
        <v>1361</v>
      </c>
      <c r="AG20" s="132"/>
      <c r="AH20" s="91" t="s">
        <v>45</v>
      </c>
      <c r="AI20" s="143">
        <v>9612</v>
      </c>
      <c r="AJ20" s="144">
        <v>522815</v>
      </c>
      <c r="AK20" s="144">
        <f>SUM(AI20:AJ20)</f>
        <v>532427</v>
      </c>
      <c r="AL20" s="140">
        <v>14765</v>
      </c>
      <c r="AM20" s="140">
        <v>200</v>
      </c>
      <c r="AN20" s="140">
        <v>25</v>
      </c>
      <c r="AO20" s="143"/>
      <c r="AP20" s="145">
        <v>97485</v>
      </c>
    </row>
    <row r="21" spans="2:42" ht="18" customHeight="1">
      <c r="B21" s="453" t="s">
        <v>215</v>
      </c>
      <c r="C21" s="188" t="s">
        <v>213</v>
      </c>
      <c r="D21" s="189">
        <v>6003</v>
      </c>
      <c r="E21" s="189">
        <v>24433</v>
      </c>
      <c r="F21" s="189">
        <v>300200</v>
      </c>
      <c r="G21" s="189">
        <f>SUM(E21:F21)</f>
        <v>324633</v>
      </c>
      <c r="H21" s="189">
        <v>690</v>
      </c>
      <c r="I21" s="190">
        <v>180000</v>
      </c>
      <c r="J21" s="190">
        <v>3500</v>
      </c>
      <c r="K21" s="193">
        <v>0</v>
      </c>
      <c r="L21" s="132"/>
      <c r="M21" s="191" t="s">
        <v>213</v>
      </c>
      <c r="N21" s="192">
        <v>6</v>
      </c>
      <c r="O21" s="192"/>
      <c r="P21" s="192">
        <f>SUM(N21:O21)</f>
        <v>6</v>
      </c>
      <c r="Q21" s="192">
        <v>0</v>
      </c>
      <c r="R21" s="192">
        <v>0</v>
      </c>
      <c r="S21" s="192">
        <v>0</v>
      </c>
      <c r="T21" s="189">
        <v>0</v>
      </c>
      <c r="U21" s="193">
        <v>12855</v>
      </c>
      <c r="V21" s="132"/>
      <c r="W21" s="113"/>
      <c r="X21" s="8" t="s">
        <v>46</v>
      </c>
      <c r="Y21" s="140">
        <v>2236</v>
      </c>
      <c r="Z21" s="129">
        <v>450</v>
      </c>
      <c r="AA21" s="140">
        <v>1460</v>
      </c>
      <c r="AB21" s="140">
        <f>SUM(Z21:AA21)</f>
        <v>1910</v>
      </c>
      <c r="AC21" s="140"/>
      <c r="AD21" s="141"/>
      <c r="AE21" s="141"/>
      <c r="AF21" s="145"/>
      <c r="AG21" s="132"/>
      <c r="AH21" s="91" t="s">
        <v>46</v>
      </c>
      <c r="AI21" s="143"/>
      <c r="AJ21" s="144">
        <v>150</v>
      </c>
      <c r="AK21" s="144">
        <f>SUM(AI21:AJ21)</f>
        <v>150</v>
      </c>
      <c r="AL21" s="140"/>
      <c r="AM21" s="140"/>
      <c r="AN21" s="140"/>
      <c r="AO21" s="143"/>
      <c r="AP21" s="145">
        <v>18783</v>
      </c>
    </row>
    <row r="22" spans="2:42" ht="18" customHeight="1">
      <c r="B22" s="499"/>
      <c r="C22" s="146" t="s">
        <v>186</v>
      </c>
      <c r="D22" s="140">
        <v>59</v>
      </c>
      <c r="E22" s="140">
        <v>6247</v>
      </c>
      <c r="F22" s="140">
        <v>183797</v>
      </c>
      <c r="G22" s="140">
        <f>SUM(E22:F22)</f>
        <v>190044</v>
      </c>
      <c r="H22" s="140"/>
      <c r="I22" s="141"/>
      <c r="J22" s="141"/>
      <c r="K22" s="145">
        <v>0</v>
      </c>
      <c r="L22" s="132"/>
      <c r="M22" s="147" t="s">
        <v>20</v>
      </c>
      <c r="N22" s="148"/>
      <c r="O22" s="140">
        <v>0</v>
      </c>
      <c r="P22" s="140">
        <f>SUM(N22:O22)</f>
        <v>0</v>
      </c>
      <c r="Q22" s="140">
        <v>0</v>
      </c>
      <c r="R22" s="140">
        <v>0</v>
      </c>
      <c r="S22" s="148">
        <v>0</v>
      </c>
      <c r="T22" s="140">
        <v>0</v>
      </c>
      <c r="U22" s="145">
        <v>0</v>
      </c>
      <c r="V22" s="132"/>
      <c r="W22" s="113" t="s">
        <v>80</v>
      </c>
      <c r="X22" s="8" t="s">
        <v>44</v>
      </c>
      <c r="Y22" s="140">
        <f aca="true" t="shared" si="16" ref="Y22:AF22">SUM(Y20:Y21)</f>
        <v>9425</v>
      </c>
      <c r="Z22" s="140">
        <f>SUM(Z20:Z21)</f>
        <v>41217</v>
      </c>
      <c r="AA22" s="140">
        <f>SUM(AA20:AA21)</f>
        <v>751582</v>
      </c>
      <c r="AB22" s="140">
        <f>SUM(AB20:AB21)</f>
        <v>792799</v>
      </c>
      <c r="AC22" s="140">
        <f t="shared" si="16"/>
        <v>190</v>
      </c>
      <c r="AD22" s="140">
        <f t="shared" si="16"/>
        <v>0</v>
      </c>
      <c r="AE22" s="140">
        <f t="shared" si="16"/>
        <v>20</v>
      </c>
      <c r="AF22" s="145">
        <f t="shared" si="16"/>
        <v>1361</v>
      </c>
      <c r="AG22" s="132"/>
      <c r="AH22" s="91" t="s">
        <v>44</v>
      </c>
      <c r="AI22" s="144">
        <f aca="true" t="shared" si="17" ref="AI22:AP22">SUM(AI20:AI21)</f>
        <v>9612</v>
      </c>
      <c r="AJ22" s="144">
        <f t="shared" si="17"/>
        <v>522965</v>
      </c>
      <c r="AK22" s="144">
        <f>SUM(AK20:AK21)</f>
        <v>532577</v>
      </c>
      <c r="AL22" s="144">
        <f t="shared" si="17"/>
        <v>14765</v>
      </c>
      <c r="AM22" s="144">
        <f t="shared" si="17"/>
        <v>200</v>
      </c>
      <c r="AN22" s="144">
        <f t="shared" si="17"/>
        <v>25</v>
      </c>
      <c r="AO22" s="144">
        <f t="shared" si="17"/>
        <v>0</v>
      </c>
      <c r="AP22" s="142">
        <f t="shared" si="17"/>
        <v>116268</v>
      </c>
    </row>
    <row r="23" spans="2:42" ht="18" customHeight="1">
      <c r="B23" s="500"/>
      <c r="C23" s="155" t="s">
        <v>10</v>
      </c>
      <c r="D23" s="149">
        <f>SUM(D21:D22)</f>
        <v>6062</v>
      </c>
      <c r="E23" s="149">
        <f aca="true" t="shared" si="18" ref="E23:K23">SUM(E21:E22)</f>
        <v>30680</v>
      </c>
      <c r="F23" s="149">
        <f>SUM(F21:F22)</f>
        <v>483997</v>
      </c>
      <c r="G23" s="149">
        <f>SUM(G21:G22)</f>
        <v>514677</v>
      </c>
      <c r="H23" s="149">
        <f t="shared" si="18"/>
        <v>690</v>
      </c>
      <c r="I23" s="149">
        <f t="shared" si="18"/>
        <v>180000</v>
      </c>
      <c r="J23" s="149">
        <f t="shared" si="18"/>
        <v>3500</v>
      </c>
      <c r="K23" s="150">
        <f t="shared" si="18"/>
        <v>0</v>
      </c>
      <c r="L23" s="132"/>
      <c r="M23" s="157" t="s">
        <v>10</v>
      </c>
      <c r="N23" s="149">
        <f aca="true" t="shared" si="19" ref="N23:U23">SUM(N21:N22)</f>
        <v>6</v>
      </c>
      <c r="O23" s="149">
        <f t="shared" si="19"/>
        <v>0</v>
      </c>
      <c r="P23" s="149">
        <f t="shared" si="19"/>
        <v>6</v>
      </c>
      <c r="Q23" s="149">
        <f t="shared" si="19"/>
        <v>0</v>
      </c>
      <c r="R23" s="149">
        <f t="shared" si="19"/>
        <v>0</v>
      </c>
      <c r="S23" s="149">
        <f t="shared" si="19"/>
        <v>0</v>
      </c>
      <c r="T23" s="149">
        <f t="shared" si="19"/>
        <v>0</v>
      </c>
      <c r="U23" s="150">
        <f t="shared" si="19"/>
        <v>12855</v>
      </c>
      <c r="V23" s="132"/>
      <c r="W23" s="116"/>
      <c r="X23" s="68" t="s">
        <v>10</v>
      </c>
      <c r="Y23" s="149">
        <f>SUM(Y19,Y22)</f>
        <v>50773</v>
      </c>
      <c r="Z23" s="149">
        <f>SUM(Z19,Z22)</f>
        <v>50942</v>
      </c>
      <c r="AA23" s="149">
        <f aca="true" t="shared" si="20" ref="AA23:AF23">SUM(AA19,AA22)</f>
        <v>774953</v>
      </c>
      <c r="AB23" s="149">
        <f>SUM(AB19,AB22)</f>
        <v>825895</v>
      </c>
      <c r="AC23" s="149">
        <f t="shared" si="20"/>
        <v>1990</v>
      </c>
      <c r="AD23" s="149">
        <f t="shared" si="20"/>
        <v>0</v>
      </c>
      <c r="AE23" s="149">
        <f t="shared" si="20"/>
        <v>820</v>
      </c>
      <c r="AF23" s="150">
        <f t="shared" si="20"/>
        <v>4061</v>
      </c>
      <c r="AG23" s="132"/>
      <c r="AH23" s="92" t="s">
        <v>10</v>
      </c>
      <c r="AI23" s="149">
        <f aca="true" t="shared" si="21" ref="AI23:AO23">SUM(AI19,AI22)</f>
        <v>10107</v>
      </c>
      <c r="AJ23" s="149">
        <f t="shared" si="21"/>
        <v>541035</v>
      </c>
      <c r="AK23" s="149">
        <f t="shared" si="21"/>
        <v>551142</v>
      </c>
      <c r="AL23" s="149">
        <f t="shared" si="21"/>
        <v>14885</v>
      </c>
      <c r="AM23" s="149">
        <f t="shared" si="21"/>
        <v>260</v>
      </c>
      <c r="AN23" s="149">
        <f t="shared" si="21"/>
        <v>25</v>
      </c>
      <c r="AO23" s="149">
        <f t="shared" si="21"/>
        <v>0</v>
      </c>
      <c r="AP23" s="150">
        <f>SUM(AP19,AP22)</f>
        <v>141273</v>
      </c>
    </row>
    <row r="24" spans="2:42" ht="18" customHeight="1">
      <c r="B24" s="113"/>
      <c r="C24" s="128" t="s">
        <v>22</v>
      </c>
      <c r="D24" s="129">
        <v>11686</v>
      </c>
      <c r="E24" s="129">
        <v>919</v>
      </c>
      <c r="F24" s="129">
        <v>433806</v>
      </c>
      <c r="G24" s="129">
        <f>SUM(E24:F24)</f>
        <v>434725</v>
      </c>
      <c r="H24" s="129">
        <v>1156</v>
      </c>
      <c r="I24" s="130"/>
      <c r="J24" s="130">
        <v>4376</v>
      </c>
      <c r="K24" s="135">
        <v>0</v>
      </c>
      <c r="L24" s="132"/>
      <c r="M24" s="133" t="s">
        <v>22</v>
      </c>
      <c r="N24" s="134">
        <v>0</v>
      </c>
      <c r="O24" s="129">
        <v>0</v>
      </c>
      <c r="P24" s="129">
        <f>SUM(N24:O24)</f>
        <v>0</v>
      </c>
      <c r="Q24" s="129">
        <v>0</v>
      </c>
      <c r="R24" s="129">
        <v>0</v>
      </c>
      <c r="S24" s="134">
        <v>0</v>
      </c>
      <c r="T24" s="129">
        <v>0</v>
      </c>
      <c r="U24" s="135">
        <v>9449</v>
      </c>
      <c r="V24" s="132"/>
      <c r="W24" s="113"/>
      <c r="X24" s="67" t="s">
        <v>47</v>
      </c>
      <c r="Y24" s="129">
        <v>13761</v>
      </c>
      <c r="Z24" s="129">
        <v>15618</v>
      </c>
      <c r="AA24" s="129">
        <v>940808</v>
      </c>
      <c r="AB24" s="129">
        <f>SUM(Z24:AA24)</f>
        <v>956426</v>
      </c>
      <c r="AC24" s="129"/>
      <c r="AD24" s="130"/>
      <c r="AE24" s="130"/>
      <c r="AF24" s="135">
        <v>0</v>
      </c>
      <c r="AG24" s="132"/>
      <c r="AH24" s="90" t="s">
        <v>47</v>
      </c>
      <c r="AI24" s="139">
        <v>0</v>
      </c>
      <c r="AJ24" s="138"/>
      <c r="AK24" s="138">
        <f>SUM(AI24:AJ24)</f>
        <v>0</v>
      </c>
      <c r="AL24" s="129"/>
      <c r="AM24" s="129"/>
      <c r="AN24" s="138"/>
      <c r="AO24" s="139"/>
      <c r="AP24" s="135">
        <v>1025042</v>
      </c>
    </row>
    <row r="25" spans="2:42" ht="18" customHeight="1">
      <c r="B25" s="113" t="s">
        <v>69</v>
      </c>
      <c r="C25" s="146" t="s">
        <v>23</v>
      </c>
      <c r="D25" s="140">
        <v>269</v>
      </c>
      <c r="E25" s="140"/>
      <c r="F25" s="140"/>
      <c r="G25" s="129">
        <f>SUM(E25:F25)</f>
        <v>0</v>
      </c>
      <c r="H25" s="140"/>
      <c r="I25" s="141"/>
      <c r="J25" s="141"/>
      <c r="K25" s="145">
        <v>0</v>
      </c>
      <c r="L25" s="132"/>
      <c r="M25" s="147" t="s">
        <v>23</v>
      </c>
      <c r="N25" s="148">
        <v>0</v>
      </c>
      <c r="O25" s="140">
        <v>0</v>
      </c>
      <c r="P25" s="140">
        <f>SUM(N25:O25)</f>
        <v>0</v>
      </c>
      <c r="Q25" s="180">
        <v>0</v>
      </c>
      <c r="R25" s="140">
        <v>0</v>
      </c>
      <c r="S25" s="148">
        <v>0</v>
      </c>
      <c r="T25" s="140">
        <v>0</v>
      </c>
      <c r="U25" s="145">
        <v>3600</v>
      </c>
      <c r="V25" s="132"/>
      <c r="W25" s="113" t="s">
        <v>81</v>
      </c>
      <c r="X25" s="67" t="s">
        <v>212</v>
      </c>
      <c r="Y25" s="129">
        <v>43191</v>
      </c>
      <c r="Z25" s="129">
        <v>38166</v>
      </c>
      <c r="AA25" s="129">
        <v>26307</v>
      </c>
      <c r="AB25" s="129">
        <f>SUM(Z25:AA25)</f>
        <v>64473</v>
      </c>
      <c r="AC25" s="129">
        <v>98</v>
      </c>
      <c r="AD25" s="130"/>
      <c r="AE25" s="130"/>
      <c r="AF25" s="135"/>
      <c r="AG25" s="132"/>
      <c r="AH25" s="91" t="s">
        <v>212</v>
      </c>
      <c r="AI25" s="139"/>
      <c r="AJ25" s="138"/>
      <c r="AK25" s="138">
        <f>SUM(AI25:AJ25)</f>
        <v>0</v>
      </c>
      <c r="AL25" s="129"/>
      <c r="AM25" s="129"/>
      <c r="AN25" s="138"/>
      <c r="AO25" s="139"/>
      <c r="AP25" s="135">
        <v>939498</v>
      </c>
    </row>
    <row r="26" spans="2:42" ht="18" customHeight="1">
      <c r="B26" s="113" t="s">
        <v>70</v>
      </c>
      <c r="C26" s="161" t="s">
        <v>195</v>
      </c>
      <c r="D26" s="140">
        <v>270</v>
      </c>
      <c r="E26" s="140">
        <v>2561</v>
      </c>
      <c r="F26" s="140"/>
      <c r="G26" s="129">
        <f>SUM(E26:F26)</f>
        <v>2561</v>
      </c>
      <c r="H26" s="140"/>
      <c r="I26" s="141"/>
      <c r="J26" s="141"/>
      <c r="K26" s="145">
        <v>0</v>
      </c>
      <c r="L26" s="132"/>
      <c r="M26" s="162" t="s">
        <v>195</v>
      </c>
      <c r="N26" s="148">
        <v>0</v>
      </c>
      <c r="O26" s="140">
        <v>0</v>
      </c>
      <c r="P26" s="140">
        <f>SUM(N26:O26)</f>
        <v>0</v>
      </c>
      <c r="Q26" s="140">
        <v>0</v>
      </c>
      <c r="R26" s="140">
        <v>0</v>
      </c>
      <c r="S26" s="148">
        <v>0</v>
      </c>
      <c r="T26" s="140">
        <v>0</v>
      </c>
      <c r="U26" s="145">
        <v>0</v>
      </c>
      <c r="V26" s="132"/>
      <c r="W26" s="113"/>
      <c r="X26" s="8" t="s">
        <v>52</v>
      </c>
      <c r="Y26" s="140">
        <v>9584</v>
      </c>
      <c r="Z26" s="140"/>
      <c r="AA26" s="140"/>
      <c r="AB26" s="129">
        <f>SUM(Z26:AA26)</f>
        <v>0</v>
      </c>
      <c r="AC26" s="140"/>
      <c r="AD26" s="141"/>
      <c r="AE26" s="141"/>
      <c r="AF26" s="145">
        <v>0</v>
      </c>
      <c r="AG26" s="132"/>
      <c r="AH26" s="91" t="s">
        <v>52</v>
      </c>
      <c r="AI26" s="143">
        <v>0</v>
      </c>
      <c r="AJ26" s="144"/>
      <c r="AK26" s="138">
        <f>SUM(AI26:AJ26)</f>
        <v>0</v>
      </c>
      <c r="AL26" s="140"/>
      <c r="AM26" s="140"/>
      <c r="AN26" s="144"/>
      <c r="AO26" s="143"/>
      <c r="AP26" s="145">
        <v>12675</v>
      </c>
    </row>
    <row r="27" spans="2:42" ht="18" customHeight="1">
      <c r="B27" s="116"/>
      <c r="C27" s="155" t="s">
        <v>10</v>
      </c>
      <c r="D27" s="149">
        <f aca="true" t="shared" si="22" ref="D27:K27">SUM(D24:D26)</f>
        <v>12225</v>
      </c>
      <c r="E27" s="149">
        <f t="shared" si="22"/>
        <v>3480</v>
      </c>
      <c r="F27" s="149">
        <f t="shared" si="22"/>
        <v>433806</v>
      </c>
      <c r="G27" s="149">
        <f>SUM(G24:G26)</f>
        <v>437286</v>
      </c>
      <c r="H27" s="149">
        <f t="shared" si="22"/>
        <v>1156</v>
      </c>
      <c r="I27" s="149">
        <f t="shared" si="22"/>
        <v>0</v>
      </c>
      <c r="J27" s="149">
        <f t="shared" si="22"/>
        <v>4376</v>
      </c>
      <c r="K27" s="150">
        <f t="shared" si="22"/>
        <v>0</v>
      </c>
      <c r="L27" s="132"/>
      <c r="M27" s="157" t="s">
        <v>10</v>
      </c>
      <c r="N27" s="149">
        <f aca="true" t="shared" si="23" ref="N27:U27">SUM(N24:N26)</f>
        <v>0</v>
      </c>
      <c r="O27" s="149">
        <f t="shared" si="23"/>
        <v>0</v>
      </c>
      <c r="P27" s="149">
        <f t="shared" si="23"/>
        <v>0</v>
      </c>
      <c r="Q27" s="149">
        <f t="shared" si="23"/>
        <v>0</v>
      </c>
      <c r="R27" s="149">
        <f t="shared" si="23"/>
        <v>0</v>
      </c>
      <c r="S27" s="149">
        <f t="shared" si="23"/>
        <v>0</v>
      </c>
      <c r="T27" s="149">
        <f t="shared" si="23"/>
        <v>0</v>
      </c>
      <c r="U27" s="150">
        <f t="shared" si="23"/>
        <v>13049</v>
      </c>
      <c r="V27" s="132"/>
      <c r="W27" s="113" t="s">
        <v>82</v>
      </c>
      <c r="X27" s="8" t="s">
        <v>49</v>
      </c>
      <c r="Y27" s="140">
        <v>13290</v>
      </c>
      <c r="Z27" s="140">
        <v>4223</v>
      </c>
      <c r="AA27" s="140">
        <v>7210</v>
      </c>
      <c r="AB27" s="129">
        <f>SUM(Z27:AA27)</f>
        <v>11433</v>
      </c>
      <c r="AC27" s="140">
        <v>172</v>
      </c>
      <c r="AD27" s="141"/>
      <c r="AE27" s="141">
        <v>691</v>
      </c>
      <c r="AF27" s="145">
        <v>121</v>
      </c>
      <c r="AG27" s="132"/>
      <c r="AH27" s="91" t="s">
        <v>49</v>
      </c>
      <c r="AI27" s="143">
        <v>0</v>
      </c>
      <c r="AJ27" s="144">
        <v>5</v>
      </c>
      <c r="AK27" s="138">
        <f>SUM(AI27:AJ27)</f>
        <v>5</v>
      </c>
      <c r="AL27" s="140">
        <v>263</v>
      </c>
      <c r="AM27" s="140">
        <v>207</v>
      </c>
      <c r="AN27" s="144"/>
      <c r="AO27" s="143"/>
      <c r="AP27" s="145">
        <v>13521</v>
      </c>
    </row>
    <row r="28" spans="2:42" ht="18" customHeight="1">
      <c r="B28" s="113"/>
      <c r="C28" s="163" t="s">
        <v>196</v>
      </c>
      <c r="D28" s="129">
        <v>31115</v>
      </c>
      <c r="E28" s="129">
        <v>2616</v>
      </c>
      <c r="F28" s="129">
        <v>163383</v>
      </c>
      <c r="G28" s="140">
        <f aca="true" t="shared" si="24" ref="G28:G33">SUM(E28:F28)</f>
        <v>165999</v>
      </c>
      <c r="H28" s="129"/>
      <c r="I28" s="130"/>
      <c r="J28" s="130"/>
      <c r="K28" s="135">
        <v>0</v>
      </c>
      <c r="L28" s="132"/>
      <c r="M28" s="164" t="s">
        <v>196</v>
      </c>
      <c r="N28" s="134">
        <v>0</v>
      </c>
      <c r="O28" s="129">
        <v>0</v>
      </c>
      <c r="P28" s="129">
        <f aca="true" t="shared" si="25" ref="P28:P33">SUM(N28:O28)</f>
        <v>0</v>
      </c>
      <c r="Q28" s="129">
        <v>0</v>
      </c>
      <c r="R28" s="129">
        <v>0</v>
      </c>
      <c r="S28" s="134">
        <v>0</v>
      </c>
      <c r="T28" s="129">
        <v>0</v>
      </c>
      <c r="U28" s="135">
        <v>19284</v>
      </c>
      <c r="V28" s="132"/>
      <c r="W28" s="116"/>
      <c r="X28" s="68" t="s">
        <v>10</v>
      </c>
      <c r="Y28" s="149">
        <f aca="true" t="shared" si="26" ref="Y28:AF28">SUM(Y24:Y27)</f>
        <v>79826</v>
      </c>
      <c r="Z28" s="149">
        <f t="shared" si="26"/>
        <v>58007</v>
      </c>
      <c r="AA28" s="149">
        <f t="shared" si="26"/>
        <v>974325</v>
      </c>
      <c r="AB28" s="149">
        <f>SUM(AB24:AB27)</f>
        <v>1032332</v>
      </c>
      <c r="AC28" s="149">
        <f t="shared" si="26"/>
        <v>270</v>
      </c>
      <c r="AD28" s="149">
        <f t="shared" si="26"/>
        <v>0</v>
      </c>
      <c r="AE28" s="149">
        <f t="shared" si="26"/>
        <v>691</v>
      </c>
      <c r="AF28" s="150">
        <f t="shared" si="26"/>
        <v>121</v>
      </c>
      <c r="AG28" s="132"/>
      <c r="AH28" s="92" t="s">
        <v>10</v>
      </c>
      <c r="AI28" s="151">
        <f aca="true" t="shared" si="27" ref="AI28:AP28">SUM(AI24:AI27)</f>
        <v>0</v>
      </c>
      <c r="AJ28" s="151">
        <f t="shared" si="27"/>
        <v>5</v>
      </c>
      <c r="AK28" s="151">
        <f>SUM(AK24:AK27)</f>
        <v>5</v>
      </c>
      <c r="AL28" s="151">
        <f t="shared" si="27"/>
        <v>263</v>
      </c>
      <c r="AM28" s="151">
        <f t="shared" si="27"/>
        <v>207</v>
      </c>
      <c r="AN28" s="151">
        <f t="shared" si="27"/>
        <v>0</v>
      </c>
      <c r="AO28" s="151">
        <f t="shared" si="27"/>
        <v>0</v>
      </c>
      <c r="AP28" s="152">
        <f t="shared" si="27"/>
        <v>1990736</v>
      </c>
    </row>
    <row r="29" spans="2:42" ht="18" customHeight="1">
      <c r="B29" s="113" t="s">
        <v>71</v>
      </c>
      <c r="C29" s="146" t="s">
        <v>26</v>
      </c>
      <c r="D29" s="140">
        <v>2510</v>
      </c>
      <c r="E29" s="140">
        <v>1335</v>
      </c>
      <c r="F29" s="140">
        <v>9176</v>
      </c>
      <c r="G29" s="140">
        <f t="shared" si="24"/>
        <v>10511</v>
      </c>
      <c r="H29" s="140"/>
      <c r="I29" s="141"/>
      <c r="J29" s="141">
        <v>0</v>
      </c>
      <c r="K29" s="145">
        <v>0</v>
      </c>
      <c r="L29" s="132"/>
      <c r="M29" s="147" t="s">
        <v>26</v>
      </c>
      <c r="N29" s="148">
        <v>0</v>
      </c>
      <c r="O29" s="140">
        <v>0</v>
      </c>
      <c r="P29" s="140">
        <f t="shared" si="25"/>
        <v>0</v>
      </c>
      <c r="Q29" s="140">
        <v>0</v>
      </c>
      <c r="R29" s="140">
        <v>0</v>
      </c>
      <c r="S29" s="148">
        <v>0</v>
      </c>
      <c r="T29" s="140">
        <v>0</v>
      </c>
      <c r="U29" s="145">
        <v>56876</v>
      </c>
      <c r="V29" s="132"/>
      <c r="W29" s="113"/>
      <c r="X29" s="67" t="s">
        <v>53</v>
      </c>
      <c r="Y29" s="129">
        <v>63</v>
      </c>
      <c r="Z29" s="129">
        <v>2136</v>
      </c>
      <c r="AA29" s="129">
        <v>32329</v>
      </c>
      <c r="AB29" s="129">
        <f>SUM(Z29:AA29)</f>
        <v>34465</v>
      </c>
      <c r="AC29" s="129"/>
      <c r="AD29" s="130"/>
      <c r="AE29" s="130"/>
      <c r="AF29" s="135"/>
      <c r="AG29" s="132"/>
      <c r="AH29" s="90" t="s">
        <v>53</v>
      </c>
      <c r="AI29" s="139"/>
      <c r="AJ29" s="138">
        <v>3070</v>
      </c>
      <c r="AK29" s="138">
        <f>SUM(AI29:AJ29)</f>
        <v>3070</v>
      </c>
      <c r="AL29" s="129">
        <v>5100</v>
      </c>
      <c r="AM29" s="129">
        <v>1900</v>
      </c>
      <c r="AN29" s="138"/>
      <c r="AO29" s="139">
        <v>915</v>
      </c>
      <c r="AP29" s="135">
        <v>268275</v>
      </c>
    </row>
    <row r="30" spans="2:42" ht="18" customHeight="1">
      <c r="B30" s="113"/>
      <c r="C30" s="161" t="s">
        <v>197</v>
      </c>
      <c r="D30" s="140">
        <v>66</v>
      </c>
      <c r="E30" s="140">
        <v>18326</v>
      </c>
      <c r="F30" s="140"/>
      <c r="G30" s="140">
        <f t="shared" si="24"/>
        <v>18326</v>
      </c>
      <c r="H30" s="140"/>
      <c r="I30" s="141"/>
      <c r="J30" s="141">
        <v>0</v>
      </c>
      <c r="K30" s="145">
        <v>0</v>
      </c>
      <c r="L30" s="132"/>
      <c r="M30" s="162" t="s">
        <v>197</v>
      </c>
      <c r="N30" s="148">
        <v>0</v>
      </c>
      <c r="O30" s="140">
        <v>0</v>
      </c>
      <c r="P30" s="140">
        <f t="shared" si="25"/>
        <v>0</v>
      </c>
      <c r="Q30" s="140">
        <v>0</v>
      </c>
      <c r="R30" s="140">
        <v>0</v>
      </c>
      <c r="S30" s="148">
        <v>0</v>
      </c>
      <c r="T30" s="140">
        <v>0</v>
      </c>
      <c r="U30" s="145">
        <v>0</v>
      </c>
      <c r="V30" s="132"/>
      <c r="W30" s="113" t="s">
        <v>83</v>
      </c>
      <c r="X30" s="8" t="s">
        <v>56</v>
      </c>
      <c r="Y30" s="140">
        <v>4520</v>
      </c>
      <c r="Z30" s="140">
        <v>4450</v>
      </c>
      <c r="AA30" s="140"/>
      <c r="AB30" s="140">
        <f>SUM(Z30:AA30)</f>
        <v>4450</v>
      </c>
      <c r="AC30" s="140">
        <v>10</v>
      </c>
      <c r="AD30" s="141"/>
      <c r="AE30" s="141"/>
      <c r="AF30" s="145">
        <v>40</v>
      </c>
      <c r="AG30" s="132"/>
      <c r="AH30" s="91" t="s">
        <v>56</v>
      </c>
      <c r="AI30" s="143"/>
      <c r="AJ30" s="144">
        <v>50</v>
      </c>
      <c r="AK30" s="138">
        <f>SUM(AI30:AJ30)</f>
        <v>50</v>
      </c>
      <c r="AL30" s="140">
        <v>150</v>
      </c>
      <c r="AM30" s="140"/>
      <c r="AN30" s="144"/>
      <c r="AO30" s="143"/>
      <c r="AP30" s="145">
        <v>877779</v>
      </c>
    </row>
    <row r="31" spans="2:42" ht="18" customHeight="1">
      <c r="B31" s="113" t="s">
        <v>133</v>
      </c>
      <c r="C31" s="161" t="s">
        <v>198</v>
      </c>
      <c r="D31" s="140">
        <v>1475</v>
      </c>
      <c r="E31" s="140"/>
      <c r="F31" s="140">
        <v>6534</v>
      </c>
      <c r="G31" s="140">
        <f t="shared" si="24"/>
        <v>6534</v>
      </c>
      <c r="H31" s="140"/>
      <c r="I31" s="141"/>
      <c r="J31" s="141">
        <v>0</v>
      </c>
      <c r="K31" s="145">
        <v>0</v>
      </c>
      <c r="L31" s="132"/>
      <c r="M31" s="162" t="s">
        <v>198</v>
      </c>
      <c r="N31" s="148">
        <v>0</v>
      </c>
      <c r="O31" s="140">
        <v>0</v>
      </c>
      <c r="P31" s="140">
        <f t="shared" si="25"/>
        <v>0</v>
      </c>
      <c r="Q31" s="140">
        <v>0</v>
      </c>
      <c r="R31" s="140">
        <v>0</v>
      </c>
      <c r="S31" s="148">
        <v>0</v>
      </c>
      <c r="T31" s="140">
        <v>0</v>
      </c>
      <c r="U31" s="145">
        <v>0</v>
      </c>
      <c r="V31" s="132"/>
      <c r="W31" s="113" t="s">
        <v>233</v>
      </c>
      <c r="X31" s="8" t="s">
        <v>57</v>
      </c>
      <c r="Y31" s="140"/>
      <c r="Z31" s="140"/>
      <c r="AA31" s="140"/>
      <c r="AB31" s="140">
        <f>SUM(Z31:AA31)</f>
        <v>0</v>
      </c>
      <c r="AC31" s="140"/>
      <c r="AD31" s="141"/>
      <c r="AE31" s="141"/>
      <c r="AF31" s="145"/>
      <c r="AG31" s="132"/>
      <c r="AH31" s="91" t="s">
        <v>57</v>
      </c>
      <c r="AI31" s="143">
        <v>200</v>
      </c>
      <c r="AJ31" s="144">
        <v>24960</v>
      </c>
      <c r="AK31" s="138">
        <f>SUM(AI31:AJ31)</f>
        <v>25160</v>
      </c>
      <c r="AL31" s="140"/>
      <c r="AM31" s="140"/>
      <c r="AN31" s="144"/>
      <c r="AO31" s="143"/>
      <c r="AP31" s="145">
        <v>858198</v>
      </c>
    </row>
    <row r="32" spans="2:42" ht="18" customHeight="1">
      <c r="B32" s="113"/>
      <c r="C32" s="161" t="s">
        <v>199</v>
      </c>
      <c r="D32" s="140">
        <v>800</v>
      </c>
      <c r="E32" s="140">
        <v>1150</v>
      </c>
      <c r="F32" s="140"/>
      <c r="G32" s="140">
        <f t="shared" si="24"/>
        <v>1150</v>
      </c>
      <c r="H32" s="140"/>
      <c r="I32" s="141"/>
      <c r="J32" s="141">
        <v>0</v>
      </c>
      <c r="K32" s="145">
        <v>0</v>
      </c>
      <c r="L32" s="132"/>
      <c r="M32" s="162" t="s">
        <v>199</v>
      </c>
      <c r="N32" s="148">
        <v>0</v>
      </c>
      <c r="O32" s="140">
        <v>0</v>
      </c>
      <c r="P32" s="140">
        <f t="shared" si="25"/>
        <v>0</v>
      </c>
      <c r="Q32" s="140">
        <v>0</v>
      </c>
      <c r="R32" s="140">
        <v>0</v>
      </c>
      <c r="S32" s="148">
        <v>0</v>
      </c>
      <c r="T32" s="140">
        <v>0</v>
      </c>
      <c r="U32" s="145">
        <v>5415</v>
      </c>
      <c r="V32" s="132"/>
      <c r="W32" s="113" t="s">
        <v>84</v>
      </c>
      <c r="X32" s="8" t="s">
        <v>54</v>
      </c>
      <c r="Y32" s="140">
        <v>1493</v>
      </c>
      <c r="Z32" s="140">
        <v>750</v>
      </c>
      <c r="AA32" s="140">
        <v>132505</v>
      </c>
      <c r="AB32" s="140">
        <f>SUM(Z32:AA32)</f>
        <v>133255</v>
      </c>
      <c r="AC32" s="140">
        <v>40</v>
      </c>
      <c r="AD32" s="141"/>
      <c r="AE32" s="141"/>
      <c r="AF32" s="145"/>
      <c r="AG32" s="132"/>
      <c r="AH32" s="91" t="s">
        <v>54</v>
      </c>
      <c r="AI32" s="143"/>
      <c r="AJ32" s="144"/>
      <c r="AK32" s="138">
        <f>SUM(AI32:AJ32)</f>
        <v>0</v>
      </c>
      <c r="AL32" s="140">
        <v>1300</v>
      </c>
      <c r="AM32" s="140">
        <v>100</v>
      </c>
      <c r="AN32" s="144"/>
      <c r="AO32" s="140"/>
      <c r="AP32" s="145">
        <v>33510</v>
      </c>
    </row>
    <row r="33" spans="2:42" ht="18" customHeight="1">
      <c r="B33" s="113" t="s">
        <v>72</v>
      </c>
      <c r="C33" s="161" t="s">
        <v>200</v>
      </c>
      <c r="D33" s="140">
        <v>70</v>
      </c>
      <c r="E33" s="140">
        <v>698</v>
      </c>
      <c r="F33" s="140">
        <v>8273</v>
      </c>
      <c r="G33" s="140">
        <f t="shared" si="24"/>
        <v>8971</v>
      </c>
      <c r="H33" s="140"/>
      <c r="I33" s="141"/>
      <c r="J33" s="141">
        <v>0</v>
      </c>
      <c r="K33" s="145">
        <v>0</v>
      </c>
      <c r="L33" s="132"/>
      <c r="M33" s="162" t="s">
        <v>200</v>
      </c>
      <c r="N33" s="148">
        <v>0</v>
      </c>
      <c r="O33" s="140">
        <v>0</v>
      </c>
      <c r="P33" s="140">
        <f t="shared" si="25"/>
        <v>0</v>
      </c>
      <c r="Q33" s="140">
        <v>1900</v>
      </c>
      <c r="R33" s="140">
        <v>250</v>
      </c>
      <c r="S33" s="148">
        <v>0</v>
      </c>
      <c r="T33" s="140">
        <v>0</v>
      </c>
      <c r="U33" s="145">
        <v>0</v>
      </c>
      <c r="V33" s="132"/>
      <c r="W33" s="116"/>
      <c r="X33" s="68" t="s">
        <v>10</v>
      </c>
      <c r="Y33" s="149">
        <f>SUM(Y29:Y32)</f>
        <v>6076</v>
      </c>
      <c r="Z33" s="149">
        <f>SUM(Z29:Z32)</f>
        <v>7336</v>
      </c>
      <c r="AA33" s="149">
        <f aca="true" t="shared" si="28" ref="AA33:AF33">SUM(AA29:AA32)</f>
        <v>164834</v>
      </c>
      <c r="AB33" s="149">
        <f>SUM(AB29:AB32)</f>
        <v>172170</v>
      </c>
      <c r="AC33" s="149">
        <f t="shared" si="28"/>
        <v>50</v>
      </c>
      <c r="AD33" s="149">
        <f t="shared" si="28"/>
        <v>0</v>
      </c>
      <c r="AE33" s="149">
        <f t="shared" si="28"/>
        <v>0</v>
      </c>
      <c r="AF33" s="150">
        <f t="shared" si="28"/>
        <v>40</v>
      </c>
      <c r="AG33" s="132"/>
      <c r="AH33" s="92" t="s">
        <v>10</v>
      </c>
      <c r="AI33" s="149">
        <f aca="true" t="shared" si="29" ref="AI33:AO33">SUM(AI29:AI32)</f>
        <v>200</v>
      </c>
      <c r="AJ33" s="149">
        <f t="shared" si="29"/>
        <v>28080</v>
      </c>
      <c r="AK33" s="149">
        <f t="shared" si="29"/>
        <v>28280</v>
      </c>
      <c r="AL33" s="149">
        <f t="shared" si="29"/>
        <v>6550</v>
      </c>
      <c r="AM33" s="149">
        <f t="shared" si="29"/>
        <v>2000</v>
      </c>
      <c r="AN33" s="149">
        <f t="shared" si="29"/>
        <v>0</v>
      </c>
      <c r="AO33" s="149">
        <f t="shared" si="29"/>
        <v>915</v>
      </c>
      <c r="AP33" s="150">
        <f>SUM(AP29:AP32)</f>
        <v>2037762</v>
      </c>
    </row>
    <row r="34" spans="2:42" ht="18" customHeight="1">
      <c r="B34" s="116"/>
      <c r="C34" s="155" t="s">
        <v>10</v>
      </c>
      <c r="D34" s="149">
        <f aca="true" t="shared" si="30" ref="D34:K34">SUM(D28:D33)</f>
        <v>36036</v>
      </c>
      <c r="E34" s="149">
        <f t="shared" si="30"/>
        <v>24125</v>
      </c>
      <c r="F34" s="149">
        <f t="shared" si="30"/>
        <v>187366</v>
      </c>
      <c r="G34" s="149">
        <f>SUM(G28:G33)</f>
        <v>211491</v>
      </c>
      <c r="H34" s="149">
        <f t="shared" si="30"/>
        <v>0</v>
      </c>
      <c r="I34" s="149">
        <f t="shared" si="30"/>
        <v>0</v>
      </c>
      <c r="J34" s="149">
        <f t="shared" si="30"/>
        <v>0</v>
      </c>
      <c r="K34" s="150">
        <f t="shared" si="30"/>
        <v>0</v>
      </c>
      <c r="L34" s="132"/>
      <c r="M34" s="157" t="s">
        <v>10</v>
      </c>
      <c r="N34" s="149">
        <f aca="true" t="shared" si="31" ref="N34:U34">SUM(N28:N33)</f>
        <v>0</v>
      </c>
      <c r="O34" s="149">
        <f t="shared" si="31"/>
        <v>0</v>
      </c>
      <c r="P34" s="149">
        <f t="shared" si="31"/>
        <v>0</v>
      </c>
      <c r="Q34" s="149">
        <f t="shared" si="31"/>
        <v>1900</v>
      </c>
      <c r="R34" s="149">
        <f t="shared" si="31"/>
        <v>250</v>
      </c>
      <c r="S34" s="149">
        <f t="shared" si="31"/>
        <v>0</v>
      </c>
      <c r="T34" s="149">
        <f t="shared" si="31"/>
        <v>0</v>
      </c>
      <c r="U34" s="150">
        <f t="shared" si="31"/>
        <v>81575</v>
      </c>
      <c r="V34" s="132"/>
      <c r="W34" s="484" t="s">
        <v>88</v>
      </c>
      <c r="X34" s="485"/>
      <c r="Y34" s="165">
        <f>SUM(D15,D17,D20,D23,D27,D34,Y10,Y12,Y15,Y23,Y28,Y33)</f>
        <v>243998</v>
      </c>
      <c r="Z34" s="165">
        <f aca="true" t="shared" si="32" ref="Z34:AF34">SUM(E15,E17,E20,E23,E27,E34,Z10,Z12,Z15,Z23,Z28,Z33)</f>
        <v>403385</v>
      </c>
      <c r="AA34" s="165">
        <f t="shared" si="32"/>
        <v>4240064</v>
      </c>
      <c r="AB34" s="165">
        <f>SUM(G15,G17,G20,G23,G27,G34,AB10,AB12,AB15,AB23,AB28,AB33)</f>
        <v>4643449</v>
      </c>
      <c r="AC34" s="165">
        <f t="shared" si="32"/>
        <v>148870</v>
      </c>
      <c r="AD34" s="165">
        <f t="shared" si="32"/>
        <v>329294</v>
      </c>
      <c r="AE34" s="165">
        <f t="shared" si="32"/>
        <v>29676</v>
      </c>
      <c r="AF34" s="166">
        <f t="shared" si="32"/>
        <v>4769</v>
      </c>
      <c r="AG34" s="132"/>
      <c r="AH34" s="196" t="s">
        <v>240</v>
      </c>
      <c r="AI34" s="165">
        <f aca="true" t="shared" si="33" ref="AI34:AP34">SUM(N15,N17,N20,N23,N27,N34,AI10,AI12,AI15,AI23,AI28,AI33)</f>
        <v>51312</v>
      </c>
      <c r="AJ34" s="165">
        <f>SUM(O15,O17,O20,O23,O27,O34,AJ10,AJ12,AJ15,AJ23,AJ28,AJ33)</f>
        <v>580280</v>
      </c>
      <c r="AK34" s="165">
        <f t="shared" si="33"/>
        <v>631592</v>
      </c>
      <c r="AL34" s="165">
        <f>SUM(Q15,Q17,Q20,Q23,Q27,Q34,AL10,AL12,AL15,AL23,AL28,AL33)</f>
        <v>26304</v>
      </c>
      <c r="AM34" s="165">
        <f t="shared" si="33"/>
        <v>2736</v>
      </c>
      <c r="AN34" s="165">
        <f t="shared" si="33"/>
        <v>25</v>
      </c>
      <c r="AO34" s="165">
        <f t="shared" si="33"/>
        <v>915</v>
      </c>
      <c r="AP34" s="166">
        <f t="shared" si="33"/>
        <v>4519369</v>
      </c>
    </row>
    <row r="35" spans="2:22" ht="18" customHeight="1">
      <c r="B35" s="109"/>
      <c r="C35" s="168"/>
      <c r="D35" s="132"/>
      <c r="E35" s="132"/>
      <c r="F35" s="132"/>
      <c r="G35" s="132"/>
      <c r="H35" s="132"/>
      <c r="I35" s="132"/>
      <c r="J35" s="132"/>
      <c r="K35" s="132"/>
      <c r="L35" s="132"/>
      <c r="M35" s="168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2:22" ht="18" customHeight="1">
      <c r="B36" s="169" t="s">
        <v>205</v>
      </c>
      <c r="C36" s="168"/>
      <c r="D36" s="132"/>
      <c r="E36" s="132"/>
      <c r="F36" s="132"/>
      <c r="G36" s="132"/>
      <c r="H36" s="132"/>
      <c r="I36" s="132"/>
      <c r="J36" s="132"/>
      <c r="K36" s="132"/>
      <c r="L36" s="132"/>
      <c r="M36" s="168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2:22" ht="18" customHeight="1">
      <c r="B37" s="109"/>
      <c r="C37" s="168"/>
      <c r="D37" s="132"/>
      <c r="E37" s="132"/>
      <c r="F37" s="132"/>
      <c r="G37" s="132"/>
      <c r="H37" s="132"/>
      <c r="I37" s="132"/>
      <c r="J37" s="132"/>
      <c r="K37" s="132"/>
      <c r="L37" s="132"/>
      <c r="M37" s="168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2:22" ht="18" customHeight="1">
      <c r="B38" s="109"/>
      <c r="C38" s="168"/>
      <c r="D38" s="132"/>
      <c r="E38" s="132"/>
      <c r="F38" s="132"/>
      <c r="G38" s="132"/>
      <c r="H38" s="132"/>
      <c r="I38" s="132"/>
      <c r="J38" s="132"/>
      <c r="K38" s="132"/>
      <c r="L38" s="132"/>
      <c r="M38" s="168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2:23" ht="18" customHeight="1">
      <c r="B39" s="109"/>
      <c r="C39" s="168"/>
      <c r="D39" s="132"/>
      <c r="E39" s="132"/>
      <c r="F39" s="132"/>
      <c r="G39" s="132"/>
      <c r="H39" s="132"/>
      <c r="I39" s="132"/>
      <c r="J39" s="132"/>
      <c r="K39" s="132"/>
      <c r="L39" s="132"/>
      <c r="M39" s="168"/>
      <c r="N39" s="132"/>
      <c r="O39" s="132"/>
      <c r="P39" s="132"/>
      <c r="Q39" s="132"/>
      <c r="R39" s="132"/>
      <c r="S39" s="132"/>
      <c r="T39" s="132"/>
      <c r="U39" s="132"/>
      <c r="V39" s="132"/>
      <c r="W39" s="181"/>
    </row>
    <row r="40" spans="2:23" ht="18" customHeight="1">
      <c r="B40" s="109"/>
      <c r="C40" s="168"/>
      <c r="D40" s="132"/>
      <c r="E40" s="132"/>
      <c r="F40" s="132"/>
      <c r="G40" s="132"/>
      <c r="H40" s="132"/>
      <c r="I40" s="132"/>
      <c r="J40" s="132"/>
      <c r="K40" s="132"/>
      <c r="L40" s="132"/>
      <c r="M40" s="168"/>
      <c r="N40" s="132"/>
      <c r="O40" s="132"/>
      <c r="P40" s="132"/>
      <c r="Q40" s="132"/>
      <c r="R40" s="132"/>
      <c r="S40" s="132"/>
      <c r="T40" s="132"/>
      <c r="U40" s="132"/>
      <c r="V40" s="132"/>
      <c r="W40" s="181"/>
    </row>
    <row r="41" spans="2:23" ht="18" customHeight="1">
      <c r="B41" s="109"/>
      <c r="C41" s="168"/>
      <c r="D41" s="132"/>
      <c r="E41" s="132"/>
      <c r="F41" s="132"/>
      <c r="G41" s="132"/>
      <c r="H41" s="132"/>
      <c r="I41" s="132"/>
      <c r="J41" s="132"/>
      <c r="K41" s="132"/>
      <c r="L41" s="132"/>
      <c r="M41" s="168"/>
      <c r="N41" s="132"/>
      <c r="O41" s="132"/>
      <c r="P41" s="132"/>
      <c r="Q41" s="132"/>
      <c r="R41" s="132"/>
      <c r="S41" s="132"/>
      <c r="T41" s="132"/>
      <c r="U41" s="132"/>
      <c r="V41" s="132"/>
      <c r="W41" s="181"/>
    </row>
    <row r="42" spans="22:23" ht="18" customHeight="1">
      <c r="V42" s="132"/>
      <c r="W42" s="181"/>
    </row>
    <row r="43" spans="22:23" ht="18" customHeight="1">
      <c r="V43" s="132"/>
      <c r="W43" s="181"/>
    </row>
    <row r="44" spans="22:23" ht="18" customHeight="1">
      <c r="V44" s="132"/>
      <c r="W44" s="181"/>
    </row>
    <row r="45" spans="22:23" ht="18" customHeight="1">
      <c r="V45" s="132"/>
      <c r="W45" s="181"/>
    </row>
    <row r="46" spans="22:23" ht="18" customHeight="1">
      <c r="V46" s="132"/>
      <c r="W46" s="181"/>
    </row>
    <row r="47" spans="22:23" ht="18" customHeight="1">
      <c r="V47" s="132"/>
      <c r="W47" s="181"/>
    </row>
    <row r="48" spans="2:42" ht="18" customHeight="1">
      <c r="B48" s="523" t="s">
        <v>234</v>
      </c>
      <c r="C48" s="523"/>
      <c r="D48" s="523"/>
      <c r="E48" s="523"/>
      <c r="F48" s="523"/>
      <c r="G48" s="523"/>
      <c r="H48" s="523"/>
      <c r="I48" s="523"/>
      <c r="J48" s="523"/>
      <c r="K48" s="523"/>
      <c r="M48" s="524" t="s">
        <v>235</v>
      </c>
      <c r="N48" s="525"/>
      <c r="O48" s="525"/>
      <c r="P48" s="525"/>
      <c r="Q48" s="525"/>
      <c r="R48" s="525"/>
      <c r="S48" s="525"/>
      <c r="T48" s="525"/>
      <c r="U48" s="525"/>
      <c r="V48" s="132"/>
      <c r="W48" s="523" t="s">
        <v>236</v>
      </c>
      <c r="X48" s="523"/>
      <c r="Y48" s="523"/>
      <c r="Z48" s="523"/>
      <c r="AA48" s="523"/>
      <c r="AB48" s="523"/>
      <c r="AC48" s="523"/>
      <c r="AD48" s="523"/>
      <c r="AE48" s="523"/>
      <c r="AF48" s="523"/>
      <c r="AH48" s="526" t="s">
        <v>237</v>
      </c>
      <c r="AI48" s="527"/>
      <c r="AJ48" s="527"/>
      <c r="AK48" s="527"/>
      <c r="AL48" s="527"/>
      <c r="AM48" s="527"/>
      <c r="AN48" s="527"/>
      <c r="AO48" s="527"/>
      <c r="AP48" s="527"/>
    </row>
  </sheetData>
  <sheetProtection/>
  <mergeCells count="36">
    <mergeCell ref="B21:B23"/>
    <mergeCell ref="C4:C6"/>
    <mergeCell ref="R4:R5"/>
    <mergeCell ref="S4:S5"/>
    <mergeCell ref="J4:J5"/>
    <mergeCell ref="B4:B6"/>
    <mergeCell ref="T4:T5"/>
    <mergeCell ref="N4:P5"/>
    <mergeCell ref="Q4:Q5"/>
    <mergeCell ref="D4:G4"/>
    <mergeCell ref="M4:M6"/>
    <mergeCell ref="K4:K5"/>
    <mergeCell ref="I4:I5"/>
    <mergeCell ref="D5:D6"/>
    <mergeCell ref="E5:G5"/>
    <mergeCell ref="H4:H5"/>
    <mergeCell ref="AL4:AL5"/>
    <mergeCell ref="AE4:AE5"/>
    <mergeCell ref="AF4:AF5"/>
    <mergeCell ref="AD4:AD5"/>
    <mergeCell ref="AI4:AK5"/>
    <mergeCell ref="U4:U5"/>
    <mergeCell ref="Y4:AB4"/>
    <mergeCell ref="AC4:AC5"/>
    <mergeCell ref="Y5:Y6"/>
    <mergeCell ref="W4:W6"/>
    <mergeCell ref="AO4:AO5"/>
    <mergeCell ref="AP4:AP5"/>
    <mergeCell ref="B48:K48"/>
    <mergeCell ref="W48:AF48"/>
    <mergeCell ref="M48:U48"/>
    <mergeCell ref="AH48:AP48"/>
    <mergeCell ref="W34:X34"/>
    <mergeCell ref="Z5:AB5"/>
    <mergeCell ref="AM4:AM5"/>
    <mergeCell ref="AN4:AN5"/>
  </mergeCells>
  <printOptions/>
  <pageMargins left="0.5118110236220472" right="0.2362204724409449" top="0.4724409448818898" bottom="0.4330708661417323" header="0.31496062992125984" footer="0.1968503937007874"/>
  <pageSetup fitToWidth="0" horizontalDpi="600" verticalDpi="600" orientation="portrait" paperSize="9" r:id="rId1"/>
  <colBreaks count="3" manualBreakCount="3">
    <brk id="11" max="53" man="1"/>
    <brk id="21" max="53" man="1"/>
    <brk id="3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☆</cp:lastModifiedBy>
  <cp:lastPrinted>2017-02-13T06:40:39Z</cp:lastPrinted>
  <dcterms:created xsi:type="dcterms:W3CDTF">1997-01-08T22:48:59Z</dcterms:created>
  <dcterms:modified xsi:type="dcterms:W3CDTF">2017-02-14T06:05:01Z</dcterms:modified>
  <cp:category/>
  <cp:version/>
  <cp:contentType/>
  <cp:contentStatus/>
</cp:coreProperties>
</file>