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62913"/>
</workbook>
</file>

<file path=xl/calcChain.xml><?xml version="1.0" encoding="utf-8"?>
<calcChain xmlns="http://schemas.openxmlformats.org/spreadsheetml/2006/main">
  <c r="P70" i="1" l="1"/>
  <c r="M70" i="1"/>
  <c r="P63" i="1"/>
  <c r="M63" i="1"/>
  <c r="P69" i="1"/>
  <c r="M69" i="1"/>
  <c r="P62" i="1"/>
  <c r="M62" i="1"/>
  <c r="P68" i="1"/>
  <c r="M68" i="1"/>
  <c r="P17" i="1"/>
  <c r="M17" i="1"/>
  <c r="P67" i="1"/>
  <c r="M67" i="1"/>
  <c r="P60" i="1"/>
  <c r="M60" i="1"/>
  <c r="P61" i="1"/>
  <c r="M61" i="1"/>
  <c r="P56" i="1"/>
  <c r="M56" i="1"/>
  <c r="P55" i="1"/>
  <c r="M55" i="1"/>
  <c r="P54" i="1"/>
  <c r="M54" i="1"/>
  <c r="P53" i="1"/>
  <c r="M53" i="1"/>
  <c r="P49" i="1"/>
  <c r="M49" i="1"/>
  <c r="P44" i="1"/>
  <c r="M44" i="1"/>
  <c r="P48" i="1"/>
  <c r="M48" i="1"/>
  <c r="P43" i="1"/>
  <c r="M43" i="1"/>
  <c r="P42" i="1"/>
  <c r="M42" i="1"/>
  <c r="P38" i="1"/>
  <c r="M38" i="1"/>
  <c r="P33" i="1"/>
  <c r="M33" i="1"/>
  <c r="P21" i="1"/>
  <c r="M21" i="1"/>
  <c r="P28" i="1"/>
  <c r="M28" i="1"/>
  <c r="P32" i="1"/>
  <c r="M32" i="1"/>
  <c r="P37" i="1"/>
  <c r="M37" i="1"/>
  <c r="P26" i="1"/>
  <c r="M26" i="1"/>
  <c r="P27" i="1"/>
  <c r="M27" i="1"/>
  <c r="P25" i="1"/>
  <c r="M25" i="1"/>
  <c r="P20" i="1"/>
  <c r="M20" i="1"/>
  <c r="P18" i="1"/>
  <c r="M18" i="1"/>
  <c r="P16" i="1"/>
  <c r="M16" i="1"/>
  <c r="P19" i="1"/>
  <c r="M19" i="1"/>
  <c r="P15" i="1"/>
  <c r="M15" i="1"/>
  <c r="M12" i="1"/>
  <c r="P12" i="1"/>
  <c r="B36" i="1" l="1"/>
  <c r="D11" i="1" l="1"/>
  <c r="C11" i="1"/>
  <c r="H64" i="1"/>
  <c r="H45" i="1"/>
  <c r="F45" i="1"/>
  <c r="D45" i="1"/>
  <c r="H41" i="1"/>
  <c r="H39" i="1" s="1"/>
  <c r="G41" i="1"/>
  <c r="E41" i="1"/>
  <c r="D41" i="1"/>
  <c r="C41" i="1"/>
  <c r="C39" i="1" s="1"/>
  <c r="J39" i="1"/>
  <c r="F39" i="1"/>
  <c r="D39" i="1"/>
  <c r="O36" i="1"/>
  <c r="N36" i="1"/>
  <c r="N34" i="1" s="1"/>
  <c r="J29" i="1"/>
  <c r="H29" i="1"/>
  <c r="F29" i="1"/>
  <c r="D29" i="1"/>
  <c r="O52" i="1" l="1"/>
  <c r="O50" i="1" s="1"/>
  <c r="O34" i="1"/>
  <c r="O31" i="1"/>
  <c r="O29" i="1" s="1"/>
  <c r="O24" i="1"/>
  <c r="O22" i="1" s="1"/>
  <c r="O14" i="1"/>
  <c r="O11" i="1"/>
  <c r="L11" i="1"/>
  <c r="L14" i="1"/>
  <c r="L36" i="1"/>
  <c r="L34" i="1" s="1"/>
  <c r="L47" i="1"/>
  <c r="L45" i="1" s="1"/>
  <c r="L66" i="1"/>
  <c r="L64" i="1" s="1"/>
  <c r="K36" i="1"/>
  <c r="K34" i="1" s="1"/>
  <c r="K31" i="1"/>
  <c r="K29" i="1" s="1"/>
  <c r="K24" i="1"/>
  <c r="K22" i="1" s="1"/>
  <c r="K14" i="1"/>
  <c r="K11" i="1"/>
  <c r="I66" i="1"/>
  <c r="I64" i="1" s="1"/>
  <c r="I52" i="1"/>
  <c r="I50" i="1" s="1"/>
  <c r="I47" i="1"/>
  <c r="I45" i="1" s="1"/>
  <c r="I39" i="1"/>
  <c r="I41" i="1"/>
  <c r="I36" i="1"/>
  <c r="I34" i="1" s="1"/>
  <c r="I31" i="1"/>
  <c r="I29" i="1" s="1"/>
  <c r="I24" i="1"/>
  <c r="I22" i="1" s="1"/>
  <c r="I14" i="1"/>
  <c r="I11" i="1"/>
  <c r="G14" i="1"/>
  <c r="G9" i="1" s="1"/>
  <c r="G24" i="1"/>
  <c r="G22" i="1" s="1"/>
  <c r="G36" i="1"/>
  <c r="G34" i="1" s="1"/>
  <c r="G39" i="1"/>
  <c r="G52" i="1"/>
  <c r="G50" i="1" s="1"/>
  <c r="G59" i="1"/>
  <c r="G57" i="1" s="1"/>
  <c r="G66" i="1"/>
  <c r="G64" i="1" s="1"/>
  <c r="E52" i="1"/>
  <c r="E59" i="1"/>
  <c r="E57" i="1" s="1"/>
  <c r="E66" i="1"/>
  <c r="E64" i="1" s="1"/>
  <c r="E50" i="1"/>
  <c r="E39" i="1"/>
  <c r="E31" i="1"/>
  <c r="E29" i="1" s="1"/>
  <c r="E24" i="1"/>
  <c r="E22" i="1" s="1"/>
  <c r="E14" i="1"/>
  <c r="E11" i="1"/>
  <c r="I9" i="1" l="1"/>
  <c r="I8" i="1" s="1"/>
  <c r="L9" i="1"/>
  <c r="G8" i="1"/>
  <c r="E9" i="1"/>
  <c r="F11" i="1"/>
  <c r="F14" i="1"/>
  <c r="B34" i="1"/>
  <c r="B14" i="1"/>
  <c r="M14" i="1" s="1"/>
  <c r="B11" i="1"/>
  <c r="P11" i="1" s="1"/>
  <c r="F9" i="1" l="1"/>
  <c r="O66" i="1" l="1"/>
  <c r="O64" i="1" s="1"/>
  <c r="N66" i="1"/>
  <c r="N64" i="1" s="1"/>
  <c r="K66" i="1"/>
  <c r="K64" i="1" s="1"/>
  <c r="F66" i="1"/>
  <c r="F64" i="1" s="1"/>
  <c r="D66" i="1"/>
  <c r="D64" i="1" s="1"/>
  <c r="C66" i="1"/>
  <c r="C64" i="1" s="1"/>
  <c r="B66" i="1"/>
  <c r="B64" i="1" s="1"/>
  <c r="O59" i="1"/>
  <c r="O57" i="1" s="1"/>
  <c r="N59" i="1"/>
  <c r="N57" i="1" s="1"/>
  <c r="L59" i="1"/>
  <c r="L57" i="1" s="1"/>
  <c r="K59" i="1"/>
  <c r="K57" i="1" s="1"/>
  <c r="H59" i="1"/>
  <c r="H57" i="1" s="1"/>
  <c r="F59" i="1"/>
  <c r="F57" i="1" s="1"/>
  <c r="D59" i="1"/>
  <c r="D57" i="1" s="1"/>
  <c r="C59" i="1"/>
  <c r="C57" i="1" s="1"/>
  <c r="B59" i="1"/>
  <c r="B57" i="1" s="1"/>
  <c r="N52" i="1"/>
  <c r="N50" i="1" s="1"/>
  <c r="L52" i="1"/>
  <c r="L50" i="1" s="1"/>
  <c r="K52" i="1"/>
  <c r="K50" i="1" s="1"/>
  <c r="C52" i="1"/>
  <c r="C50" i="1" s="1"/>
  <c r="B52" i="1"/>
  <c r="B50" i="1" s="1"/>
  <c r="O47" i="1"/>
  <c r="O45" i="1" s="1"/>
  <c r="N47" i="1"/>
  <c r="N45" i="1" s="1"/>
  <c r="K47" i="1"/>
  <c r="K45" i="1" s="1"/>
  <c r="E47" i="1"/>
  <c r="E45" i="1" s="1"/>
  <c r="C47" i="1"/>
  <c r="C45" i="1" s="1"/>
  <c r="B47" i="1"/>
  <c r="B45" i="1" s="1"/>
  <c r="L41" i="1"/>
  <c r="L39" i="1" s="1"/>
  <c r="K41" i="1"/>
  <c r="K39" i="1" s="1"/>
  <c r="B41" i="1"/>
  <c r="B39" i="1" s="1"/>
  <c r="H36" i="1"/>
  <c r="H34" i="1" s="1"/>
  <c r="F36" i="1"/>
  <c r="F34" i="1" s="1"/>
  <c r="E36" i="1"/>
  <c r="E34" i="1" s="1"/>
  <c r="D36" i="1"/>
  <c r="D34" i="1" s="1"/>
  <c r="C36" i="1"/>
  <c r="C34" i="1" s="1"/>
  <c r="N31" i="1"/>
  <c r="N29" i="1" s="1"/>
  <c r="L31" i="1"/>
  <c r="L29" i="1" s="1"/>
  <c r="C31" i="1"/>
  <c r="C29" i="1" s="1"/>
  <c r="B31" i="1"/>
  <c r="B29" i="1" s="1"/>
  <c r="N24" i="1"/>
  <c r="N22" i="1" s="1"/>
  <c r="L24" i="1"/>
  <c r="L22" i="1" s="1"/>
  <c r="F24" i="1"/>
  <c r="F22" i="1" s="1"/>
  <c r="D24" i="1"/>
  <c r="D22" i="1" s="1"/>
  <c r="C24" i="1"/>
  <c r="C22" i="1" s="1"/>
  <c r="B24" i="1"/>
  <c r="B22" i="1" s="1"/>
  <c r="H8" i="1" l="1"/>
  <c r="F8" i="1"/>
  <c r="P50" i="1"/>
  <c r="M50" i="1"/>
  <c r="M45" i="1"/>
  <c r="P45" i="1"/>
  <c r="M39" i="1"/>
  <c r="P39" i="1"/>
  <c r="P29" i="1"/>
  <c r="M29" i="1"/>
  <c r="P22" i="1"/>
  <c r="M22" i="1"/>
  <c r="L8" i="1"/>
  <c r="P57" i="1"/>
  <c r="M57" i="1"/>
  <c r="P66" i="1"/>
  <c r="M66" i="1"/>
  <c r="P59" i="1"/>
  <c r="M59" i="1"/>
  <c r="P52" i="1"/>
  <c r="M52" i="1"/>
  <c r="P47" i="1"/>
  <c r="M47" i="1"/>
  <c r="M41" i="1"/>
  <c r="P41" i="1"/>
  <c r="P34" i="1"/>
  <c r="M34" i="1"/>
  <c r="M31" i="1"/>
  <c r="P31" i="1"/>
  <c r="P24" i="1"/>
  <c r="M24" i="1"/>
  <c r="P36" i="1"/>
  <c r="M36" i="1"/>
  <c r="O9" i="1"/>
  <c r="O8" i="1" s="1"/>
  <c r="N14" i="1"/>
  <c r="N9" i="1" s="1"/>
  <c r="N8" i="1" s="1"/>
  <c r="K9" i="1"/>
  <c r="K8" i="1" s="1"/>
  <c r="D14" i="1"/>
  <c r="D9" i="1" s="1"/>
  <c r="D8" i="1" s="1"/>
  <c r="C14" i="1"/>
  <c r="C9" i="1" s="1"/>
  <c r="P14" i="1" l="1"/>
  <c r="B9" i="1"/>
  <c r="B8" i="1" l="1"/>
  <c r="P8" i="1" s="1"/>
  <c r="P9" i="1"/>
  <c r="M9" i="1"/>
  <c r="M64" i="1"/>
  <c r="P64" i="1"/>
  <c r="M8" i="1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<sst xmlns="http://schemas.openxmlformats.org/spreadsheetml/2006/main" count="100" uniqueCount="89">
  <si>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</si>
  <si>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</si>
  <si>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</si>
  <si>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</si>
  <si>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</si>
  <si>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</si>
  <si>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</si>
  <si>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</si>
  <si>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</si>
  <si>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</si>
  <si>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</si>
  <si>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</si>
  <si>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</si>
  <si>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</si>
  <si>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</si>
  <si>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</si>
  <si>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</si>
  <si>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</si>
  <si>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</si>
  <si>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</si>
  <si>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</si>
  <si>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</si>
  <si>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</si>
  <si>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</si>
  <si>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</si>
  <si>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</si>
  <si>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</si>
  <si>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</si>
  <si>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</si>
  <si>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</si>
  <si>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</si>
  <si>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</si>
  <si>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</si>
  <si>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</si>
  <si>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</si>
  <si>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</si>
  <si>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</si>
  <si>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</si>
  <si>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</si>
  <si>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</si>
  <si>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</si>
  <si>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</si>
  <si>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</si>
  <si>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</si>
  <si>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</si>
  <si>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</si>
  <si>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</si>
  <si>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</si>
  <si>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</si>
  <si>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</si>
  <si>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</si>
  <si>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</si>
  <si>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</si>
  <si>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</si>
  <si>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</si>
  <si>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</si>
  <si>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</si>
  <si>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</si>
  <si>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</si>
  <si>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</si>
  <si>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</si>
  <si>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</si>
  <si>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</si>
  <si>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</si>
  <si>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</si>
  <si>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</si>
  <si>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</si>
  <si>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</si>
  <si>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</si>
  <si>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</si>
  <si>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</si>
  <si>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</si>
  <si>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</si>
  <si>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</si>
  <si>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</si>
  <si>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</si>
  <si>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</si>
  <si>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</si>
  <si>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</si>
  <si>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</si>
  <si>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</si>
  <si>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</si>
  <si>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</si>
  <si>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</si>
  <si>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</si>
  <si>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-</t>
    <phoneticPr fontId="3"/>
  </si>
  <si>
    <t>　※ （　）内は、他行政区域の水道事業から給水している場合の箇所数であり、外数である。</t>
    <phoneticPr fontId="3"/>
  </si>
  <si>
    <r>
      <t>　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</si>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</sst>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  <numFmt numFmtId="181" formatCode="0.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1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5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0" borderId="0" xfId="0" applyFont="1" applyBorder="1"/>
    <xf numFmtId="176" fontId="5" fillId="2" borderId="16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176" fontId="7" fillId="2" borderId="0" xfId="0" applyNumberFormat="1" applyFont="1" applyFill="1" applyBorder="1" applyAlignment="1">
      <alignment horizontal="right" wrapText="1"/>
    </xf>
    <xf numFmtId="177" fontId="7" fillId="2" borderId="0" xfId="1" applyNumberFormat="1" applyFont="1" applyFill="1" applyBorder="1" applyAlignment="1">
      <alignment horizontal="right" wrapText="1"/>
    </xf>
    <xf numFmtId="177" fontId="7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78" fontId="7" fillId="2" borderId="0" xfId="0" applyNumberFormat="1" applyFont="1" applyFill="1" applyBorder="1" applyAlignment="1">
      <alignment horizontal="left" wrapText="1"/>
    </xf>
    <xf numFmtId="0" fontId="8" fillId="0" borderId="0" xfId="0" applyFont="1" applyBorder="1"/>
    <xf numFmtId="0" fontId="5" fillId="2" borderId="29" xfId="0" applyFont="1" applyFill="1" applyBorder="1" applyAlignment="1">
      <alignment horizontal="right" wrapText="1"/>
    </xf>
    <xf numFmtId="176" fontId="4" fillId="26" borderId="32" xfId="0" applyNumberFormat="1" applyFont="1" applyFill="1" applyBorder="1" applyAlignment="1">
      <alignment horizontal="right" vertical="center" shrinkToFit="1"/>
    </xf>
    <xf numFmtId="0" fontId="9" fillId="2" borderId="0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distributed" wrapText="1"/>
    </xf>
    <xf numFmtId="0" fontId="5" fillId="2" borderId="14" xfId="0" applyFont="1" applyFill="1" applyBorder="1" applyAlignment="1">
      <alignment horizontal="distributed" wrapText="1"/>
    </xf>
    <xf numFmtId="0" fontId="5" fillId="2" borderId="30" xfId="0" applyFont="1" applyFill="1" applyBorder="1" applyAlignment="1">
      <alignment horizontal="distributed" wrapText="1"/>
    </xf>
    <xf numFmtId="0" fontId="30" fillId="2" borderId="31" xfId="0" applyFont="1" applyFill="1" applyBorder="1" applyAlignment="1">
      <alignment horizontal="center" shrinkToFit="1"/>
    </xf>
    <xf numFmtId="0" fontId="31" fillId="2" borderId="4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wrapText="1"/>
    </xf>
    <xf numFmtId="176" fontId="31" fillId="2" borderId="4" xfId="0" applyNumberFormat="1" applyFont="1" applyFill="1" applyBorder="1" applyAlignment="1">
      <alignment horizontal="right" wrapText="1"/>
    </xf>
    <xf numFmtId="177" fontId="31" fillId="2" borderId="0" xfId="0" applyNumberFormat="1" applyFont="1" applyFill="1" applyBorder="1" applyAlignment="1">
      <alignment horizontal="center" wrapText="1"/>
    </xf>
    <xf numFmtId="177" fontId="31" fillId="2" borderId="8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right" wrapText="1"/>
    </xf>
    <xf numFmtId="0" fontId="31" fillId="2" borderId="31" xfId="0" applyFont="1" applyFill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6" fontId="30" fillId="2" borderId="4" xfId="0" applyNumberFormat="1" applyFont="1" applyFill="1" applyBorder="1" applyAlignment="1">
      <alignment horizontal="right" wrapText="1"/>
    </xf>
    <xf numFmtId="177" fontId="31" fillId="2" borderId="4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center" wrapText="1"/>
    </xf>
    <xf numFmtId="0" fontId="31" fillId="2" borderId="31" xfId="0" applyFont="1" applyFill="1" applyBorder="1" applyAlignment="1">
      <alignment horizontal="right" wrapText="1"/>
    </xf>
    <xf numFmtId="0" fontId="30" fillId="2" borderId="4" xfId="0" applyFont="1" applyFill="1" applyBorder="1" applyAlignment="1">
      <alignment horizontal="center" wrapText="1"/>
    </xf>
    <xf numFmtId="177" fontId="30" fillId="2" borderId="4" xfId="1" applyNumberFormat="1" applyFont="1" applyFill="1" applyBorder="1" applyAlignment="1">
      <alignment horizontal="center" wrapText="1"/>
    </xf>
    <xf numFmtId="176" fontId="30" fillId="2" borderId="32" xfId="0" applyNumberFormat="1" applyFont="1" applyFill="1" applyBorder="1" applyAlignment="1">
      <alignment horizontal="center" wrapText="1"/>
    </xf>
    <xf numFmtId="0" fontId="31" fillId="2" borderId="33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right" wrapText="1"/>
    </xf>
    <xf numFmtId="180" fontId="30" fillId="2" borderId="7" xfId="0" applyNumberFormat="1" applyFont="1" applyFill="1" applyBorder="1" applyAlignment="1">
      <alignment horizontal="right" wrapText="1"/>
    </xf>
    <xf numFmtId="180" fontId="30" fillId="2" borderId="6" xfId="0" applyNumberFormat="1" applyFont="1" applyFill="1" applyBorder="1" applyAlignment="1">
      <alignment horizontal="right" wrapText="1"/>
    </xf>
    <xf numFmtId="0" fontId="30" fillId="2" borderId="5" xfId="0" applyFont="1" applyFill="1" applyBorder="1" applyAlignment="1">
      <alignment horizontal="right" wrapText="1"/>
    </xf>
    <xf numFmtId="176" fontId="30" fillId="2" borderId="9" xfId="0" applyNumberFormat="1" applyFont="1" applyFill="1" applyBorder="1" applyAlignment="1">
      <alignment horizontal="right" wrapText="1"/>
    </xf>
    <xf numFmtId="177" fontId="30" fillId="2" borderId="5" xfId="0" applyNumberFormat="1" applyFont="1" applyFill="1" applyBorder="1" applyAlignment="1">
      <alignment horizontal="right" wrapText="1"/>
    </xf>
    <xf numFmtId="177" fontId="30" fillId="2" borderId="9" xfId="1" applyNumberFormat="1" applyFont="1" applyFill="1" applyBorder="1" applyAlignment="1">
      <alignment horizontal="right" wrapText="1"/>
    </xf>
    <xf numFmtId="176" fontId="30" fillId="2" borderId="34" xfId="0" applyNumberFormat="1" applyFont="1" applyFill="1" applyBorder="1" applyAlignment="1">
      <alignment horizontal="right" wrapText="1"/>
    </xf>
    <xf numFmtId="0" fontId="31" fillId="3" borderId="35" xfId="0" applyFont="1" applyFill="1" applyBorder="1" applyAlignment="1">
      <alignment horizontal="center" vertical="center" wrapText="1"/>
    </xf>
    <xf numFmtId="38" fontId="31" fillId="27" borderId="11" xfId="1" applyFont="1" applyFill="1" applyBorder="1" applyAlignment="1">
      <alignment horizontal="right" vertical="center" shrinkToFit="1"/>
    </xf>
    <xf numFmtId="38" fontId="31" fillId="27" borderId="10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right" vertical="center" shrinkToFit="1"/>
    </xf>
    <xf numFmtId="38" fontId="31" fillId="27" borderId="13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left" vertical="center" shrinkToFit="1"/>
    </xf>
    <xf numFmtId="179" fontId="31" fillId="27" borderId="11" xfId="1" applyNumberFormat="1" applyFont="1" applyFill="1" applyBorder="1" applyAlignment="1">
      <alignment horizontal="right" vertical="center" shrinkToFit="1"/>
    </xf>
    <xf numFmtId="179" fontId="31" fillId="27" borderId="36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left" vertical="center" shrinkToFit="1"/>
    </xf>
    <xf numFmtId="38" fontId="31" fillId="26" borderId="8" xfId="1" applyFont="1" applyFill="1" applyBorder="1" applyAlignment="1">
      <alignment horizontal="right" vertical="center" shrinkToFit="1"/>
    </xf>
    <xf numFmtId="177" fontId="31" fillId="26" borderId="0" xfId="0" applyNumberFormat="1" applyFont="1" applyFill="1" applyBorder="1" applyAlignment="1">
      <alignment horizontal="right" vertical="center" shrinkToFit="1"/>
    </xf>
    <xf numFmtId="178" fontId="31" fillId="26" borderId="0" xfId="0" applyNumberFormat="1" applyFont="1" applyFill="1" applyBorder="1" applyAlignment="1">
      <alignment horizontal="right" vertical="center" shrinkToFit="1"/>
    </xf>
    <xf numFmtId="177" fontId="31" fillId="26" borderId="3" xfId="0" applyNumberFormat="1" applyFont="1" applyFill="1" applyBorder="1" applyAlignment="1">
      <alignment horizontal="right" vertical="center" shrinkToFit="1"/>
    </xf>
    <xf numFmtId="178" fontId="31" fillId="26" borderId="2" xfId="0" applyNumberFormat="1" applyFont="1" applyFill="1" applyBorder="1" applyAlignment="1">
      <alignment horizontal="left" vertical="center" shrinkToFit="1"/>
    </xf>
    <xf numFmtId="178" fontId="31" fillId="26" borderId="0" xfId="0" applyNumberFormat="1" applyFont="1" applyFill="1" applyBorder="1" applyAlignment="1">
      <alignment horizontal="left" vertical="center" shrinkToFit="1"/>
    </xf>
    <xf numFmtId="38" fontId="31" fillId="26" borderId="0" xfId="1" applyFont="1" applyFill="1" applyBorder="1" applyAlignment="1">
      <alignment horizontal="right" vertical="center" shrinkToFit="1"/>
    </xf>
    <xf numFmtId="176" fontId="31" fillId="26" borderId="0" xfId="0" applyNumberFormat="1" applyFont="1" applyFill="1" applyBorder="1" applyAlignment="1">
      <alignment horizontal="right" vertical="center" shrinkToFit="1"/>
    </xf>
    <xf numFmtId="177" fontId="31" fillId="26" borderId="8" xfId="1" applyNumberFormat="1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horizontal="right" vertical="center" shrinkToFit="1"/>
    </xf>
    <xf numFmtId="0" fontId="31" fillId="2" borderId="37" xfId="0" applyFont="1" applyFill="1" applyBorder="1" applyAlignment="1">
      <alignment horizontal="right" vertical="center" shrinkToFit="1"/>
    </xf>
    <xf numFmtId="0" fontId="31" fillId="26" borderId="4" xfId="0" applyFont="1" applyFill="1" applyBorder="1" applyAlignment="1">
      <alignment horizontal="right" vertical="center" shrinkToFit="1"/>
    </xf>
    <xf numFmtId="0" fontId="31" fillId="26" borderId="0" xfId="0" applyFont="1" applyFill="1" applyBorder="1" applyAlignment="1">
      <alignment horizontal="right" vertical="center" shrinkToFit="1"/>
    </xf>
    <xf numFmtId="177" fontId="31" fillId="26" borderId="4" xfId="0" applyNumberFormat="1" applyFont="1" applyFill="1" applyBorder="1" applyAlignment="1">
      <alignment horizontal="right" vertical="center" shrinkToFit="1"/>
    </xf>
    <xf numFmtId="177" fontId="31" fillId="26" borderId="4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center" vertical="center" shrinkToFit="1"/>
    </xf>
    <xf numFmtId="38" fontId="31" fillId="27" borderId="4" xfId="1" applyFont="1" applyFill="1" applyBorder="1" applyAlignment="1">
      <alignment vertical="center" shrinkToFit="1"/>
    </xf>
    <xf numFmtId="177" fontId="31" fillId="27" borderId="0" xfId="0" applyNumberFormat="1" applyFont="1" applyFill="1" applyBorder="1" applyAlignment="1">
      <alignment vertical="center" shrinkToFit="1"/>
    </xf>
    <xf numFmtId="178" fontId="31" fillId="27" borderId="0" xfId="0" applyNumberFormat="1" applyFont="1" applyFill="1" applyBorder="1" applyAlignment="1">
      <alignment vertical="center" shrinkToFit="1"/>
    </xf>
    <xf numFmtId="177" fontId="31" fillId="27" borderId="3" xfId="0" applyNumberFormat="1" applyFont="1" applyFill="1" applyBorder="1" applyAlignment="1">
      <alignment vertical="center" shrinkToFit="1"/>
    </xf>
    <xf numFmtId="178" fontId="31" fillId="27" borderId="2" xfId="0" applyNumberFormat="1" applyFont="1" applyFill="1" applyBorder="1" applyAlignment="1">
      <alignment vertical="center" shrinkToFit="1"/>
    </xf>
    <xf numFmtId="38" fontId="31" fillId="27" borderId="0" xfId="1" applyFont="1" applyFill="1" applyBorder="1" applyAlignment="1">
      <alignment vertical="center" shrinkToFit="1"/>
    </xf>
    <xf numFmtId="176" fontId="31" fillId="27" borderId="0" xfId="0" applyNumberFormat="1" applyFont="1" applyFill="1" applyBorder="1" applyAlignment="1">
      <alignment horizontal="right" vertical="center" shrinkToFit="1"/>
    </xf>
    <xf numFmtId="177" fontId="31" fillId="27" borderId="4" xfId="0" applyNumberFormat="1" applyFont="1" applyFill="1" applyBorder="1" applyAlignment="1">
      <alignment vertical="center" shrinkToFit="1"/>
    </xf>
    <xf numFmtId="176" fontId="31" fillId="27" borderId="32" xfId="0" applyNumberFormat="1" applyFont="1" applyFill="1" applyBorder="1" applyAlignment="1">
      <alignment vertical="center" shrinkToFit="1"/>
    </xf>
    <xf numFmtId="38" fontId="31" fillId="0" borderId="37" xfId="0" applyNumberFormat="1" applyFont="1" applyFill="1" applyBorder="1" applyAlignment="1">
      <alignment horizontal="center" vertical="center" shrinkToFit="1"/>
    </xf>
    <xf numFmtId="3" fontId="31" fillId="0" borderId="4" xfId="0" applyNumberFormat="1" applyFont="1" applyFill="1" applyBorder="1" applyAlignment="1">
      <alignment horizontal="right" vertical="center" shrinkToFit="1"/>
    </xf>
    <xf numFmtId="177" fontId="31" fillId="0" borderId="0" xfId="0" applyNumberFormat="1" applyFont="1" applyFill="1" applyBorder="1" applyAlignment="1">
      <alignment horizontal="right" vertical="center" shrinkToFit="1"/>
    </xf>
    <xf numFmtId="178" fontId="31" fillId="0" borderId="2" xfId="0" applyNumberFormat="1" applyFont="1" applyFill="1" applyBorder="1" applyAlignment="1">
      <alignment horizontal="left" vertical="center" shrinkToFit="1"/>
    </xf>
    <xf numFmtId="177" fontId="31" fillId="0" borderId="3" xfId="0" applyNumberFormat="1" applyFont="1" applyFill="1" applyBorder="1" applyAlignment="1">
      <alignment horizontal="right" vertical="center" shrinkToFit="1"/>
    </xf>
    <xf numFmtId="3" fontId="31" fillId="0" borderId="0" xfId="0" applyNumberFormat="1" applyFont="1" applyFill="1" applyBorder="1" applyAlignment="1">
      <alignment horizontal="right" vertical="center" shrinkToFit="1"/>
    </xf>
    <xf numFmtId="181" fontId="31" fillId="0" borderId="4" xfId="47" applyNumberFormat="1" applyFont="1" applyFill="1" applyBorder="1" applyAlignment="1">
      <alignment horizontal="right" vertical="center" shrinkToFit="1"/>
    </xf>
    <xf numFmtId="177" fontId="31" fillId="0" borderId="4" xfId="0" applyNumberFormat="1" applyFont="1" applyFill="1" applyBorder="1" applyAlignment="1">
      <alignment horizontal="right" vertical="center" shrinkToFit="1"/>
    </xf>
    <xf numFmtId="181" fontId="31" fillId="0" borderId="32" xfId="47" applyNumberFormat="1" applyFont="1" applyFill="1" applyBorder="1" applyAlignment="1">
      <alignment horizontal="right" vertical="center" shrinkToFit="1"/>
    </xf>
    <xf numFmtId="38" fontId="31" fillId="2" borderId="37" xfId="0" applyNumberFormat="1" applyFont="1" applyFill="1" applyBorder="1" applyAlignment="1">
      <alignment horizontal="center" vertical="center" shrinkToFit="1"/>
    </xf>
    <xf numFmtId="38" fontId="31" fillId="26" borderId="4" xfId="0" applyNumberFormat="1" applyFont="1" applyFill="1" applyBorder="1" applyAlignment="1">
      <alignment vertical="center" shrinkToFit="1"/>
    </xf>
    <xf numFmtId="177" fontId="31" fillId="26" borderId="0" xfId="0" applyNumberFormat="1" applyFont="1" applyFill="1" applyBorder="1" applyAlignment="1">
      <alignment vertical="center" shrinkToFit="1"/>
    </xf>
    <xf numFmtId="178" fontId="31" fillId="26" borderId="0" xfId="0" applyNumberFormat="1" applyFont="1" applyFill="1" applyBorder="1" applyAlignment="1">
      <alignment vertical="center" shrinkToFit="1"/>
    </xf>
    <xf numFmtId="177" fontId="31" fillId="26" borderId="3" xfId="0" applyNumberFormat="1" applyFont="1" applyFill="1" applyBorder="1" applyAlignment="1">
      <alignment vertical="center" shrinkToFit="1"/>
    </xf>
    <xf numFmtId="178" fontId="31" fillId="26" borderId="2" xfId="0" applyNumberFormat="1" applyFont="1" applyFill="1" applyBorder="1" applyAlignment="1">
      <alignment vertical="center" shrinkToFit="1"/>
    </xf>
    <xf numFmtId="38" fontId="31" fillId="26" borderId="0" xfId="0" applyNumberFormat="1" applyFont="1" applyFill="1" applyBorder="1" applyAlignment="1">
      <alignment horizontal="right" vertical="center" shrinkToFit="1"/>
    </xf>
    <xf numFmtId="38" fontId="31" fillId="26" borderId="4" xfId="0" applyNumberFormat="1" applyFont="1" applyFill="1" applyBorder="1" applyAlignment="1">
      <alignment horizontal="right" vertical="center" shrinkToFit="1"/>
    </xf>
    <xf numFmtId="38" fontId="31" fillId="0" borderId="38" xfId="0" applyNumberFormat="1" applyFont="1" applyFill="1" applyBorder="1" applyAlignment="1">
      <alignment horizontal="center" vertical="center" shrinkToFit="1"/>
    </xf>
    <xf numFmtId="3" fontId="31" fillId="0" borderId="9" xfId="0" applyNumberFormat="1" applyFont="1" applyFill="1" applyBorder="1" applyAlignment="1">
      <alignment horizontal="right" vertical="center" shrinkToFit="1"/>
    </xf>
    <xf numFmtId="177" fontId="31" fillId="0" borderId="5" xfId="0" applyNumberFormat="1" applyFont="1" applyFill="1" applyBorder="1" applyAlignment="1">
      <alignment horizontal="right" vertical="center" shrinkToFit="1"/>
    </xf>
    <xf numFmtId="178" fontId="31" fillId="0" borderId="6" xfId="0" applyNumberFormat="1" applyFont="1" applyFill="1" applyBorder="1" applyAlignment="1">
      <alignment horizontal="left" vertical="center" shrinkToFit="1"/>
    </xf>
    <xf numFmtId="177" fontId="31" fillId="0" borderId="7" xfId="0" applyNumberFormat="1" applyFont="1" applyFill="1" applyBorder="1" applyAlignment="1">
      <alignment horizontal="right" vertical="center" shrinkToFit="1"/>
    </xf>
    <xf numFmtId="3" fontId="31" fillId="0" borderId="5" xfId="0" applyNumberFormat="1" applyFont="1" applyFill="1" applyBorder="1" applyAlignment="1">
      <alignment horizontal="right" vertical="center" shrinkToFit="1"/>
    </xf>
    <xf numFmtId="181" fontId="31" fillId="0" borderId="9" xfId="47" applyNumberFormat="1" applyFont="1" applyFill="1" applyBorder="1" applyAlignment="1">
      <alignment horizontal="right" vertical="center" shrinkToFit="1"/>
    </xf>
    <xf numFmtId="177" fontId="31" fillId="0" borderId="9" xfId="0" applyNumberFormat="1" applyFont="1" applyFill="1" applyBorder="1" applyAlignment="1">
      <alignment horizontal="right" vertical="center" shrinkToFit="1"/>
    </xf>
    <xf numFmtId="181" fontId="31" fillId="0" borderId="34" xfId="47" applyNumberFormat="1" applyFont="1" applyFill="1" applyBorder="1" applyAlignment="1">
      <alignment horizontal="right" vertical="center" shrinkToFit="1"/>
    </xf>
    <xf numFmtId="0" fontId="32" fillId="3" borderId="31" xfId="0" applyFont="1" applyFill="1" applyBorder="1" applyAlignment="1">
      <alignment horizontal="left" vertical="center" shrinkToFit="1"/>
    </xf>
    <xf numFmtId="176" fontId="31" fillId="27" borderId="4" xfId="0" applyNumberFormat="1" applyFont="1" applyFill="1" applyBorder="1" applyAlignment="1">
      <alignment horizontal="right" vertical="center" shrinkToFit="1"/>
    </xf>
    <xf numFmtId="177" fontId="31" fillId="27" borderId="2" xfId="1" applyNumberFormat="1" applyFont="1" applyFill="1" applyBorder="1" applyAlignment="1">
      <alignment vertical="center" shrinkToFit="1"/>
    </xf>
    <xf numFmtId="0" fontId="31" fillId="2" borderId="31" xfId="0" applyFont="1" applyFill="1" applyBorder="1" applyAlignment="1">
      <alignment horizontal="right" vertical="center" shrinkToFit="1"/>
    </xf>
    <xf numFmtId="0" fontId="31" fillId="26" borderId="4" xfId="0" applyFont="1" applyFill="1" applyBorder="1" applyAlignment="1">
      <alignment vertical="center" shrinkToFit="1"/>
    </xf>
    <xf numFmtId="0" fontId="31" fillId="26" borderId="0" xfId="0" applyFont="1" applyFill="1" applyBorder="1" applyAlignment="1">
      <alignment vertical="center" shrinkToFit="1"/>
    </xf>
    <xf numFmtId="176" fontId="31" fillId="26" borderId="4" xfId="0" applyNumberFormat="1" applyFont="1" applyFill="1" applyBorder="1" applyAlignment="1">
      <alignment horizontal="right" vertical="center" shrinkToFit="1"/>
    </xf>
    <xf numFmtId="177" fontId="31" fillId="26" borderId="4" xfId="1" applyNumberFormat="1" applyFont="1" applyFill="1" applyBorder="1" applyAlignment="1">
      <alignment vertical="center" shrinkToFit="1"/>
    </xf>
    <xf numFmtId="176" fontId="31" fillId="26" borderId="32" xfId="0" applyNumberFormat="1" applyFont="1" applyFill="1" applyBorder="1" applyAlignment="1">
      <alignment vertical="center" shrinkToFit="1"/>
    </xf>
    <xf numFmtId="0" fontId="30" fillId="3" borderId="31" xfId="0" applyFont="1" applyFill="1" applyBorder="1" applyAlignment="1">
      <alignment horizontal="center" vertical="center" shrinkToFit="1"/>
    </xf>
    <xf numFmtId="177" fontId="31" fillId="27" borderId="4" xfId="1" applyNumberFormat="1" applyFont="1" applyFill="1" applyBorder="1" applyAlignment="1">
      <alignment vertical="center" shrinkToFit="1"/>
    </xf>
    <xf numFmtId="38" fontId="31" fillId="0" borderId="31" xfId="0" applyNumberFormat="1" applyFont="1" applyFill="1" applyBorder="1" applyAlignment="1">
      <alignment horizontal="center" vertical="center" shrinkToFit="1"/>
    </xf>
    <xf numFmtId="38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38" fontId="31" fillId="26" borderId="4" xfId="1" applyFont="1" applyFill="1" applyBorder="1" applyAlignment="1">
      <alignment vertical="center" shrinkToFit="1"/>
    </xf>
    <xf numFmtId="3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shrinkToFit="1"/>
    </xf>
    <xf numFmtId="38" fontId="31" fillId="27" borderId="4" xfId="1" applyFont="1" applyFill="1" applyBorder="1" applyAlignment="1">
      <alignment shrinkToFit="1"/>
    </xf>
    <xf numFmtId="177" fontId="31" fillId="27" borderId="0" xfId="0" applyNumberFormat="1" applyFont="1" applyFill="1" applyBorder="1" applyAlignment="1">
      <alignment shrinkToFit="1"/>
    </xf>
    <xf numFmtId="178" fontId="31" fillId="27" borderId="2" xfId="0" applyNumberFormat="1" applyFont="1" applyFill="1" applyBorder="1" applyAlignment="1">
      <alignment shrinkToFit="1"/>
    </xf>
    <xf numFmtId="177" fontId="31" fillId="27" borderId="3" xfId="0" applyNumberFormat="1" applyFont="1" applyFill="1" applyBorder="1" applyAlignment="1">
      <alignment shrinkToFit="1"/>
    </xf>
    <xf numFmtId="38" fontId="31" fillId="27" borderId="0" xfId="1" applyFont="1" applyFill="1" applyBorder="1" applyAlignment="1">
      <alignment shrinkToFit="1"/>
    </xf>
    <xf numFmtId="176" fontId="31" fillId="27" borderId="4" xfId="0" applyNumberFormat="1" applyFont="1" applyFill="1" applyBorder="1" applyAlignment="1">
      <alignment horizontal="right" shrinkToFit="1"/>
    </xf>
    <xf numFmtId="177" fontId="31" fillId="27" borderId="4" xfId="1" applyNumberFormat="1" applyFont="1" applyFill="1" applyBorder="1" applyAlignment="1">
      <alignment shrinkToFit="1"/>
    </xf>
    <xf numFmtId="176" fontId="31" fillId="27" borderId="32" xfId="0" applyNumberFormat="1" applyFont="1" applyFill="1" applyBorder="1" applyAlignment="1">
      <alignment shrinkToFit="1"/>
    </xf>
    <xf numFmtId="0" fontId="31" fillId="2" borderId="31" xfId="0" applyFont="1" applyFill="1" applyBorder="1" applyAlignment="1">
      <alignment horizontal="right" shrinkToFit="1"/>
    </xf>
    <xf numFmtId="38" fontId="31" fillId="26" borderId="4" xfId="1" applyFont="1" applyFill="1" applyBorder="1" applyAlignment="1">
      <alignment shrinkToFit="1"/>
    </xf>
    <xf numFmtId="177" fontId="31" fillId="26" borderId="0" xfId="0" applyNumberFormat="1" applyFont="1" applyFill="1" applyBorder="1" applyAlignment="1">
      <alignment shrinkToFit="1"/>
    </xf>
    <xf numFmtId="178" fontId="31" fillId="26" borderId="2" xfId="0" applyNumberFormat="1" applyFont="1" applyFill="1" applyBorder="1" applyAlignment="1">
      <alignment shrinkToFit="1"/>
    </xf>
    <xf numFmtId="177" fontId="31" fillId="26" borderId="3" xfId="0" applyNumberFormat="1" applyFont="1" applyFill="1" applyBorder="1" applyAlignment="1">
      <alignment shrinkToFit="1"/>
    </xf>
    <xf numFmtId="38" fontId="31" fillId="26" borderId="0" xfId="1" applyFont="1" applyFill="1" applyBorder="1" applyAlignment="1">
      <alignment shrinkToFit="1"/>
    </xf>
    <xf numFmtId="176" fontId="31" fillId="26" borderId="4" xfId="0" applyNumberFormat="1" applyFont="1" applyFill="1" applyBorder="1" applyAlignment="1">
      <alignment horizontal="right" shrinkToFit="1"/>
    </xf>
    <xf numFmtId="177" fontId="31" fillId="26" borderId="4" xfId="1" applyNumberFormat="1" applyFont="1" applyFill="1" applyBorder="1" applyAlignment="1">
      <alignment shrinkToFit="1"/>
    </xf>
    <xf numFmtId="176" fontId="31" fillId="26" borderId="32" xfId="0" applyNumberFormat="1" applyFont="1" applyFill="1" applyBorder="1" applyAlignment="1">
      <alignment shrinkToFit="1"/>
    </xf>
    <xf numFmtId="0" fontId="30" fillId="3" borderId="31" xfId="0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wrapText="1"/>
    </xf>
    <xf numFmtId="38" fontId="31" fillId="0" borderId="33" xfId="0" applyNumberFormat="1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left" wrapText="1"/>
    </xf>
    <xf numFmtId="38" fontId="31" fillId="27" borderId="8" xfId="1" applyFont="1" applyFill="1" applyBorder="1" applyAlignment="1">
      <alignment shrinkToFit="1"/>
    </xf>
    <xf numFmtId="0" fontId="30" fillId="0" borderId="31" xfId="0" applyFont="1" applyFill="1" applyBorder="1" applyAlignment="1">
      <alignment horizontal="center" wrapText="1"/>
    </xf>
    <xf numFmtId="176" fontId="31" fillId="26" borderId="0" xfId="0" applyNumberFormat="1" applyFont="1" applyFill="1" applyBorder="1" applyAlignment="1">
      <alignment shrinkToFit="1"/>
    </xf>
    <xf numFmtId="0" fontId="30" fillId="3" borderId="31" xfId="0" applyFont="1" applyFill="1" applyBorder="1" applyAlignment="1">
      <alignment horizontal="center" wrapText="1"/>
    </xf>
    <xf numFmtId="3" fontId="31" fillId="0" borderId="31" xfId="0" applyNumberFormat="1" applyFont="1" applyFill="1" applyBorder="1" applyAlignment="1">
      <alignment horizontal="center" wrapText="1"/>
    </xf>
    <xf numFmtId="3" fontId="31" fillId="0" borderId="33" xfId="0" applyNumberFormat="1" applyFont="1" applyFill="1" applyBorder="1" applyAlignment="1">
      <alignment horizontal="center" wrapText="1"/>
    </xf>
    <xf numFmtId="38" fontId="31" fillId="2" borderId="39" xfId="0" applyNumberFormat="1" applyFont="1" applyFill="1" applyBorder="1" applyAlignment="1">
      <alignment horizontal="center" wrapText="1"/>
    </xf>
    <xf numFmtId="3" fontId="31" fillId="26" borderId="4" xfId="0" applyNumberFormat="1" applyFont="1" applyFill="1" applyBorder="1" applyAlignment="1">
      <alignment horizontal="right" vertical="center" shrinkToFit="1"/>
    </xf>
    <xf numFmtId="3" fontId="31" fillId="26" borderId="0" xfId="0" applyNumberFormat="1" applyFont="1" applyFill="1" applyBorder="1" applyAlignment="1">
      <alignment horizontal="right" vertical="center" shrinkToFit="1"/>
    </xf>
    <xf numFmtId="181" fontId="31" fillId="26" borderId="28" xfId="47" applyNumberFormat="1" applyFont="1" applyFill="1" applyBorder="1" applyAlignment="1">
      <alignment horizontal="right" vertical="center" shrinkToFit="1"/>
    </xf>
    <xf numFmtId="177" fontId="31" fillId="26" borderId="1" xfId="0" applyNumberFormat="1" applyFont="1" applyFill="1" applyBorder="1" applyAlignment="1">
      <alignment horizontal="right" vertical="center" shrinkToFit="1"/>
    </xf>
    <xf numFmtId="177" fontId="31" fillId="26" borderId="28" xfId="0" applyNumberFormat="1" applyFont="1" applyFill="1" applyBorder="1" applyAlignment="1">
      <alignment horizontal="right" vertical="center" shrinkToFit="1"/>
    </xf>
    <xf numFmtId="181" fontId="31" fillId="26" borderId="40" xfId="47" applyNumberFormat="1" applyFont="1" applyFill="1" applyBorder="1" applyAlignment="1">
      <alignment horizontal="right" vertical="center" shrinkToFit="1"/>
    </xf>
    <xf numFmtId="0" fontId="31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0" fontId="31" fillId="0" borderId="0" xfId="0" applyFont="1" applyBorder="1" applyAlignment="1"/>
    <xf numFmtId="0" fontId="32" fillId="0" borderId="0" xfId="0" applyFont="1" applyBorder="1" applyAlignment="1"/>
    <xf numFmtId="0" fontId="31" fillId="0" borderId="0" xfId="0" applyFont="1" applyBorder="1"/>
    <xf numFmtId="0" fontId="34" fillId="0" borderId="0" xfId="0" applyFont="1" applyBorder="1"/>
    <xf numFmtId="177" fontId="34" fillId="0" borderId="0" xfId="0" applyNumberFormat="1" applyFont="1" applyBorder="1"/>
    <xf numFmtId="178" fontId="34" fillId="0" borderId="0" xfId="0" applyNumberFormat="1" applyFont="1" applyBorder="1" applyAlignment="1">
      <alignment horizontal="left"/>
    </xf>
    <xf numFmtId="176" fontId="34" fillId="0" borderId="0" xfId="0" applyNumberFormat="1" applyFont="1" applyBorder="1" applyAlignment="1">
      <alignment horizontal="right"/>
    </xf>
    <xf numFmtId="177" fontId="34" fillId="0" borderId="0" xfId="1" applyNumberFormat="1" applyFont="1" applyBorder="1"/>
    <xf numFmtId="176" fontId="34" fillId="0" borderId="0" xfId="0" applyNumberFormat="1" applyFont="1" applyBorder="1"/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" xfId="47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3"/>
  <sheetViews>
    <sheetView tabSelected="1" view="pageBreakPreview" zoomScaleNormal="100" zoomScaleSheetLayoutView="100" workbookViewId="0">
      <selection activeCell="R10" sqref="R10"/>
    </sheetView>
  </sheetViews>
  <sheetFormatPr defaultColWidth="9" defaultRowHeight="15.6"/>
  <cols>
    <col min="1" max="1" width="13.77734375" style="1" customWidth="1"/>
    <col min="2" max="2" width="11.77734375" style="1" bestFit="1" customWidth="1"/>
    <col min="3" max="3" width="4.6640625" style="4" customWidth="1"/>
    <col min="4" max="4" width="4.6640625" style="6" customWidth="1"/>
    <col min="5" max="5" width="4.6640625" style="4" customWidth="1"/>
    <col min="6" max="6" width="4.6640625" style="6" customWidth="1"/>
    <col min="7" max="7" width="4.6640625" style="4" customWidth="1"/>
    <col min="8" max="8" width="4.6640625" style="6" customWidth="1"/>
    <col min="9" max="9" width="4.6640625" style="4" customWidth="1"/>
    <col min="10" max="10" width="4.6640625" style="6" customWidth="1"/>
    <col min="11" max="12" width="10.21875" style="1" customWidth="1"/>
    <col min="13" max="13" width="7.77734375" style="5" bestFit="1" customWidth="1"/>
    <col min="14" max="14" width="6.77734375" style="4" bestFit="1" customWidth="1"/>
    <col min="15" max="15" width="7.6640625" style="3" bestFit="1" customWidth="1"/>
    <col min="16" max="16" width="8.77734375" style="2" bestFit="1" customWidth="1"/>
    <col min="17" max="16384" width="9" style="1"/>
  </cols>
  <sheetData>
    <row r="1" spans="1:16" s="18" customFormat="1" ht="24" customHeight="1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6.2" thickBot="1">
      <c r="A2" s="16"/>
      <c r="B2" s="16"/>
      <c r="C2" s="15"/>
      <c r="D2" s="17"/>
      <c r="E2" s="15"/>
      <c r="F2" s="17"/>
      <c r="G2" s="15"/>
      <c r="H2" s="17"/>
      <c r="I2" s="15"/>
      <c r="J2" s="17"/>
      <c r="K2" s="16"/>
      <c r="L2" s="16"/>
      <c r="M2" s="13"/>
      <c r="N2" s="15"/>
      <c r="O2" s="14"/>
      <c r="P2" s="13"/>
    </row>
    <row r="3" spans="1:16" s="9" customFormat="1" ht="15.6" customHeight="1">
      <c r="A3" s="19"/>
      <c r="B3" s="11" t="s">
        <v>50</v>
      </c>
      <c r="C3" s="22" t="s">
        <v>49</v>
      </c>
      <c r="D3" s="23"/>
      <c r="E3" s="23"/>
      <c r="F3" s="23"/>
      <c r="G3" s="23"/>
      <c r="H3" s="23"/>
      <c r="I3" s="23"/>
      <c r="J3" s="24"/>
      <c r="K3" s="12"/>
      <c r="L3" s="11"/>
      <c r="M3" s="10"/>
      <c r="N3" s="25" t="s">
        <v>48</v>
      </c>
      <c r="O3" s="26"/>
      <c r="P3" s="27"/>
    </row>
    <row r="4" spans="1:16" s="9" customFormat="1" ht="15.6" customHeight="1">
      <c r="A4" s="28" t="s">
        <v>47</v>
      </c>
      <c r="B4" s="29" t="s">
        <v>46</v>
      </c>
      <c r="C4" s="30" t="s">
        <v>45</v>
      </c>
      <c r="D4" s="31"/>
      <c r="E4" s="30" t="s">
        <v>44</v>
      </c>
      <c r="F4" s="32"/>
      <c r="G4" s="31" t="s">
        <v>43</v>
      </c>
      <c r="H4" s="31"/>
      <c r="I4" s="30" t="s">
        <v>42</v>
      </c>
      <c r="J4" s="33"/>
      <c r="K4" s="34" t="s">
        <v>41</v>
      </c>
      <c r="L4" s="29" t="s">
        <v>40</v>
      </c>
      <c r="M4" s="35" t="s">
        <v>39</v>
      </c>
      <c r="N4" s="36" t="s">
        <v>38</v>
      </c>
      <c r="O4" s="37" t="s">
        <v>37</v>
      </c>
      <c r="P4" s="38"/>
    </row>
    <row r="5" spans="1:16" s="9" customFormat="1" ht="15.6" customHeight="1">
      <c r="A5" s="39" t="s">
        <v>36</v>
      </c>
      <c r="B5" s="29" t="s">
        <v>35</v>
      </c>
      <c r="C5" s="40"/>
      <c r="D5" s="41"/>
      <c r="E5" s="30"/>
      <c r="F5" s="32"/>
      <c r="G5" s="41"/>
      <c r="H5" s="41"/>
      <c r="I5" s="40"/>
      <c r="J5" s="33"/>
      <c r="K5" s="34" t="s">
        <v>34</v>
      </c>
      <c r="L5" s="29" t="s">
        <v>34</v>
      </c>
      <c r="M5" s="42" t="s">
        <v>33</v>
      </c>
      <c r="N5" s="36" t="s">
        <v>32</v>
      </c>
      <c r="O5" s="43" t="s">
        <v>31</v>
      </c>
      <c r="P5" s="44"/>
    </row>
    <row r="6" spans="1:16" s="9" customFormat="1" ht="15.6" customHeight="1">
      <c r="A6" s="45" t="s">
        <v>30</v>
      </c>
      <c r="B6" s="46" t="s">
        <v>29</v>
      </c>
      <c r="C6" s="40"/>
      <c r="D6" s="41"/>
      <c r="E6" s="30"/>
      <c r="F6" s="32"/>
      <c r="G6" s="41"/>
      <c r="H6" s="41"/>
      <c r="I6" s="40"/>
      <c r="J6" s="33"/>
      <c r="K6" s="34"/>
      <c r="L6" s="46" t="s">
        <v>28</v>
      </c>
      <c r="M6" s="42" t="s">
        <v>27</v>
      </c>
      <c r="N6" s="36" t="s">
        <v>26</v>
      </c>
      <c r="O6" s="47" t="s">
        <v>25</v>
      </c>
      <c r="P6" s="48" t="s">
        <v>24</v>
      </c>
    </row>
    <row r="7" spans="1:16" s="9" customFormat="1" ht="15.6" customHeight="1">
      <c r="A7" s="49"/>
      <c r="B7" s="50" t="s">
        <v>21</v>
      </c>
      <c r="C7" s="51" t="s">
        <v>23</v>
      </c>
      <c r="D7" s="52"/>
      <c r="E7" s="51" t="s">
        <v>23</v>
      </c>
      <c r="F7" s="52"/>
      <c r="G7" s="51" t="s">
        <v>23</v>
      </c>
      <c r="H7" s="52"/>
      <c r="I7" s="51" t="s">
        <v>23</v>
      </c>
      <c r="J7" s="52"/>
      <c r="K7" s="53" t="s">
        <v>21</v>
      </c>
      <c r="L7" s="50" t="s">
        <v>21</v>
      </c>
      <c r="M7" s="54" t="s">
        <v>20</v>
      </c>
      <c r="N7" s="55" t="s">
        <v>22</v>
      </c>
      <c r="O7" s="56" t="s">
        <v>21</v>
      </c>
      <c r="P7" s="57" t="s">
        <v>20</v>
      </c>
    </row>
    <row r="8" spans="1:16" s="7" customFormat="1" ht="16.5" customHeight="1">
      <c r="A8" s="58" t="s">
        <v>19</v>
      </c>
      <c r="B8" s="59">
        <f>SUM(B9,B22,B29,B34,B39,B45,B50,B57,B64)</f>
        <v>1193953</v>
      </c>
      <c r="C8" s="60">
        <v>170</v>
      </c>
      <c r="D8" s="61">
        <f t="shared" ref="D8:I8" si="0">SUM(D9,D22,D29,D34,D39,D45,D50,D57,D64)</f>
        <v>17</v>
      </c>
      <c r="E8" s="62">
        <v>28</v>
      </c>
      <c r="F8" s="63">
        <f t="shared" si="0"/>
        <v>14</v>
      </c>
      <c r="G8" s="60">
        <f t="shared" si="0"/>
        <v>26</v>
      </c>
      <c r="H8" s="63">
        <f t="shared" si="0"/>
        <v>3</v>
      </c>
      <c r="I8" s="60">
        <f t="shared" si="0"/>
        <v>116</v>
      </c>
      <c r="J8" s="63">
        <v>0</v>
      </c>
      <c r="K8" s="59">
        <f>SUM(K9,K22,K29,K34,K39,K45,K50,K57,K64)</f>
        <v>1296937</v>
      </c>
      <c r="L8" s="59">
        <f>SUM(L9,L22,L29,L34,L39,L45,L50,L57,L64)</f>
        <v>1127866</v>
      </c>
      <c r="M8" s="64">
        <f>ROUND(L8/B8,3)*100</f>
        <v>94.5</v>
      </c>
      <c r="N8" s="60">
        <f>SUM(N9,N22,N29,N34,N39,N45,N50,N57,N64)</f>
        <v>39</v>
      </c>
      <c r="O8" s="59">
        <f>SUM(O9,O22,O29,O34,O39,O45,O50,O57,O64)</f>
        <v>1216</v>
      </c>
      <c r="P8" s="65">
        <f>ROUND((L8+O8)/B8,3)*100</f>
        <v>94.6</v>
      </c>
    </row>
    <row r="9" spans="1:16" s="7" customFormat="1" ht="15.9" customHeight="1">
      <c r="A9" s="66" t="s">
        <v>18</v>
      </c>
      <c r="B9" s="67">
        <f t="shared" ref="B9" si="1">SUM(B11,B14)</f>
        <v>456072</v>
      </c>
      <c r="C9" s="68">
        <f>SUM(C11,C14)</f>
        <v>66</v>
      </c>
      <c r="D9" s="69">
        <f>SUM(D11,D14)</f>
        <v>7</v>
      </c>
      <c r="E9" s="70">
        <f>SUM(E11,E14)</f>
        <v>7</v>
      </c>
      <c r="F9" s="71">
        <f>SUM(F11,F14)</f>
        <v>7</v>
      </c>
      <c r="G9" s="70">
        <f>SUM(G11,G14)</f>
        <v>2</v>
      </c>
      <c r="H9" s="72">
        <v>0</v>
      </c>
      <c r="I9" s="70">
        <f>SUM(I11,I14)</f>
        <v>57</v>
      </c>
      <c r="J9" s="71">
        <v>0</v>
      </c>
      <c r="K9" s="73">
        <f>SUM(K11,K14)</f>
        <v>522560</v>
      </c>
      <c r="L9" s="67">
        <f>SUM(L11,L14)</f>
        <v>438222</v>
      </c>
      <c r="M9" s="74">
        <f>ROUND(L9/B9,3)*100</f>
        <v>96.1</v>
      </c>
      <c r="N9" s="75">
        <f>SUM(N11,N14)</f>
        <v>12</v>
      </c>
      <c r="O9" s="67">
        <f>SUM(O11,O14)</f>
        <v>280</v>
      </c>
      <c r="P9" s="76">
        <f>ROUND((L9+O9)/B9,3)*100</f>
        <v>96.1</v>
      </c>
    </row>
    <row r="10" spans="1:16" s="7" customFormat="1" ht="8.1" customHeight="1">
      <c r="A10" s="77"/>
      <c r="B10" s="78"/>
      <c r="C10" s="68"/>
      <c r="D10" s="69"/>
      <c r="E10" s="70"/>
      <c r="F10" s="71"/>
      <c r="G10" s="70"/>
      <c r="H10" s="72"/>
      <c r="I10" s="70"/>
      <c r="J10" s="71"/>
      <c r="K10" s="79"/>
      <c r="L10" s="78"/>
      <c r="M10" s="74"/>
      <c r="N10" s="80"/>
      <c r="O10" s="81"/>
      <c r="P10" s="76"/>
    </row>
    <row r="11" spans="1:16" s="7" customFormat="1" ht="15.9" customHeight="1">
      <c r="A11" s="82" t="s">
        <v>17</v>
      </c>
      <c r="B11" s="83">
        <f>SUM(B12)</f>
        <v>284044</v>
      </c>
      <c r="C11" s="84">
        <f>SUM(C12)</f>
        <v>21</v>
      </c>
      <c r="D11" s="85">
        <f>SUM(D12)</f>
        <v>2</v>
      </c>
      <c r="E11" s="86">
        <f>SUM(E12)</f>
        <v>1</v>
      </c>
      <c r="F11" s="87">
        <f>SUM(F12)</f>
        <v>2</v>
      </c>
      <c r="G11" s="86">
        <v>0</v>
      </c>
      <c r="H11" s="85">
        <v>0</v>
      </c>
      <c r="I11" s="86">
        <f>SUM(I12)</f>
        <v>20</v>
      </c>
      <c r="J11" s="87">
        <v>0</v>
      </c>
      <c r="K11" s="88">
        <f>SUM(K12)</f>
        <v>285160</v>
      </c>
      <c r="L11" s="83">
        <f>SUM(L12)</f>
        <v>279485</v>
      </c>
      <c r="M11" s="89">
        <v>98.4</v>
      </c>
      <c r="N11" s="90">
        <v>10</v>
      </c>
      <c r="O11" s="83">
        <f>SUM(O12)</f>
        <v>242</v>
      </c>
      <c r="P11" s="91">
        <f>ROUND((L11+O11)/B11,3)*100</f>
        <v>98.5</v>
      </c>
    </row>
    <row r="12" spans="1:16" s="7" customFormat="1" ht="15.9" customHeight="1">
      <c r="A12" s="92" t="s">
        <v>52</v>
      </c>
      <c r="B12" s="93">
        <v>284044</v>
      </c>
      <c r="C12" s="94">
        <v>21</v>
      </c>
      <c r="D12" s="95">
        <v>2</v>
      </c>
      <c r="E12" s="96">
        <v>1</v>
      </c>
      <c r="F12" s="95">
        <v>2</v>
      </c>
      <c r="G12" s="96">
        <v>0</v>
      </c>
      <c r="H12" s="95">
        <v>0</v>
      </c>
      <c r="I12" s="96">
        <v>20</v>
      </c>
      <c r="J12" s="95">
        <v>0</v>
      </c>
      <c r="K12" s="97">
        <v>285160</v>
      </c>
      <c r="L12" s="93">
        <v>279485</v>
      </c>
      <c r="M12" s="98">
        <f t="shared" ref="M12" si="2">ROUND((L12/B12),3)*100</f>
        <v>98.4</v>
      </c>
      <c r="N12" s="96">
        <v>10</v>
      </c>
      <c r="O12" s="99">
        <v>242</v>
      </c>
      <c r="P12" s="100">
        <f>ROUND((L12+O12)/B12,3)*100</f>
        <v>98.5</v>
      </c>
    </row>
    <row r="13" spans="1:16" s="7" customFormat="1" ht="8.1" customHeight="1">
      <c r="A13" s="101"/>
      <c r="B13" s="102"/>
      <c r="C13" s="103"/>
      <c r="D13" s="104"/>
      <c r="E13" s="105"/>
      <c r="F13" s="106"/>
      <c r="G13" s="105"/>
      <c r="H13" s="104"/>
      <c r="I13" s="105"/>
      <c r="J13" s="106"/>
      <c r="K13" s="107"/>
      <c r="L13" s="108"/>
      <c r="M13" s="74"/>
      <c r="N13" s="80"/>
      <c r="O13" s="81"/>
      <c r="P13" s="76"/>
    </row>
    <row r="14" spans="1:16" s="7" customFormat="1" ht="15.9" customHeight="1">
      <c r="A14" s="82" t="s">
        <v>16</v>
      </c>
      <c r="B14" s="83">
        <f>SUM(B15:B21)</f>
        <v>172028</v>
      </c>
      <c r="C14" s="84">
        <f t="shared" ref="C14:D14" si="3">SUM(C15:C21)</f>
        <v>45</v>
      </c>
      <c r="D14" s="85">
        <f t="shared" si="3"/>
        <v>5</v>
      </c>
      <c r="E14" s="86">
        <f>SUM(E15:E21)</f>
        <v>6</v>
      </c>
      <c r="F14" s="87">
        <f>SUM(F15:F21)</f>
        <v>5</v>
      </c>
      <c r="G14" s="86">
        <f>SUM(G15:G21)</f>
        <v>2</v>
      </c>
      <c r="H14" s="85">
        <v>0</v>
      </c>
      <c r="I14" s="86">
        <f>SUM(I15:I21)</f>
        <v>37</v>
      </c>
      <c r="J14" s="87">
        <v>0</v>
      </c>
      <c r="K14" s="88">
        <f>SUM(K15:K21)</f>
        <v>237400</v>
      </c>
      <c r="L14" s="83">
        <f>SUM(L15:L21)</f>
        <v>158737</v>
      </c>
      <c r="M14" s="89">
        <f>ROUND(L14/B14,3)*100</f>
        <v>92.300000000000011</v>
      </c>
      <c r="N14" s="90">
        <f>SUM(N15:N21)</f>
        <v>2</v>
      </c>
      <c r="O14" s="83">
        <f>SUM(O15:O21)</f>
        <v>38</v>
      </c>
      <c r="P14" s="91">
        <f>ROUND((L14+O14)/B14,3)*100</f>
        <v>92.300000000000011</v>
      </c>
    </row>
    <row r="15" spans="1:16" s="7" customFormat="1" ht="15.9" customHeight="1">
      <c r="A15" s="92" t="s">
        <v>53</v>
      </c>
      <c r="B15" s="93">
        <v>24176</v>
      </c>
      <c r="C15" s="94">
        <v>16</v>
      </c>
      <c r="D15" s="95">
        <v>1</v>
      </c>
      <c r="E15" s="96">
        <v>1</v>
      </c>
      <c r="F15" s="95">
        <v>1</v>
      </c>
      <c r="G15" s="96">
        <v>0</v>
      </c>
      <c r="H15" s="95">
        <v>0</v>
      </c>
      <c r="I15" s="96">
        <v>15</v>
      </c>
      <c r="J15" s="95">
        <v>0</v>
      </c>
      <c r="K15" s="97">
        <v>52110</v>
      </c>
      <c r="L15" s="93">
        <v>20495</v>
      </c>
      <c r="M15" s="98">
        <f t="shared" ref="M15:M16" si="4">ROUND((L15/B15),3)*100</f>
        <v>84.8</v>
      </c>
      <c r="N15" s="96">
        <v>0</v>
      </c>
      <c r="O15" s="99">
        <v>0</v>
      </c>
      <c r="P15" s="100">
        <f t="shared" ref="P15:P16" si="5">ROUND((L15+O15)/B15,3)*100</f>
        <v>84.8</v>
      </c>
    </row>
    <row r="16" spans="1:16" s="7" customFormat="1" ht="15.9" customHeight="1">
      <c r="A16" s="92" t="s">
        <v>54</v>
      </c>
      <c r="B16" s="93">
        <v>15244</v>
      </c>
      <c r="C16" s="94">
        <v>12</v>
      </c>
      <c r="D16" s="95">
        <v>0</v>
      </c>
      <c r="E16" s="96">
        <v>1</v>
      </c>
      <c r="F16" s="95">
        <v>0</v>
      </c>
      <c r="G16" s="96">
        <v>1</v>
      </c>
      <c r="H16" s="95">
        <v>0</v>
      </c>
      <c r="I16" s="96">
        <v>10</v>
      </c>
      <c r="J16" s="95">
        <v>0</v>
      </c>
      <c r="K16" s="97">
        <v>55615</v>
      </c>
      <c r="L16" s="93">
        <v>16085</v>
      </c>
      <c r="M16" s="98">
        <f t="shared" si="4"/>
        <v>105.5</v>
      </c>
      <c r="N16" s="96">
        <v>0</v>
      </c>
      <c r="O16" s="99">
        <v>0</v>
      </c>
      <c r="P16" s="100">
        <f t="shared" si="5"/>
        <v>105.5</v>
      </c>
    </row>
    <row r="17" spans="1:17" s="7" customFormat="1" ht="15.9" customHeight="1">
      <c r="A17" s="92" t="s">
        <v>55</v>
      </c>
      <c r="B17" s="93">
        <v>5696</v>
      </c>
      <c r="C17" s="94">
        <v>2</v>
      </c>
      <c r="D17" s="95">
        <v>0</v>
      </c>
      <c r="E17" s="96">
        <v>1</v>
      </c>
      <c r="F17" s="95">
        <v>0</v>
      </c>
      <c r="G17" s="96">
        <v>0</v>
      </c>
      <c r="H17" s="95">
        <v>0</v>
      </c>
      <c r="I17" s="96">
        <v>1</v>
      </c>
      <c r="J17" s="95">
        <v>0</v>
      </c>
      <c r="K17" s="97">
        <v>6240</v>
      </c>
      <c r="L17" s="93">
        <v>5362</v>
      </c>
      <c r="M17" s="98">
        <f>ROUND((L17/B17),3)*100</f>
        <v>94.1</v>
      </c>
      <c r="N17" s="96">
        <v>0</v>
      </c>
      <c r="O17" s="99">
        <v>0</v>
      </c>
      <c r="P17" s="100">
        <f>ROUND((L17+O17)/B17,3)*100</f>
        <v>94.1</v>
      </c>
    </row>
    <row r="18" spans="1:17" s="8" customFormat="1" ht="15.9" customHeight="1">
      <c r="A18" s="92" t="s">
        <v>56</v>
      </c>
      <c r="B18" s="93">
        <v>11696</v>
      </c>
      <c r="C18" s="94">
        <v>3</v>
      </c>
      <c r="D18" s="95">
        <v>1</v>
      </c>
      <c r="E18" s="96">
        <v>1</v>
      </c>
      <c r="F18" s="95">
        <v>1</v>
      </c>
      <c r="G18" s="96">
        <v>0</v>
      </c>
      <c r="H18" s="95">
        <v>0</v>
      </c>
      <c r="I18" s="96">
        <v>2</v>
      </c>
      <c r="J18" s="95">
        <v>0</v>
      </c>
      <c r="K18" s="97">
        <v>9673</v>
      </c>
      <c r="L18" s="93">
        <v>9269</v>
      </c>
      <c r="M18" s="98">
        <f t="shared" ref="M18" si="6">ROUND((L18/B18),3)*100</f>
        <v>79.2</v>
      </c>
      <c r="N18" s="96">
        <v>1</v>
      </c>
      <c r="O18" s="99">
        <v>0</v>
      </c>
      <c r="P18" s="100">
        <f t="shared" ref="P18" si="7">ROUND((L18+O18)/B18,3)*100</f>
        <v>79.2</v>
      </c>
    </row>
    <row r="19" spans="1:17" s="7" customFormat="1" ht="15.9" customHeight="1">
      <c r="A19" s="92" t="s">
        <v>57</v>
      </c>
      <c r="B19" s="93">
        <v>55400</v>
      </c>
      <c r="C19" s="94">
        <v>6</v>
      </c>
      <c r="D19" s="95">
        <v>0</v>
      </c>
      <c r="E19" s="96">
        <v>1</v>
      </c>
      <c r="F19" s="95">
        <v>0</v>
      </c>
      <c r="G19" s="96">
        <v>0</v>
      </c>
      <c r="H19" s="95">
        <v>0</v>
      </c>
      <c r="I19" s="96">
        <v>5</v>
      </c>
      <c r="J19" s="95">
        <v>0</v>
      </c>
      <c r="K19" s="97">
        <v>51954</v>
      </c>
      <c r="L19" s="93">
        <v>50458</v>
      </c>
      <c r="M19" s="98">
        <f>ROUND((L19/B19),3)*100</f>
        <v>91.100000000000009</v>
      </c>
      <c r="N19" s="96">
        <v>1</v>
      </c>
      <c r="O19" s="99">
        <v>38</v>
      </c>
      <c r="P19" s="100">
        <f>ROUND((L19+O19)/B19,3)*100</f>
        <v>91.100000000000009</v>
      </c>
      <c r="Q19" s="20"/>
    </row>
    <row r="20" spans="1:17" s="7" customFormat="1" ht="15.9" customHeight="1">
      <c r="A20" s="92" t="s">
        <v>58</v>
      </c>
      <c r="B20" s="93">
        <v>33024</v>
      </c>
      <c r="C20" s="94">
        <v>5</v>
      </c>
      <c r="D20" s="95">
        <v>2</v>
      </c>
      <c r="E20" s="96" t="s">
        <v>85</v>
      </c>
      <c r="F20" s="95">
        <v>2</v>
      </c>
      <c r="G20" s="96">
        <v>1</v>
      </c>
      <c r="H20" s="95">
        <v>0</v>
      </c>
      <c r="I20" s="96">
        <v>4</v>
      </c>
      <c r="J20" s="95">
        <v>0</v>
      </c>
      <c r="K20" s="97">
        <v>31926</v>
      </c>
      <c r="L20" s="93">
        <v>31201</v>
      </c>
      <c r="M20" s="98">
        <f t="shared" ref="M20" si="8">ROUND((L20/B20),3)*100</f>
        <v>94.5</v>
      </c>
      <c r="N20" s="96">
        <v>0</v>
      </c>
      <c r="O20" s="99">
        <v>0</v>
      </c>
      <c r="P20" s="100">
        <f t="shared" ref="P20" si="9">ROUND((L20+O20)/B20,3)*100</f>
        <v>94.5</v>
      </c>
    </row>
    <row r="21" spans="1:17" s="7" customFormat="1" ht="15.9" customHeight="1">
      <c r="A21" s="109" t="s">
        <v>59</v>
      </c>
      <c r="B21" s="110">
        <v>26792</v>
      </c>
      <c r="C21" s="111">
        <v>1</v>
      </c>
      <c r="D21" s="112">
        <v>1</v>
      </c>
      <c r="E21" s="113">
        <v>1</v>
      </c>
      <c r="F21" s="112">
        <v>1</v>
      </c>
      <c r="G21" s="113">
        <v>0</v>
      </c>
      <c r="H21" s="112">
        <v>0</v>
      </c>
      <c r="I21" s="113" t="s">
        <v>85</v>
      </c>
      <c r="J21" s="112">
        <v>0</v>
      </c>
      <c r="K21" s="114">
        <v>29882</v>
      </c>
      <c r="L21" s="110">
        <v>25867</v>
      </c>
      <c r="M21" s="115">
        <f>ROUND((L21/B21),3)*100</f>
        <v>96.5</v>
      </c>
      <c r="N21" s="113">
        <v>0</v>
      </c>
      <c r="O21" s="116">
        <v>0</v>
      </c>
      <c r="P21" s="117">
        <f>ROUND((L21+O21)/B21,3)*100</f>
        <v>96.5</v>
      </c>
    </row>
    <row r="22" spans="1:17" s="7" customFormat="1" ht="15.9" customHeight="1">
      <c r="A22" s="118" t="s">
        <v>15</v>
      </c>
      <c r="B22" s="83">
        <f t="shared" ref="B22:G22" si="10">SUM(B24)</f>
        <v>214822</v>
      </c>
      <c r="C22" s="84">
        <f t="shared" si="10"/>
        <v>21</v>
      </c>
      <c r="D22" s="87">
        <f t="shared" si="10"/>
        <v>2</v>
      </c>
      <c r="E22" s="84">
        <f t="shared" si="10"/>
        <v>2</v>
      </c>
      <c r="F22" s="87">
        <f t="shared" si="10"/>
        <v>2</v>
      </c>
      <c r="G22" s="84">
        <f t="shared" si="10"/>
        <v>0</v>
      </c>
      <c r="H22" s="87">
        <v>0</v>
      </c>
      <c r="I22" s="84">
        <f>SUM(I24)</f>
        <v>19</v>
      </c>
      <c r="J22" s="87">
        <v>0</v>
      </c>
      <c r="K22" s="83">
        <f>SUM(K24)</f>
        <v>227971</v>
      </c>
      <c r="L22" s="83">
        <f>SUM(L24)</f>
        <v>207852</v>
      </c>
      <c r="M22" s="119">
        <f>ROUND(L22/B22,3)*100</f>
        <v>96.8</v>
      </c>
      <c r="N22" s="90">
        <f>SUM(N24)</f>
        <v>9</v>
      </c>
      <c r="O22" s="120">
        <f>SUM(O24)</f>
        <v>218</v>
      </c>
      <c r="P22" s="91">
        <f>ROUND((L22+O22)/B22,3)*100</f>
        <v>96.899999999999991</v>
      </c>
    </row>
    <row r="23" spans="1:17" s="7" customFormat="1" ht="6.75" customHeight="1">
      <c r="A23" s="121"/>
      <c r="B23" s="122"/>
      <c r="C23" s="103"/>
      <c r="D23" s="106"/>
      <c r="E23" s="105"/>
      <c r="F23" s="106"/>
      <c r="G23" s="105"/>
      <c r="H23" s="106"/>
      <c r="I23" s="105"/>
      <c r="J23" s="106"/>
      <c r="K23" s="123"/>
      <c r="L23" s="122"/>
      <c r="M23" s="124"/>
      <c r="N23" s="103"/>
      <c r="O23" s="125"/>
      <c r="P23" s="126"/>
    </row>
    <row r="24" spans="1:17" s="7" customFormat="1" ht="15.9" customHeight="1">
      <c r="A24" s="127" t="s">
        <v>14</v>
      </c>
      <c r="B24" s="83">
        <f t="shared" ref="B24:F24" si="11">SUM(B25:B28)</f>
        <v>214822</v>
      </c>
      <c r="C24" s="84">
        <f t="shared" si="11"/>
        <v>21</v>
      </c>
      <c r="D24" s="87">
        <f t="shared" si="11"/>
        <v>2</v>
      </c>
      <c r="E24" s="84">
        <f>SUM(E25:E28)</f>
        <v>2</v>
      </c>
      <c r="F24" s="87">
        <f t="shared" si="11"/>
        <v>2</v>
      </c>
      <c r="G24" s="84">
        <f>SUM(G25:G28)</f>
        <v>0</v>
      </c>
      <c r="H24" s="87">
        <v>0</v>
      </c>
      <c r="I24" s="84">
        <f>SUM(I25:I28)</f>
        <v>19</v>
      </c>
      <c r="J24" s="87">
        <v>0</v>
      </c>
      <c r="K24" s="83">
        <f>SUM(K25:K28)</f>
        <v>227971</v>
      </c>
      <c r="L24" s="83">
        <f>SUM(L25:L28)</f>
        <v>207852</v>
      </c>
      <c r="M24" s="119">
        <f>ROUND(L24/B24,3)*100</f>
        <v>96.8</v>
      </c>
      <c r="N24" s="128">
        <f>SUM(N25:N28)</f>
        <v>9</v>
      </c>
      <c r="O24" s="128">
        <f>SUM(O25:O28)</f>
        <v>218</v>
      </c>
      <c r="P24" s="91">
        <f>ROUND((L24+O24)/B24,3)*100</f>
        <v>96.899999999999991</v>
      </c>
    </row>
    <row r="25" spans="1:17" s="7" customFormat="1" ht="15.9" customHeight="1">
      <c r="A25" s="129" t="s">
        <v>60</v>
      </c>
      <c r="B25" s="93">
        <v>92928</v>
      </c>
      <c r="C25" s="94">
        <v>10</v>
      </c>
      <c r="D25" s="95">
        <v>1</v>
      </c>
      <c r="E25" s="96" t="s">
        <v>85</v>
      </c>
      <c r="F25" s="95">
        <v>1</v>
      </c>
      <c r="G25" s="96">
        <v>0</v>
      </c>
      <c r="H25" s="95">
        <v>0</v>
      </c>
      <c r="I25" s="96">
        <v>10</v>
      </c>
      <c r="J25" s="95">
        <v>0</v>
      </c>
      <c r="K25" s="97">
        <v>93390</v>
      </c>
      <c r="L25" s="93">
        <v>88444</v>
      </c>
      <c r="M25" s="98">
        <f t="shared" ref="M25" si="12">ROUND((L25/B25),3)*100</f>
        <v>95.199999999999989</v>
      </c>
      <c r="N25" s="96">
        <v>5</v>
      </c>
      <c r="O25" s="99">
        <v>134</v>
      </c>
      <c r="P25" s="100">
        <f t="shared" ref="P25" si="13">ROUND((L25+O25)/B25,3)*100</f>
        <v>95.3</v>
      </c>
    </row>
    <row r="26" spans="1:17" s="7" customFormat="1" ht="15.9" customHeight="1">
      <c r="A26" s="129" t="s">
        <v>61</v>
      </c>
      <c r="B26" s="93">
        <v>24550</v>
      </c>
      <c r="C26" s="94">
        <v>1</v>
      </c>
      <c r="D26" s="95">
        <v>0</v>
      </c>
      <c r="E26" s="96">
        <v>1</v>
      </c>
      <c r="F26" s="95">
        <v>0</v>
      </c>
      <c r="G26" s="96">
        <v>0</v>
      </c>
      <c r="H26" s="95">
        <v>0</v>
      </c>
      <c r="I26" s="96">
        <v>0</v>
      </c>
      <c r="J26" s="95">
        <v>0</v>
      </c>
      <c r="K26" s="97">
        <v>24394</v>
      </c>
      <c r="L26" s="93">
        <v>23015</v>
      </c>
      <c r="M26" s="98">
        <f>ROUND((L26/B26),3)*100</f>
        <v>93.7</v>
      </c>
      <c r="N26" s="96">
        <v>1</v>
      </c>
      <c r="O26" s="99">
        <v>61</v>
      </c>
      <c r="P26" s="100">
        <f>ROUND((L26+O26)/B26,3)*100</f>
        <v>94</v>
      </c>
    </row>
    <row r="27" spans="1:17" s="7" customFormat="1" ht="15.9" customHeight="1">
      <c r="A27" s="129" t="s">
        <v>62</v>
      </c>
      <c r="B27" s="93">
        <v>92181</v>
      </c>
      <c r="C27" s="94">
        <v>8</v>
      </c>
      <c r="D27" s="95">
        <v>1</v>
      </c>
      <c r="E27" s="96" t="s">
        <v>85</v>
      </c>
      <c r="F27" s="95">
        <v>1</v>
      </c>
      <c r="G27" s="96">
        <v>0</v>
      </c>
      <c r="H27" s="95">
        <v>0</v>
      </c>
      <c r="I27" s="96">
        <v>8</v>
      </c>
      <c r="J27" s="95">
        <v>0</v>
      </c>
      <c r="K27" s="97">
        <v>104261</v>
      </c>
      <c r="L27" s="93">
        <v>91305</v>
      </c>
      <c r="M27" s="98">
        <f t="shared" ref="M27:M28" si="14">ROUND((L27/B27),3)*100</f>
        <v>99</v>
      </c>
      <c r="N27" s="96">
        <v>0</v>
      </c>
      <c r="O27" s="99">
        <v>0</v>
      </c>
      <c r="P27" s="100">
        <f t="shared" ref="P27:P28" si="15">ROUND((L27+O27)/B27,3)*100</f>
        <v>99</v>
      </c>
    </row>
    <row r="28" spans="1:17" s="7" customFormat="1" ht="15.9" customHeight="1">
      <c r="A28" s="130" t="s">
        <v>63</v>
      </c>
      <c r="B28" s="110">
        <v>5163</v>
      </c>
      <c r="C28" s="111">
        <v>2</v>
      </c>
      <c r="D28" s="112">
        <v>0</v>
      </c>
      <c r="E28" s="113">
        <v>1</v>
      </c>
      <c r="F28" s="112">
        <v>0</v>
      </c>
      <c r="G28" s="113">
        <v>0</v>
      </c>
      <c r="H28" s="112">
        <v>0</v>
      </c>
      <c r="I28" s="113">
        <v>1</v>
      </c>
      <c r="J28" s="112">
        <v>0</v>
      </c>
      <c r="K28" s="114">
        <v>5926</v>
      </c>
      <c r="L28" s="110">
        <v>5088</v>
      </c>
      <c r="M28" s="115">
        <f t="shared" si="14"/>
        <v>98.5</v>
      </c>
      <c r="N28" s="113">
        <v>3</v>
      </c>
      <c r="O28" s="116">
        <v>23</v>
      </c>
      <c r="P28" s="117">
        <f t="shared" si="15"/>
        <v>99</v>
      </c>
    </row>
    <row r="29" spans="1:17" s="7" customFormat="1" ht="15.9" customHeight="1">
      <c r="A29" s="131" t="s">
        <v>13</v>
      </c>
      <c r="B29" s="83">
        <f>SUM(B31)</f>
        <v>127806</v>
      </c>
      <c r="C29" s="84">
        <f>SUM(C31)</f>
        <v>9</v>
      </c>
      <c r="D29" s="87">
        <f>SUM(D31)</f>
        <v>0</v>
      </c>
      <c r="E29" s="86">
        <f>SUM(E31)</f>
        <v>2</v>
      </c>
      <c r="F29" s="87">
        <f>SUM(F31)</f>
        <v>0</v>
      </c>
      <c r="G29" s="86">
        <v>0</v>
      </c>
      <c r="H29" s="87">
        <f>SUM(H31)</f>
        <v>0</v>
      </c>
      <c r="I29" s="86">
        <f>SUM(I31)</f>
        <v>7</v>
      </c>
      <c r="J29" s="87">
        <f>SUM(J31)</f>
        <v>0</v>
      </c>
      <c r="K29" s="88">
        <f>SUM(K31)</f>
        <v>128295</v>
      </c>
      <c r="L29" s="83">
        <f>SUM(L31)</f>
        <v>119848</v>
      </c>
      <c r="M29" s="119">
        <f>ROUND(L29/B29,3)*100</f>
        <v>93.8</v>
      </c>
      <c r="N29" s="84">
        <f>SUM(N31)</f>
        <v>2</v>
      </c>
      <c r="O29" s="128">
        <f>SUM(O31)</f>
        <v>55</v>
      </c>
      <c r="P29" s="91">
        <f>ROUND((L29+O29)/B29,3)*100</f>
        <v>93.8</v>
      </c>
    </row>
    <row r="30" spans="1:17" s="7" customFormat="1" ht="8.1" customHeight="1">
      <c r="A30" s="121"/>
      <c r="B30" s="122"/>
      <c r="C30" s="103"/>
      <c r="D30" s="106"/>
      <c r="E30" s="105"/>
      <c r="F30" s="106"/>
      <c r="G30" s="105"/>
      <c r="H30" s="106"/>
      <c r="I30" s="105"/>
      <c r="J30" s="106"/>
      <c r="K30" s="123"/>
      <c r="L30" s="122"/>
      <c r="M30" s="124"/>
      <c r="N30" s="103"/>
      <c r="O30" s="125"/>
      <c r="P30" s="126"/>
    </row>
    <row r="31" spans="1:17" s="7" customFormat="1" ht="15.9" customHeight="1">
      <c r="A31" s="127" t="s">
        <v>12</v>
      </c>
      <c r="B31" s="83">
        <f>SUM(B32:B33)</f>
        <v>127806</v>
      </c>
      <c r="C31" s="84">
        <f>SUM(C32:C33)</f>
        <v>9</v>
      </c>
      <c r="D31" s="87">
        <v>0</v>
      </c>
      <c r="E31" s="86">
        <f>SUM(E32:E33)</f>
        <v>2</v>
      </c>
      <c r="F31" s="87">
        <v>0</v>
      </c>
      <c r="G31" s="86">
        <v>0</v>
      </c>
      <c r="H31" s="87">
        <v>0</v>
      </c>
      <c r="I31" s="86">
        <f>SUM(I32:I33)</f>
        <v>7</v>
      </c>
      <c r="J31" s="87">
        <v>0</v>
      </c>
      <c r="K31" s="83">
        <f>SUM(K32:K33)</f>
        <v>128295</v>
      </c>
      <c r="L31" s="83">
        <f>SUM(L32:L33)</f>
        <v>119848</v>
      </c>
      <c r="M31" s="119">
        <f>ROUND(L31/B31,3)*100</f>
        <v>93.8</v>
      </c>
      <c r="N31" s="128">
        <f>SUM(N32:N33)</f>
        <v>2</v>
      </c>
      <c r="O31" s="128">
        <f>SUM(O32:O33)</f>
        <v>55</v>
      </c>
      <c r="P31" s="91">
        <f>ROUND((L31+O31)/B31,3)*100</f>
        <v>93.8</v>
      </c>
    </row>
    <row r="32" spans="1:17" s="7" customFormat="1" ht="15.9" customHeight="1">
      <c r="A32" s="129" t="s">
        <v>64</v>
      </c>
      <c r="B32" s="93">
        <v>112538</v>
      </c>
      <c r="C32" s="94">
        <v>5</v>
      </c>
      <c r="D32" s="95">
        <v>0</v>
      </c>
      <c r="E32" s="96">
        <v>1</v>
      </c>
      <c r="F32" s="95">
        <v>0</v>
      </c>
      <c r="G32" s="96">
        <v>0</v>
      </c>
      <c r="H32" s="95">
        <v>0</v>
      </c>
      <c r="I32" s="96">
        <v>4</v>
      </c>
      <c r="J32" s="95">
        <v>0</v>
      </c>
      <c r="K32" s="97">
        <v>111200</v>
      </c>
      <c r="L32" s="93">
        <v>104914</v>
      </c>
      <c r="M32" s="98">
        <f>ROUND((L32/B32),3)*100</f>
        <v>93.2</v>
      </c>
      <c r="N32" s="96">
        <v>2</v>
      </c>
      <c r="O32" s="99">
        <v>55</v>
      </c>
      <c r="P32" s="100">
        <f>ROUND((L32+O32)/B32,3)*100</f>
        <v>93.300000000000011</v>
      </c>
    </row>
    <row r="33" spans="1:16" s="7" customFormat="1" ht="15.9" customHeight="1">
      <c r="A33" s="130" t="s">
        <v>65</v>
      </c>
      <c r="B33" s="110">
        <v>15268</v>
      </c>
      <c r="C33" s="111">
        <v>4</v>
      </c>
      <c r="D33" s="112">
        <v>0</v>
      </c>
      <c r="E33" s="113">
        <v>1</v>
      </c>
      <c r="F33" s="112">
        <v>0</v>
      </c>
      <c r="G33" s="113">
        <v>0</v>
      </c>
      <c r="H33" s="112">
        <v>0</v>
      </c>
      <c r="I33" s="113">
        <v>3</v>
      </c>
      <c r="J33" s="112">
        <v>0</v>
      </c>
      <c r="K33" s="114">
        <v>17095</v>
      </c>
      <c r="L33" s="110">
        <v>14934</v>
      </c>
      <c r="M33" s="115">
        <f t="shared" ref="M33" si="16">ROUND((L33/B33),3)*100</f>
        <v>97.8</v>
      </c>
      <c r="N33" s="113">
        <v>0</v>
      </c>
      <c r="O33" s="116">
        <v>0</v>
      </c>
      <c r="P33" s="117">
        <f t="shared" ref="P33" si="17">ROUND((L33+O33)/B33,3)*100</f>
        <v>97.8</v>
      </c>
    </row>
    <row r="34" spans="1:16" s="7" customFormat="1" ht="15.9" customHeight="1">
      <c r="A34" s="131" t="s">
        <v>11</v>
      </c>
      <c r="B34" s="83">
        <f t="shared" ref="B34:I34" si="18">SUM(B36)</f>
        <v>117808</v>
      </c>
      <c r="C34" s="84">
        <f t="shared" si="18"/>
        <v>13</v>
      </c>
      <c r="D34" s="87">
        <f t="shared" si="18"/>
        <v>3</v>
      </c>
      <c r="E34" s="86">
        <f t="shared" si="18"/>
        <v>2</v>
      </c>
      <c r="F34" s="87">
        <f t="shared" si="18"/>
        <v>2</v>
      </c>
      <c r="G34" s="86">
        <f t="shared" si="18"/>
        <v>2</v>
      </c>
      <c r="H34" s="87">
        <f t="shared" si="18"/>
        <v>1</v>
      </c>
      <c r="I34" s="86">
        <f t="shared" si="18"/>
        <v>9</v>
      </c>
      <c r="J34" s="87">
        <v>0</v>
      </c>
      <c r="K34" s="88">
        <f>SUM(K36)</f>
        <v>118974</v>
      </c>
      <c r="L34" s="83">
        <f>SUM(L36)</f>
        <v>104843</v>
      </c>
      <c r="M34" s="119">
        <f>ROUND(L34/B34,3)*100</f>
        <v>89</v>
      </c>
      <c r="N34" s="84">
        <f>SUM(N36)</f>
        <v>3</v>
      </c>
      <c r="O34" s="128">
        <f>SUM(O36)</f>
        <v>136</v>
      </c>
      <c r="P34" s="91">
        <f>ROUND((L34+O34)/B34,3)*100</f>
        <v>89.1</v>
      </c>
    </row>
    <row r="35" spans="1:16" s="7" customFormat="1" ht="8.1" customHeight="1">
      <c r="A35" s="121"/>
      <c r="B35" s="132"/>
      <c r="C35" s="103"/>
      <c r="D35" s="106"/>
      <c r="E35" s="105"/>
      <c r="F35" s="106"/>
      <c r="G35" s="105"/>
      <c r="H35" s="106"/>
      <c r="I35" s="105"/>
      <c r="J35" s="106"/>
      <c r="K35" s="123"/>
      <c r="L35" s="122"/>
      <c r="M35" s="124"/>
      <c r="N35" s="103"/>
      <c r="O35" s="125"/>
      <c r="P35" s="126"/>
    </row>
    <row r="36" spans="1:16" s="7" customFormat="1" ht="15.9" customHeight="1">
      <c r="A36" s="127" t="s">
        <v>10</v>
      </c>
      <c r="B36" s="83">
        <f>SUM(B37,B38)</f>
        <v>117808</v>
      </c>
      <c r="C36" s="84">
        <f t="shared" ref="C36:H36" si="19">SUM(C37:C38)</f>
        <v>13</v>
      </c>
      <c r="D36" s="87">
        <f t="shared" si="19"/>
        <v>3</v>
      </c>
      <c r="E36" s="86">
        <f t="shared" si="19"/>
        <v>2</v>
      </c>
      <c r="F36" s="87">
        <f t="shared" si="19"/>
        <v>2</v>
      </c>
      <c r="G36" s="86">
        <f>SUM(G37:G38)</f>
        <v>2</v>
      </c>
      <c r="H36" s="87">
        <f t="shared" si="19"/>
        <v>1</v>
      </c>
      <c r="I36" s="86">
        <f>SUM(I37:I38)</f>
        <v>9</v>
      </c>
      <c r="J36" s="87">
        <v>0</v>
      </c>
      <c r="K36" s="83">
        <f>SUM(K37:K38)</f>
        <v>118974</v>
      </c>
      <c r="L36" s="83">
        <f>SUM(L37:L38)</f>
        <v>104843</v>
      </c>
      <c r="M36" s="119">
        <f>ROUND(L36/B36,3)*100</f>
        <v>89</v>
      </c>
      <c r="N36" s="128">
        <f>SUM(N37:N38)</f>
        <v>3</v>
      </c>
      <c r="O36" s="128">
        <f>SUM(O37:O38)</f>
        <v>136</v>
      </c>
      <c r="P36" s="91">
        <f>ROUND((L36+O36)/B36,3)*100</f>
        <v>89.1</v>
      </c>
    </row>
    <row r="37" spans="1:16" s="7" customFormat="1" ht="15.9" customHeight="1">
      <c r="A37" s="129" t="s">
        <v>66</v>
      </c>
      <c r="B37" s="93">
        <v>110679</v>
      </c>
      <c r="C37" s="94">
        <v>9</v>
      </c>
      <c r="D37" s="95">
        <v>2</v>
      </c>
      <c r="E37" s="96">
        <v>1</v>
      </c>
      <c r="F37" s="95">
        <v>1</v>
      </c>
      <c r="G37" s="96">
        <v>0</v>
      </c>
      <c r="H37" s="95">
        <v>1</v>
      </c>
      <c r="I37" s="96">
        <v>8</v>
      </c>
      <c r="J37" s="95">
        <v>0</v>
      </c>
      <c r="K37" s="97">
        <v>109686</v>
      </c>
      <c r="L37" s="93">
        <v>97947</v>
      </c>
      <c r="M37" s="98">
        <f>ROUND((L37/B37),3)*100</f>
        <v>88.5</v>
      </c>
      <c r="N37" s="96">
        <v>3</v>
      </c>
      <c r="O37" s="99">
        <v>136</v>
      </c>
      <c r="P37" s="100">
        <f>ROUND((L37+O37)/B37,3)*100</f>
        <v>88.6</v>
      </c>
    </row>
    <row r="38" spans="1:16" s="7" customFormat="1" ht="15.9" customHeight="1">
      <c r="A38" s="133" t="s">
        <v>67</v>
      </c>
      <c r="B38" s="110">
        <v>7129</v>
      </c>
      <c r="C38" s="111">
        <v>4</v>
      </c>
      <c r="D38" s="112">
        <v>1</v>
      </c>
      <c r="E38" s="113">
        <v>1</v>
      </c>
      <c r="F38" s="112">
        <v>1</v>
      </c>
      <c r="G38" s="113">
        <v>2</v>
      </c>
      <c r="H38" s="112">
        <v>0</v>
      </c>
      <c r="I38" s="113">
        <v>1</v>
      </c>
      <c r="J38" s="112">
        <v>0</v>
      </c>
      <c r="K38" s="114">
        <v>9288</v>
      </c>
      <c r="L38" s="110">
        <v>6896</v>
      </c>
      <c r="M38" s="115">
        <f t="shared" ref="M38" si="20">ROUND((L38/B38),3)*100</f>
        <v>96.7</v>
      </c>
      <c r="N38" s="113">
        <v>0</v>
      </c>
      <c r="O38" s="116">
        <v>0</v>
      </c>
      <c r="P38" s="117">
        <f t="shared" ref="P38" si="21">ROUND((L38+O38)/B38,3)*100</f>
        <v>96.7</v>
      </c>
    </row>
    <row r="39" spans="1:16" s="7" customFormat="1" ht="15.9" customHeight="1">
      <c r="A39" s="134" t="s">
        <v>9</v>
      </c>
      <c r="B39" s="135">
        <f t="shared" ref="B39:L39" si="22">SUM(B41)</f>
        <v>56691</v>
      </c>
      <c r="C39" s="136">
        <f t="shared" si="22"/>
        <v>20</v>
      </c>
      <c r="D39" s="137">
        <f t="shared" si="22"/>
        <v>1</v>
      </c>
      <c r="E39" s="138">
        <f t="shared" si="22"/>
        <v>2</v>
      </c>
      <c r="F39" s="137">
        <f t="shared" si="22"/>
        <v>1</v>
      </c>
      <c r="G39" s="138">
        <f t="shared" si="22"/>
        <v>8</v>
      </c>
      <c r="H39" s="137">
        <f t="shared" si="22"/>
        <v>0</v>
      </c>
      <c r="I39" s="138">
        <f t="shared" si="22"/>
        <v>10</v>
      </c>
      <c r="J39" s="137">
        <f t="shared" si="22"/>
        <v>0</v>
      </c>
      <c r="K39" s="139">
        <f t="shared" si="22"/>
        <v>66861</v>
      </c>
      <c r="L39" s="135">
        <f t="shared" si="22"/>
        <v>52304</v>
      </c>
      <c r="M39" s="140">
        <f>ROUND(L39/B39,3)*100</f>
        <v>92.300000000000011</v>
      </c>
      <c r="N39" s="136">
        <v>0</v>
      </c>
      <c r="O39" s="141">
        <v>0</v>
      </c>
      <c r="P39" s="142">
        <f>ROUND((L39+O39)/B39,3)*100</f>
        <v>92.300000000000011</v>
      </c>
    </row>
    <row r="40" spans="1:16" s="7" customFormat="1" ht="8.1" customHeight="1">
      <c r="A40" s="143"/>
      <c r="B40" s="144"/>
      <c r="C40" s="145"/>
      <c r="D40" s="146"/>
      <c r="E40" s="147"/>
      <c r="F40" s="146"/>
      <c r="G40" s="147"/>
      <c r="H40" s="146"/>
      <c r="I40" s="147"/>
      <c r="J40" s="146"/>
      <c r="K40" s="148"/>
      <c r="L40" s="144"/>
      <c r="M40" s="149"/>
      <c r="N40" s="145"/>
      <c r="O40" s="150"/>
      <c r="P40" s="151"/>
    </row>
    <row r="41" spans="1:16" s="7" customFormat="1" ht="15.9" customHeight="1">
      <c r="A41" s="152" t="s">
        <v>8</v>
      </c>
      <c r="B41" s="135">
        <f>SUM(B42:B44)</f>
        <v>56691</v>
      </c>
      <c r="C41" s="136">
        <f>SUM(C42:C44)</f>
        <v>20</v>
      </c>
      <c r="D41" s="137">
        <f>SUM(D42:D44)</f>
        <v>1</v>
      </c>
      <c r="E41" s="138">
        <f>SUM(E42:E44)</f>
        <v>2</v>
      </c>
      <c r="F41" s="137">
        <v>1</v>
      </c>
      <c r="G41" s="138">
        <f>SUM(G42:G44)</f>
        <v>8</v>
      </c>
      <c r="H41" s="137">
        <f>SUM(H42:H44)</f>
        <v>0</v>
      </c>
      <c r="I41" s="138">
        <f>SUM(I42:I44)</f>
        <v>10</v>
      </c>
      <c r="J41" s="137">
        <v>0</v>
      </c>
      <c r="K41" s="139">
        <f>SUM(K42:K44)</f>
        <v>66861</v>
      </c>
      <c r="L41" s="135">
        <f>SUM(L42:L44)</f>
        <v>52304</v>
      </c>
      <c r="M41" s="140">
        <f>ROUND(L41/B41,3)*100</f>
        <v>92.300000000000011</v>
      </c>
      <c r="N41" s="136">
        <v>0</v>
      </c>
      <c r="O41" s="141">
        <v>0</v>
      </c>
      <c r="P41" s="142">
        <f>ROUND((L41+O41)/B41,3)*100</f>
        <v>92.300000000000011</v>
      </c>
    </row>
    <row r="42" spans="1:16" s="7" customFormat="1" ht="15.9" customHeight="1">
      <c r="A42" s="153" t="s">
        <v>68</v>
      </c>
      <c r="B42" s="93">
        <v>33948</v>
      </c>
      <c r="C42" s="94">
        <v>14</v>
      </c>
      <c r="D42" s="95">
        <v>0</v>
      </c>
      <c r="E42" s="96">
        <v>1</v>
      </c>
      <c r="F42" s="95">
        <v>0</v>
      </c>
      <c r="G42" s="96">
        <v>7</v>
      </c>
      <c r="H42" s="95">
        <v>0</v>
      </c>
      <c r="I42" s="96">
        <v>6</v>
      </c>
      <c r="J42" s="95">
        <v>0</v>
      </c>
      <c r="K42" s="97">
        <v>44554</v>
      </c>
      <c r="L42" s="93">
        <v>31981</v>
      </c>
      <c r="M42" s="98">
        <f t="shared" ref="M42:M44" si="23">ROUND((L42/B42),3)*100</f>
        <v>94.199999999999989</v>
      </c>
      <c r="N42" s="96">
        <v>0</v>
      </c>
      <c r="O42" s="99">
        <v>0</v>
      </c>
      <c r="P42" s="100">
        <f t="shared" ref="P42:P44" si="24">ROUND((L42+O42)/B42,3)*100</f>
        <v>94.199999999999989</v>
      </c>
    </row>
    <row r="43" spans="1:16" s="7" customFormat="1" ht="15.9" customHeight="1">
      <c r="A43" s="154" t="s">
        <v>69</v>
      </c>
      <c r="B43" s="93">
        <v>17748</v>
      </c>
      <c r="C43" s="94">
        <v>3</v>
      </c>
      <c r="D43" s="95">
        <v>0</v>
      </c>
      <c r="E43" s="96">
        <v>1</v>
      </c>
      <c r="F43" s="95">
        <v>0</v>
      </c>
      <c r="G43" s="96">
        <v>0</v>
      </c>
      <c r="H43" s="95">
        <v>0</v>
      </c>
      <c r="I43" s="96">
        <v>2</v>
      </c>
      <c r="J43" s="95">
        <v>0</v>
      </c>
      <c r="K43" s="97">
        <v>17288</v>
      </c>
      <c r="L43" s="93">
        <v>17043</v>
      </c>
      <c r="M43" s="98">
        <f t="shared" si="23"/>
        <v>96</v>
      </c>
      <c r="N43" s="96">
        <v>0</v>
      </c>
      <c r="O43" s="99">
        <v>0</v>
      </c>
      <c r="P43" s="100">
        <f t="shared" si="24"/>
        <v>96</v>
      </c>
    </row>
    <row r="44" spans="1:16" s="7" customFormat="1" ht="15.9" customHeight="1">
      <c r="A44" s="155" t="s">
        <v>70</v>
      </c>
      <c r="B44" s="93">
        <v>4995</v>
      </c>
      <c r="C44" s="113">
        <v>3</v>
      </c>
      <c r="D44" s="112">
        <v>1</v>
      </c>
      <c r="E44" s="113"/>
      <c r="F44" s="112">
        <v>1</v>
      </c>
      <c r="G44" s="113">
        <v>1</v>
      </c>
      <c r="H44" s="112"/>
      <c r="I44" s="113">
        <v>2</v>
      </c>
      <c r="J44" s="112">
        <v>0</v>
      </c>
      <c r="K44" s="114">
        <v>5019</v>
      </c>
      <c r="L44" s="110">
        <v>3280</v>
      </c>
      <c r="M44" s="115">
        <f t="shared" si="23"/>
        <v>65.7</v>
      </c>
      <c r="N44" s="113">
        <v>0</v>
      </c>
      <c r="O44" s="116">
        <v>0</v>
      </c>
      <c r="P44" s="117">
        <f t="shared" si="24"/>
        <v>65.7</v>
      </c>
    </row>
    <row r="45" spans="1:16" s="7" customFormat="1" ht="15.9" customHeight="1">
      <c r="A45" s="156" t="s">
        <v>7</v>
      </c>
      <c r="B45" s="157">
        <f>SUM(B47)</f>
        <v>42096</v>
      </c>
      <c r="C45" s="136">
        <f>SUM(C47)</f>
        <v>7</v>
      </c>
      <c r="D45" s="137">
        <f>SUM(D47)</f>
        <v>0</v>
      </c>
      <c r="E45" s="136">
        <f>SUM(E47)</f>
        <v>2</v>
      </c>
      <c r="F45" s="137">
        <f>SUM(F47)</f>
        <v>0</v>
      </c>
      <c r="G45" s="136">
        <v>0</v>
      </c>
      <c r="H45" s="137">
        <f>SUM(H47)</f>
        <v>0</v>
      </c>
      <c r="I45" s="136">
        <f>SUM(I47)</f>
        <v>5</v>
      </c>
      <c r="J45" s="137">
        <v>0</v>
      </c>
      <c r="K45" s="135">
        <f>SUM(K47)</f>
        <v>43877</v>
      </c>
      <c r="L45" s="135">
        <f>SUM(L47)</f>
        <v>39347</v>
      </c>
      <c r="M45" s="140">
        <f>ROUND(L45/B45,3)*100</f>
        <v>93.5</v>
      </c>
      <c r="N45" s="135">
        <f>SUM(N47)</f>
        <v>2</v>
      </c>
      <c r="O45" s="135">
        <f>SUM(O47)</f>
        <v>73</v>
      </c>
      <c r="P45" s="142">
        <f>ROUND((L45+O45)/B45,3)*100</f>
        <v>93.600000000000009</v>
      </c>
    </row>
    <row r="46" spans="1:16" s="7" customFormat="1" ht="8.1" customHeight="1">
      <c r="A46" s="158"/>
      <c r="B46" s="144"/>
      <c r="C46" s="145"/>
      <c r="D46" s="146"/>
      <c r="E46" s="147"/>
      <c r="F46" s="146"/>
      <c r="G46" s="147"/>
      <c r="H46" s="146"/>
      <c r="I46" s="147"/>
      <c r="J46" s="146"/>
      <c r="K46" s="148"/>
      <c r="L46" s="144"/>
      <c r="M46" s="149"/>
      <c r="N46" s="159"/>
      <c r="O46" s="150"/>
      <c r="P46" s="151"/>
    </row>
    <row r="47" spans="1:16" s="7" customFormat="1" ht="15.9" customHeight="1">
      <c r="A47" s="160" t="s">
        <v>6</v>
      </c>
      <c r="B47" s="135">
        <f>SUM(B48:B49)</f>
        <v>42096</v>
      </c>
      <c r="C47" s="136">
        <f>SUM(C48:C49)</f>
        <v>7</v>
      </c>
      <c r="D47" s="137">
        <v>0</v>
      </c>
      <c r="E47" s="138">
        <f>SUM(E48:E49)</f>
        <v>2</v>
      </c>
      <c r="F47" s="137">
        <v>0</v>
      </c>
      <c r="G47" s="138">
        <v>0</v>
      </c>
      <c r="H47" s="137">
        <v>0</v>
      </c>
      <c r="I47" s="138">
        <f>SUM(I48:I49)</f>
        <v>5</v>
      </c>
      <c r="J47" s="137">
        <v>0</v>
      </c>
      <c r="K47" s="139">
        <f>SUM(K48:K49)</f>
        <v>43877</v>
      </c>
      <c r="L47" s="135">
        <f>SUM(L48:L49)</f>
        <v>39347</v>
      </c>
      <c r="M47" s="140">
        <f>ROUND(L47/B47,3)*100</f>
        <v>93.5</v>
      </c>
      <c r="N47" s="136">
        <f>SUM(N48:N49)</f>
        <v>2</v>
      </c>
      <c r="O47" s="141">
        <f>SUM(O48:O49)</f>
        <v>73</v>
      </c>
      <c r="P47" s="142">
        <f>ROUND((L47+O47)/B47,3)*100</f>
        <v>93.600000000000009</v>
      </c>
    </row>
    <row r="48" spans="1:16" s="7" customFormat="1" ht="15.9" customHeight="1">
      <c r="A48" s="154" t="s">
        <v>71</v>
      </c>
      <c r="B48" s="93">
        <v>31031</v>
      </c>
      <c r="C48" s="94">
        <v>5</v>
      </c>
      <c r="D48" s="95">
        <v>0</v>
      </c>
      <c r="E48" s="96">
        <v>1</v>
      </c>
      <c r="F48" s="95">
        <v>0</v>
      </c>
      <c r="G48" s="96">
        <v>0</v>
      </c>
      <c r="H48" s="95">
        <v>0</v>
      </c>
      <c r="I48" s="96">
        <v>4</v>
      </c>
      <c r="J48" s="95">
        <v>0</v>
      </c>
      <c r="K48" s="97">
        <v>33220</v>
      </c>
      <c r="L48" s="93">
        <v>30773</v>
      </c>
      <c r="M48" s="98">
        <f>ROUND((L48/B48),3)*100</f>
        <v>99.2</v>
      </c>
      <c r="N48" s="96">
        <v>2</v>
      </c>
      <c r="O48" s="99">
        <v>73</v>
      </c>
      <c r="P48" s="100">
        <f>ROUND((L48+O48)/B48,3)*100</f>
        <v>99.4</v>
      </c>
    </row>
    <row r="49" spans="1:16" s="7" customFormat="1" ht="15.9" customHeight="1">
      <c r="A49" s="155" t="s">
        <v>72</v>
      </c>
      <c r="B49" s="110">
        <v>11065</v>
      </c>
      <c r="C49" s="111">
        <v>2</v>
      </c>
      <c r="D49" s="112">
        <v>0</v>
      </c>
      <c r="E49" s="113">
        <v>1</v>
      </c>
      <c r="F49" s="112">
        <v>0</v>
      </c>
      <c r="G49" s="113">
        <v>0</v>
      </c>
      <c r="H49" s="112">
        <v>0</v>
      </c>
      <c r="I49" s="113">
        <v>1</v>
      </c>
      <c r="J49" s="112">
        <v>0</v>
      </c>
      <c r="K49" s="114">
        <v>10657</v>
      </c>
      <c r="L49" s="110">
        <v>8574</v>
      </c>
      <c r="M49" s="115">
        <f t="shared" ref="M49" si="25">ROUND((L49/B49),3)*100</f>
        <v>77.5</v>
      </c>
      <c r="N49" s="113">
        <v>0</v>
      </c>
      <c r="O49" s="116">
        <v>0</v>
      </c>
      <c r="P49" s="117">
        <f t="shared" ref="P49" si="26">ROUND((L49+O49)/B49,3)*100</f>
        <v>77.5</v>
      </c>
    </row>
    <row r="50" spans="1:16" s="7" customFormat="1" ht="15.9" customHeight="1">
      <c r="A50" s="156" t="s">
        <v>5</v>
      </c>
      <c r="B50" s="135">
        <f>SUM(B52)</f>
        <v>74450</v>
      </c>
      <c r="C50" s="136">
        <f>SUM(C52)</f>
        <v>9</v>
      </c>
      <c r="D50" s="137">
        <v>0</v>
      </c>
      <c r="E50" s="138">
        <f>SUM(E52)</f>
        <v>3</v>
      </c>
      <c r="F50" s="137">
        <v>0</v>
      </c>
      <c r="G50" s="138">
        <f>SUM(G52)</f>
        <v>1</v>
      </c>
      <c r="H50" s="137">
        <v>0</v>
      </c>
      <c r="I50" s="138">
        <f>SUM(I52)</f>
        <v>5</v>
      </c>
      <c r="J50" s="137">
        <v>0</v>
      </c>
      <c r="K50" s="139">
        <f>SUM(K52)</f>
        <v>76272</v>
      </c>
      <c r="L50" s="135">
        <f>SUM(L52)</f>
        <v>71516</v>
      </c>
      <c r="M50" s="140">
        <f>ROUND(L50/B50,3)*100</f>
        <v>96.1</v>
      </c>
      <c r="N50" s="136">
        <f>SUM(N52)</f>
        <v>3</v>
      </c>
      <c r="O50" s="141">
        <f>SUM(O52)</f>
        <v>83</v>
      </c>
      <c r="P50" s="142">
        <f>ROUND((L50+O50)/B50,3)*100</f>
        <v>96.2</v>
      </c>
    </row>
    <row r="51" spans="1:16" s="7" customFormat="1" ht="8.1" customHeight="1">
      <c r="A51" s="45"/>
      <c r="B51" s="144"/>
      <c r="C51" s="145"/>
      <c r="D51" s="146"/>
      <c r="E51" s="147"/>
      <c r="F51" s="146"/>
      <c r="G51" s="147"/>
      <c r="H51" s="146"/>
      <c r="I51" s="147"/>
      <c r="J51" s="146"/>
      <c r="K51" s="148"/>
      <c r="L51" s="144"/>
      <c r="M51" s="149"/>
      <c r="N51" s="145"/>
      <c r="O51" s="150"/>
      <c r="P51" s="151"/>
    </row>
    <row r="52" spans="1:16" s="7" customFormat="1" ht="15.9" customHeight="1">
      <c r="A52" s="160" t="s">
        <v>4</v>
      </c>
      <c r="B52" s="135">
        <f>SUM(B53:B56)</f>
        <v>74450</v>
      </c>
      <c r="C52" s="136">
        <f>SUM(C53:C56)</f>
        <v>9</v>
      </c>
      <c r="D52" s="137">
        <v>0</v>
      </c>
      <c r="E52" s="138">
        <f>SUM(E53:E56)</f>
        <v>3</v>
      </c>
      <c r="F52" s="137">
        <v>0</v>
      </c>
      <c r="G52" s="138">
        <f>SUM(G53:G56)</f>
        <v>1</v>
      </c>
      <c r="H52" s="137">
        <v>0</v>
      </c>
      <c r="I52" s="138">
        <f>SUM(I53:I56)</f>
        <v>5</v>
      </c>
      <c r="J52" s="137">
        <v>0</v>
      </c>
      <c r="K52" s="139">
        <f>SUM(K53:K56)</f>
        <v>76272</v>
      </c>
      <c r="L52" s="135">
        <f>SUM(L53:L56)</f>
        <v>71516</v>
      </c>
      <c r="M52" s="140">
        <f>ROUND(L52/B52,3)*100</f>
        <v>96.1</v>
      </c>
      <c r="N52" s="136">
        <f>SUM(N53:N56)</f>
        <v>3</v>
      </c>
      <c r="O52" s="141">
        <f>SUM(O53:O56)</f>
        <v>83</v>
      </c>
      <c r="P52" s="142">
        <f>ROUND((L52+O52)/B52,3)*100</f>
        <v>96.2</v>
      </c>
    </row>
    <row r="53" spans="1:16" s="7" customFormat="1" ht="15.9" customHeight="1">
      <c r="A53" s="154" t="s">
        <v>73</v>
      </c>
      <c r="B53" s="93">
        <v>48358</v>
      </c>
      <c r="C53" s="94">
        <v>2</v>
      </c>
      <c r="D53" s="95"/>
      <c r="E53" s="96">
        <v>1</v>
      </c>
      <c r="F53" s="95">
        <v>0</v>
      </c>
      <c r="G53" s="96">
        <v>0</v>
      </c>
      <c r="H53" s="95">
        <v>0</v>
      </c>
      <c r="I53" s="96">
        <v>1</v>
      </c>
      <c r="J53" s="95">
        <v>0</v>
      </c>
      <c r="K53" s="97">
        <v>50940</v>
      </c>
      <c r="L53" s="93">
        <v>48274</v>
      </c>
      <c r="M53" s="98">
        <f t="shared" ref="M53:M56" si="27">ROUND((L53/B53),3)*100</f>
        <v>99.8</v>
      </c>
      <c r="N53" s="96">
        <v>0</v>
      </c>
      <c r="O53" s="99">
        <v>0</v>
      </c>
      <c r="P53" s="100">
        <f t="shared" ref="P53:P56" si="28">ROUND((L53+O53)/B53,3)*100</f>
        <v>99.8</v>
      </c>
    </row>
    <row r="54" spans="1:16" s="7" customFormat="1" ht="15.9" customHeight="1">
      <c r="A54" s="154" t="s">
        <v>74</v>
      </c>
      <c r="B54" s="93">
        <v>14694</v>
      </c>
      <c r="C54" s="94">
        <v>2</v>
      </c>
      <c r="D54" s="95">
        <v>0</v>
      </c>
      <c r="E54" s="96">
        <v>1</v>
      </c>
      <c r="F54" s="95">
        <v>0</v>
      </c>
      <c r="G54" s="96">
        <v>0</v>
      </c>
      <c r="H54" s="95">
        <v>0</v>
      </c>
      <c r="I54" s="96">
        <v>1</v>
      </c>
      <c r="J54" s="95">
        <v>0</v>
      </c>
      <c r="K54" s="97">
        <v>15270</v>
      </c>
      <c r="L54" s="93">
        <v>13966</v>
      </c>
      <c r="M54" s="98">
        <f t="shared" si="27"/>
        <v>95</v>
      </c>
      <c r="N54" s="96">
        <v>2</v>
      </c>
      <c r="O54" s="99">
        <v>47</v>
      </c>
      <c r="P54" s="100">
        <f t="shared" si="28"/>
        <v>95.399999999999991</v>
      </c>
    </row>
    <row r="55" spans="1:16" ht="15.9" customHeight="1">
      <c r="A55" s="161" t="s">
        <v>75</v>
      </c>
      <c r="B55" s="93">
        <v>8458</v>
      </c>
      <c r="C55" s="94">
        <v>2</v>
      </c>
      <c r="D55" s="95">
        <v>0</v>
      </c>
      <c r="E55" s="96">
        <v>1</v>
      </c>
      <c r="F55" s="95">
        <v>0</v>
      </c>
      <c r="G55" s="96">
        <v>0</v>
      </c>
      <c r="H55" s="95">
        <v>0</v>
      </c>
      <c r="I55" s="96">
        <v>1</v>
      </c>
      <c r="J55" s="95">
        <v>0</v>
      </c>
      <c r="K55" s="97">
        <v>6450</v>
      </c>
      <c r="L55" s="93">
        <v>6416</v>
      </c>
      <c r="M55" s="98">
        <f t="shared" si="27"/>
        <v>75.900000000000006</v>
      </c>
      <c r="N55" s="96">
        <v>1</v>
      </c>
      <c r="O55" s="99">
        <v>36</v>
      </c>
      <c r="P55" s="100">
        <f t="shared" si="28"/>
        <v>76.3</v>
      </c>
    </row>
    <row r="56" spans="1:16" ht="15.9" customHeight="1">
      <c r="A56" s="155" t="s">
        <v>76</v>
      </c>
      <c r="B56" s="93">
        <v>2940</v>
      </c>
      <c r="C56" s="113">
        <v>3</v>
      </c>
      <c r="D56" s="112">
        <v>0</v>
      </c>
      <c r="E56" s="113">
        <v>0</v>
      </c>
      <c r="F56" s="112">
        <v>0</v>
      </c>
      <c r="G56" s="113">
        <v>1</v>
      </c>
      <c r="H56" s="112">
        <v>0</v>
      </c>
      <c r="I56" s="113">
        <v>2</v>
      </c>
      <c r="J56" s="112">
        <v>0</v>
      </c>
      <c r="K56" s="114">
        <v>3612</v>
      </c>
      <c r="L56" s="110">
        <v>2860</v>
      </c>
      <c r="M56" s="115">
        <f t="shared" si="27"/>
        <v>97.3</v>
      </c>
      <c r="N56" s="113">
        <v>0</v>
      </c>
      <c r="O56" s="116">
        <v>0</v>
      </c>
      <c r="P56" s="117">
        <f t="shared" si="28"/>
        <v>97.3</v>
      </c>
    </row>
    <row r="57" spans="1:16" ht="15.9" customHeight="1">
      <c r="A57" s="156" t="s">
        <v>3</v>
      </c>
      <c r="B57" s="157">
        <f t="shared" ref="B57:H57" si="29">SUM(B59)</f>
        <v>54191</v>
      </c>
      <c r="C57" s="136">
        <f t="shared" si="29"/>
        <v>11</v>
      </c>
      <c r="D57" s="137">
        <f t="shared" si="29"/>
        <v>3</v>
      </c>
      <c r="E57" s="138">
        <f t="shared" si="29"/>
        <v>2</v>
      </c>
      <c r="F57" s="137">
        <f t="shared" si="29"/>
        <v>1</v>
      </c>
      <c r="G57" s="138">
        <f t="shared" si="29"/>
        <v>9</v>
      </c>
      <c r="H57" s="137">
        <f t="shared" si="29"/>
        <v>2</v>
      </c>
      <c r="I57" s="138">
        <v>0</v>
      </c>
      <c r="J57" s="137">
        <v>0</v>
      </c>
      <c r="K57" s="139">
        <f>SUM(K59)</f>
        <v>54219</v>
      </c>
      <c r="L57" s="135">
        <f>SUM(L59)</f>
        <v>50125</v>
      </c>
      <c r="M57" s="140">
        <f>ROUND(L57/B57,3)*100</f>
        <v>92.5</v>
      </c>
      <c r="N57" s="136">
        <f>SUM(N59)</f>
        <v>1</v>
      </c>
      <c r="O57" s="141">
        <f>SUM(O59)</f>
        <v>11</v>
      </c>
      <c r="P57" s="142">
        <f>ROUND((L57+O57)/B57,3)*100</f>
        <v>92.5</v>
      </c>
    </row>
    <row r="58" spans="1:16" ht="8.1" customHeight="1">
      <c r="A58" s="45"/>
      <c r="B58" s="144"/>
      <c r="C58" s="145"/>
      <c r="D58" s="146"/>
      <c r="E58" s="147"/>
      <c r="F58" s="146"/>
      <c r="G58" s="147"/>
      <c r="H58" s="146"/>
      <c r="I58" s="147"/>
      <c r="J58" s="146"/>
      <c r="K58" s="148"/>
      <c r="L58" s="144"/>
      <c r="M58" s="149"/>
      <c r="N58" s="145"/>
      <c r="O58" s="150"/>
      <c r="P58" s="151"/>
    </row>
    <row r="59" spans="1:16" ht="15.9" customHeight="1">
      <c r="A59" s="160" t="s">
        <v>2</v>
      </c>
      <c r="B59" s="135">
        <f t="shared" ref="B59:H59" si="30">SUM(B60:B63)</f>
        <v>54191</v>
      </c>
      <c r="C59" s="136">
        <f t="shared" si="30"/>
        <v>11</v>
      </c>
      <c r="D59" s="137">
        <f t="shared" si="30"/>
        <v>3</v>
      </c>
      <c r="E59" s="138">
        <f>SUM(E60:E63)</f>
        <v>2</v>
      </c>
      <c r="F59" s="137">
        <f t="shared" si="30"/>
        <v>1</v>
      </c>
      <c r="G59" s="138">
        <f>SUM(G60:G63)</f>
        <v>9</v>
      </c>
      <c r="H59" s="137">
        <f t="shared" si="30"/>
        <v>2</v>
      </c>
      <c r="I59" s="138">
        <v>0</v>
      </c>
      <c r="J59" s="137">
        <v>0</v>
      </c>
      <c r="K59" s="139">
        <f>SUM(K60:K63)</f>
        <v>54219</v>
      </c>
      <c r="L59" s="135">
        <f>SUM(L60:L63)</f>
        <v>50125</v>
      </c>
      <c r="M59" s="140">
        <f>ROUND(L59/B59,3)*100</f>
        <v>92.5</v>
      </c>
      <c r="N59" s="136">
        <f>SUM(N60:N63)</f>
        <v>1</v>
      </c>
      <c r="O59" s="141">
        <f>SUM(O60:O63)</f>
        <v>11</v>
      </c>
      <c r="P59" s="142">
        <f>ROUND((L59+O59)/B59,3)*100</f>
        <v>92.5</v>
      </c>
    </row>
    <row r="60" spans="1:16" ht="15.9" customHeight="1">
      <c r="A60" s="161" t="s">
        <v>77</v>
      </c>
      <c r="B60" s="93">
        <v>33080</v>
      </c>
      <c r="C60" s="94">
        <v>1</v>
      </c>
      <c r="D60" s="95">
        <v>1</v>
      </c>
      <c r="E60" s="96">
        <v>1</v>
      </c>
      <c r="F60" s="95">
        <v>0</v>
      </c>
      <c r="G60" s="96">
        <v>0</v>
      </c>
      <c r="H60" s="95">
        <v>1</v>
      </c>
      <c r="I60" s="96">
        <v>0</v>
      </c>
      <c r="J60" s="95">
        <v>0</v>
      </c>
      <c r="K60" s="97">
        <v>32229</v>
      </c>
      <c r="L60" s="93">
        <v>31418</v>
      </c>
      <c r="M60" s="98">
        <f t="shared" ref="M60" si="31">ROUND((L60/B60),3)*100</f>
        <v>95</v>
      </c>
      <c r="N60" s="96">
        <v>0</v>
      </c>
      <c r="O60" s="99">
        <v>0</v>
      </c>
      <c r="P60" s="100">
        <f t="shared" ref="P60" si="32">ROUND((L60+O60)/B60,3)*100</f>
        <v>95</v>
      </c>
    </row>
    <row r="61" spans="1:16" ht="15.9" customHeight="1">
      <c r="A61" s="161" t="s">
        <v>78</v>
      </c>
      <c r="B61" s="93">
        <v>2462</v>
      </c>
      <c r="C61" s="94">
        <v>8</v>
      </c>
      <c r="D61" s="95">
        <v>0</v>
      </c>
      <c r="E61" s="96">
        <v>0</v>
      </c>
      <c r="F61" s="95">
        <v>0</v>
      </c>
      <c r="G61" s="96">
        <v>8</v>
      </c>
      <c r="H61" s="95">
        <v>0</v>
      </c>
      <c r="I61" s="96">
        <v>0</v>
      </c>
      <c r="J61" s="95">
        <v>0</v>
      </c>
      <c r="K61" s="97">
        <v>3542</v>
      </c>
      <c r="L61" s="93">
        <v>2403</v>
      </c>
      <c r="M61" s="98">
        <f>ROUND((L61/B61),3)*100</f>
        <v>97.6</v>
      </c>
      <c r="N61" s="96">
        <v>1</v>
      </c>
      <c r="O61" s="99">
        <v>11</v>
      </c>
      <c r="P61" s="100">
        <f>ROUND((L61+O61)/B61,3)*100</f>
        <v>98.1</v>
      </c>
    </row>
    <row r="62" spans="1:16" ht="15.9" customHeight="1">
      <c r="A62" s="161" t="s">
        <v>79</v>
      </c>
      <c r="B62" s="93">
        <v>4057</v>
      </c>
      <c r="C62" s="94">
        <v>1</v>
      </c>
      <c r="D62" s="95">
        <v>2</v>
      </c>
      <c r="E62" s="96">
        <v>0</v>
      </c>
      <c r="F62" s="95">
        <v>1</v>
      </c>
      <c r="G62" s="96">
        <v>1</v>
      </c>
      <c r="H62" s="95">
        <v>1</v>
      </c>
      <c r="I62" s="96">
        <v>0</v>
      </c>
      <c r="J62" s="95">
        <v>0</v>
      </c>
      <c r="K62" s="97">
        <v>4248</v>
      </c>
      <c r="L62" s="93">
        <v>3899</v>
      </c>
      <c r="M62" s="98">
        <f>ROUND((L62/B62),3)*100</f>
        <v>96.1</v>
      </c>
      <c r="N62" s="96">
        <v>0</v>
      </c>
      <c r="O62" s="99">
        <v>0</v>
      </c>
      <c r="P62" s="100">
        <f>ROUND((L62+O62)/B62,3)*100</f>
        <v>96.1</v>
      </c>
    </row>
    <row r="63" spans="1:16" ht="15.9" customHeight="1">
      <c r="A63" s="162" t="s">
        <v>80</v>
      </c>
      <c r="B63" s="110">
        <v>14592</v>
      </c>
      <c r="C63" s="111">
        <v>1</v>
      </c>
      <c r="D63" s="112">
        <v>0</v>
      </c>
      <c r="E63" s="113">
        <v>1</v>
      </c>
      <c r="F63" s="112">
        <v>0</v>
      </c>
      <c r="G63" s="113">
        <v>0</v>
      </c>
      <c r="H63" s="112">
        <v>0</v>
      </c>
      <c r="I63" s="113">
        <v>0</v>
      </c>
      <c r="J63" s="112">
        <v>0</v>
      </c>
      <c r="K63" s="114">
        <v>14200</v>
      </c>
      <c r="L63" s="110">
        <v>12405</v>
      </c>
      <c r="M63" s="115">
        <f t="shared" ref="M63" si="33">ROUND((L63/B63),3)*100</f>
        <v>85</v>
      </c>
      <c r="N63" s="113">
        <v>0</v>
      </c>
      <c r="O63" s="116">
        <v>0</v>
      </c>
      <c r="P63" s="117">
        <f t="shared" ref="P63" si="34">ROUND((L63+O63)/B63,3)*100</f>
        <v>85</v>
      </c>
    </row>
    <row r="64" spans="1:16" ht="15.9" customHeight="1">
      <c r="A64" s="156" t="s">
        <v>1</v>
      </c>
      <c r="B64" s="135">
        <f t="shared" ref="B64:I64" si="35">SUM(B66)</f>
        <v>50017</v>
      </c>
      <c r="C64" s="136">
        <f t="shared" si="35"/>
        <v>13</v>
      </c>
      <c r="D64" s="137">
        <f t="shared" si="35"/>
        <v>1</v>
      </c>
      <c r="E64" s="138">
        <f t="shared" si="35"/>
        <v>5</v>
      </c>
      <c r="F64" s="137">
        <f t="shared" si="35"/>
        <v>1</v>
      </c>
      <c r="G64" s="138">
        <f t="shared" si="35"/>
        <v>4</v>
      </c>
      <c r="H64" s="137">
        <f t="shared" si="35"/>
        <v>0</v>
      </c>
      <c r="I64" s="138">
        <f t="shared" si="35"/>
        <v>4</v>
      </c>
      <c r="J64" s="137">
        <v>0</v>
      </c>
      <c r="K64" s="139">
        <f>SUM(K66)</f>
        <v>57908</v>
      </c>
      <c r="L64" s="135">
        <f>SUM(L66)</f>
        <v>43809</v>
      </c>
      <c r="M64" s="140">
        <f>ROUND(L64/B64,3)*100</f>
        <v>87.6</v>
      </c>
      <c r="N64" s="136">
        <f>SUM(N66)</f>
        <v>7</v>
      </c>
      <c r="O64" s="141">
        <f>SUM(O66)</f>
        <v>360</v>
      </c>
      <c r="P64" s="142">
        <f>ROUND((L64+O64)/B64,3)*100</f>
        <v>88.3</v>
      </c>
    </row>
    <row r="65" spans="1:16" ht="8.1" customHeight="1">
      <c r="A65" s="45"/>
      <c r="B65" s="144"/>
      <c r="C65" s="145"/>
      <c r="D65" s="146"/>
      <c r="E65" s="147"/>
      <c r="F65" s="146"/>
      <c r="G65" s="147"/>
      <c r="H65" s="146"/>
      <c r="I65" s="147"/>
      <c r="J65" s="146"/>
      <c r="K65" s="148"/>
      <c r="L65" s="144"/>
      <c r="M65" s="149"/>
      <c r="N65" s="145"/>
      <c r="O65" s="150"/>
      <c r="P65" s="151"/>
    </row>
    <row r="66" spans="1:16" ht="15.9" customHeight="1">
      <c r="A66" s="160" t="s">
        <v>0</v>
      </c>
      <c r="B66" s="135">
        <f t="shared" ref="B66:F66" si="36">SUM(B67:B70)</f>
        <v>50017</v>
      </c>
      <c r="C66" s="136">
        <f t="shared" si="36"/>
        <v>13</v>
      </c>
      <c r="D66" s="137">
        <f t="shared" si="36"/>
        <v>1</v>
      </c>
      <c r="E66" s="138">
        <f>SUM(E67:E70)</f>
        <v>5</v>
      </c>
      <c r="F66" s="137">
        <f t="shared" si="36"/>
        <v>1</v>
      </c>
      <c r="G66" s="138">
        <f>SUM(G67:G70)</f>
        <v>4</v>
      </c>
      <c r="H66" s="137">
        <v>0</v>
      </c>
      <c r="I66" s="138">
        <f>SUM(I67:I70)</f>
        <v>4</v>
      </c>
      <c r="J66" s="137">
        <v>0</v>
      </c>
      <c r="K66" s="139">
        <f>SUM(K67:K70)</f>
        <v>57908</v>
      </c>
      <c r="L66" s="135">
        <f>SUM(L67:L70)</f>
        <v>43809</v>
      </c>
      <c r="M66" s="140">
        <f>ROUND(L66/B66,3)*100</f>
        <v>87.6</v>
      </c>
      <c r="N66" s="136">
        <f>SUM(N67:N70)</f>
        <v>7</v>
      </c>
      <c r="O66" s="141">
        <f>SUM(O67:O70)</f>
        <v>360</v>
      </c>
      <c r="P66" s="142">
        <f>ROUND((L66+O66)/B66,3)*100</f>
        <v>88.3</v>
      </c>
    </row>
    <row r="67" spans="1:16" ht="15.9" customHeight="1">
      <c r="A67" s="154" t="s">
        <v>81</v>
      </c>
      <c r="B67" s="93">
        <v>24685</v>
      </c>
      <c r="C67" s="94">
        <v>7</v>
      </c>
      <c r="D67" s="95">
        <v>0</v>
      </c>
      <c r="E67" s="96">
        <v>1</v>
      </c>
      <c r="F67" s="95">
        <v>0</v>
      </c>
      <c r="G67" s="96">
        <v>4</v>
      </c>
      <c r="H67" s="95">
        <v>0</v>
      </c>
      <c r="I67" s="96">
        <v>2</v>
      </c>
      <c r="J67" s="95">
        <v>0</v>
      </c>
      <c r="K67" s="97">
        <v>28422</v>
      </c>
      <c r="L67" s="93">
        <v>22653</v>
      </c>
      <c r="M67" s="98">
        <f>ROUND((L67/B67),3)*100</f>
        <v>91.8</v>
      </c>
      <c r="N67" s="96">
        <v>7</v>
      </c>
      <c r="O67" s="99">
        <v>360</v>
      </c>
      <c r="P67" s="100">
        <f>ROUND((L67+O67)/B67,3)*100</f>
        <v>93.2</v>
      </c>
    </row>
    <row r="68" spans="1:16" ht="15.9" customHeight="1">
      <c r="A68" s="154" t="s">
        <v>82</v>
      </c>
      <c r="B68" s="93">
        <v>8474</v>
      </c>
      <c r="C68" s="94">
        <v>2</v>
      </c>
      <c r="D68" s="95">
        <v>1</v>
      </c>
      <c r="E68" s="96">
        <v>1</v>
      </c>
      <c r="F68" s="95">
        <v>1</v>
      </c>
      <c r="G68" s="96">
        <v>0</v>
      </c>
      <c r="H68" s="95">
        <v>0</v>
      </c>
      <c r="I68" s="96">
        <v>1</v>
      </c>
      <c r="J68" s="95">
        <v>0</v>
      </c>
      <c r="K68" s="97">
        <v>7064</v>
      </c>
      <c r="L68" s="93">
        <v>6704</v>
      </c>
      <c r="M68" s="98">
        <f>ROUND((L68/B68),3)*100</f>
        <v>79.100000000000009</v>
      </c>
      <c r="N68" s="96">
        <v>0</v>
      </c>
      <c r="O68" s="99">
        <v>0</v>
      </c>
      <c r="P68" s="100">
        <f>ROUND((L68+O68)/B68,3)*100</f>
        <v>79.100000000000009</v>
      </c>
    </row>
    <row r="69" spans="1:16" ht="15.9" customHeight="1">
      <c r="A69" s="154" t="s">
        <v>83</v>
      </c>
      <c r="B69" s="93">
        <v>5439</v>
      </c>
      <c r="C69" s="94">
        <v>1</v>
      </c>
      <c r="D69" s="95">
        <v>0</v>
      </c>
      <c r="E69" s="96">
        <v>1</v>
      </c>
      <c r="F69" s="95">
        <v>0</v>
      </c>
      <c r="G69" s="96">
        <v>0</v>
      </c>
      <c r="H69" s="95">
        <v>0</v>
      </c>
      <c r="I69" s="96">
        <v>0</v>
      </c>
      <c r="J69" s="95">
        <v>0</v>
      </c>
      <c r="K69" s="97">
        <v>6356</v>
      </c>
      <c r="L69" s="93">
        <v>4924</v>
      </c>
      <c r="M69" s="98">
        <f>ROUND((L69/B69),3)*100</f>
        <v>90.5</v>
      </c>
      <c r="N69" s="96">
        <v>0</v>
      </c>
      <c r="O69" s="99">
        <v>0</v>
      </c>
      <c r="P69" s="100">
        <f>ROUND((L69+O69)/B69,3)*100</f>
        <v>90.5</v>
      </c>
    </row>
    <row r="70" spans="1:16" ht="15.9" customHeight="1" thickBot="1">
      <c r="A70" s="163" t="s">
        <v>84</v>
      </c>
      <c r="B70" s="164">
        <v>11419</v>
      </c>
      <c r="C70" s="68">
        <v>3</v>
      </c>
      <c r="D70" s="71">
        <v>0</v>
      </c>
      <c r="E70" s="70">
        <v>2</v>
      </c>
      <c r="F70" s="71">
        <v>0</v>
      </c>
      <c r="G70" s="70">
        <v>0</v>
      </c>
      <c r="H70" s="71">
        <v>0</v>
      </c>
      <c r="I70" s="70">
        <v>1</v>
      </c>
      <c r="J70" s="71">
        <v>0</v>
      </c>
      <c r="K70" s="165">
        <v>16066</v>
      </c>
      <c r="L70" s="164">
        <v>9528</v>
      </c>
      <c r="M70" s="166">
        <f t="shared" ref="M70" si="37">ROUND((L70/B70),3)*100</f>
        <v>83.399999999999991</v>
      </c>
      <c r="N70" s="167">
        <v>0</v>
      </c>
      <c r="O70" s="168">
        <v>0</v>
      </c>
      <c r="P70" s="169">
        <f t="shared" ref="P70" si="38">ROUND((L70+O70)/B70,3)*100</f>
        <v>83.399999999999991</v>
      </c>
    </row>
    <row r="71" spans="1:16" ht="15" customHeight="1">
      <c r="A71" s="170" t="s">
        <v>86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2"/>
      <c r="N71" s="173"/>
      <c r="O71" s="174"/>
      <c r="P71" s="175"/>
    </row>
    <row r="72" spans="1:16" ht="15" customHeight="1">
      <c r="A72" s="176" t="s">
        <v>87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</row>
    <row r="73" spans="1:16" ht="15" customHeight="1">
      <c r="A73" s="178" t="s">
        <v>88</v>
      </c>
      <c r="B73" s="179"/>
      <c r="C73" s="180"/>
      <c r="D73" s="181"/>
      <c r="E73" s="180"/>
      <c r="F73" s="181"/>
      <c r="G73" s="180"/>
      <c r="H73" s="181"/>
      <c r="I73" s="180"/>
      <c r="J73" s="181"/>
      <c r="K73" s="179"/>
      <c r="L73" s="179"/>
      <c r="M73" s="182"/>
      <c r="N73" s="180"/>
      <c r="O73" s="183"/>
      <c r="P73" s="184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2023-03-17T06:27:00Z</dcterms:modified>
</cp:coreProperties>
</file>