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X:\産業連関表\2020_R02_基本表\12_公表データ\07_経済波及効果分析ツール\"/>
    </mc:Choice>
  </mc:AlternateContent>
  <xr:revisionPtr revIDLastSave="0" documentId="13_ncr:1_{0C0A1359-C183-42FB-B8FC-55DDA2E815E0}" xr6:coauthVersionLast="47" xr6:coauthVersionMax="47" xr10:uidLastSave="{00000000-0000-0000-0000-000000000000}"/>
  <bookViews>
    <workbookView xWindow="-120" yWindow="-120" windowWidth="29040" windowHeight="15720" tabRatio="871" activeTab="2" xr2:uid="{00000000-000D-0000-FFFF-FFFF00000000}"/>
  </bookViews>
  <sheets>
    <sheet name="利用上の注意" sheetId="3" r:id="rId1"/>
    <sheet name="使い方" sheetId="9" r:id="rId2"/>
    <sheet name="入力・分析シート" sheetId="1" r:id="rId3"/>
    <sheet name="分析結果" sheetId="2" r:id="rId4"/>
    <sheet name="生産者価格評価表" sheetId="10" r:id="rId5"/>
    <sheet name="投入係数表" sheetId="11" r:id="rId6"/>
    <sheet name="逆行列係数表(I-(I-M)A)^-1" sheetId="12" r:id="rId7"/>
    <sheet name="雇用表(103部門）" sheetId="13" r:id="rId8"/>
    <sheet name="消費転換係数" sheetId="8" r:id="rId9"/>
  </sheets>
  <definedNames>
    <definedName name="_xlnm.Print_Area" localSheetId="6">'逆行列係数表(I-(I-M)A)^-1'!$A$1:$DA$107</definedName>
    <definedName name="_xlnm.Print_Area" localSheetId="7">'雇用表(103部門）'!$A$1:$N$110</definedName>
    <definedName name="_xlnm.Print_Area" localSheetId="1">使い方!$A$1:$X$172</definedName>
    <definedName name="_xlnm.Print_Area" localSheetId="4">生産者価格評価表!$A$1:$DP$116</definedName>
    <definedName name="_xlnm.Print_Area" localSheetId="5">投入係数表!$A$1:$DA$116</definedName>
    <definedName name="_xlnm.Print_Area" localSheetId="3">分析結果!$A$1:$AM$216</definedName>
    <definedName name="_xlnm.Print_Area" localSheetId="0">利用上の注意!$A$1:$Z$75</definedName>
    <definedName name="消費転換係数">消費転換係数!$C$9:$C$10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9" l="1"/>
  <c r="E115" i="1"/>
  <c r="K16" i="1" a="1"/>
  <c r="K16" i="1" s="1"/>
  <c r="K119" i="1" s="1"/>
  <c r="AA115" i="1"/>
  <c r="Y115" i="1"/>
  <c r="T115" i="1"/>
  <c r="R115" i="1"/>
  <c r="M115" i="1" l="1"/>
  <c r="L115" i="1"/>
  <c r="H115" i="1"/>
  <c r="F115" i="1"/>
  <c r="D115" i="1"/>
  <c r="I115" i="1" l="1"/>
  <c r="G115" i="1"/>
  <c r="F24" i="8"/>
  <c r="F23" i="8" l="1"/>
  <c r="F22" i="8" l="1"/>
  <c r="G24" i="8" s="1"/>
  <c r="F21" i="8" l="1"/>
  <c r="G23" i="8" l="1"/>
  <c r="A27" i="9"/>
  <c r="F20" i="8"/>
  <c r="G22" i="8" s="1"/>
  <c r="F19" i="8" l="1"/>
  <c r="G21" i="8" s="1"/>
  <c r="F18" i="8" l="1"/>
  <c r="G20" i="8" s="1"/>
  <c r="F17" i="8" l="1"/>
  <c r="G19" i="8" s="1"/>
  <c r="F16" i="8" l="1"/>
  <c r="G18" i="8" s="1"/>
  <c r="F15" i="8"/>
  <c r="G17" i="8" s="1"/>
  <c r="F14" i="8"/>
  <c r="F13" i="8"/>
  <c r="F12" i="8"/>
  <c r="F11" i="8"/>
  <c r="F10" i="8"/>
  <c r="G12" i="8" s="1"/>
  <c r="F9" i="8"/>
  <c r="F8" i="8"/>
  <c r="G13" i="8" l="1"/>
  <c r="G16" i="8"/>
  <c r="G10" i="8"/>
  <c r="G14" i="8"/>
  <c r="G11" i="8"/>
  <c r="G15" i="8"/>
  <c r="T118" i="1"/>
  <c r="R118" i="1"/>
  <c r="T117" i="1"/>
  <c r="R117" i="1"/>
  <c r="T116" i="1"/>
  <c r="R116" i="1"/>
  <c r="T114" i="1"/>
  <c r="R114" i="1"/>
  <c r="T113" i="1"/>
  <c r="R113" i="1"/>
  <c r="T112" i="1"/>
  <c r="R112" i="1"/>
  <c r="T111" i="1"/>
  <c r="R111" i="1"/>
  <c r="T110" i="1"/>
  <c r="R110" i="1"/>
  <c r="T109" i="1"/>
  <c r="R109" i="1"/>
  <c r="T108" i="1"/>
  <c r="R108" i="1"/>
  <c r="T107" i="1"/>
  <c r="R107" i="1"/>
  <c r="T106" i="1"/>
  <c r="R106" i="1"/>
  <c r="T105" i="1"/>
  <c r="R105" i="1"/>
  <c r="T104" i="1"/>
  <c r="R104" i="1"/>
  <c r="T103" i="1"/>
  <c r="R103" i="1"/>
  <c r="T102" i="1"/>
  <c r="R102" i="1"/>
  <c r="T101" i="1"/>
  <c r="R101" i="1"/>
  <c r="T100" i="1"/>
  <c r="R100" i="1"/>
  <c r="T99" i="1"/>
  <c r="R99" i="1"/>
  <c r="T98" i="1"/>
  <c r="R98" i="1"/>
  <c r="T97" i="1"/>
  <c r="R97" i="1"/>
  <c r="T96" i="1"/>
  <c r="R96" i="1"/>
  <c r="T95" i="1"/>
  <c r="R95" i="1"/>
  <c r="T94" i="1"/>
  <c r="R94" i="1"/>
  <c r="T93" i="1"/>
  <c r="R93" i="1"/>
  <c r="T92" i="1"/>
  <c r="R92" i="1"/>
  <c r="T91" i="1"/>
  <c r="R91" i="1"/>
  <c r="T90" i="1"/>
  <c r="R90" i="1"/>
  <c r="T89" i="1"/>
  <c r="R89" i="1"/>
  <c r="T88" i="1"/>
  <c r="R88" i="1"/>
  <c r="T87" i="1"/>
  <c r="R87" i="1"/>
  <c r="T86" i="1"/>
  <c r="R86" i="1"/>
  <c r="T85" i="1"/>
  <c r="R85" i="1"/>
  <c r="T84" i="1"/>
  <c r="R84" i="1"/>
  <c r="T83" i="1"/>
  <c r="R83" i="1"/>
  <c r="T82" i="1"/>
  <c r="R82" i="1"/>
  <c r="T81" i="1"/>
  <c r="R81" i="1"/>
  <c r="T80" i="1"/>
  <c r="R80" i="1"/>
  <c r="T79" i="1"/>
  <c r="R79" i="1"/>
  <c r="T78" i="1"/>
  <c r="R78" i="1"/>
  <c r="T77" i="1"/>
  <c r="R77" i="1"/>
  <c r="T76" i="1"/>
  <c r="R76" i="1"/>
  <c r="T75" i="1"/>
  <c r="R75" i="1"/>
  <c r="T74" i="1"/>
  <c r="R74" i="1"/>
  <c r="T73" i="1"/>
  <c r="R73" i="1"/>
  <c r="T72" i="1"/>
  <c r="R72" i="1"/>
  <c r="T71" i="1"/>
  <c r="R71" i="1"/>
  <c r="T70" i="1"/>
  <c r="R70" i="1"/>
  <c r="T69" i="1"/>
  <c r="R69" i="1"/>
  <c r="T68" i="1"/>
  <c r="R68" i="1"/>
  <c r="T67" i="1"/>
  <c r="R67" i="1"/>
  <c r="T66" i="1"/>
  <c r="R66" i="1"/>
  <c r="T65" i="1"/>
  <c r="R65" i="1"/>
  <c r="T64" i="1"/>
  <c r="R64" i="1"/>
  <c r="T63" i="1"/>
  <c r="R63" i="1"/>
  <c r="T62" i="1"/>
  <c r="R62" i="1"/>
  <c r="T61" i="1"/>
  <c r="R61" i="1"/>
  <c r="T60" i="1"/>
  <c r="R60" i="1"/>
  <c r="T59" i="1"/>
  <c r="R59" i="1"/>
  <c r="T58" i="1"/>
  <c r="R58" i="1"/>
  <c r="T57" i="1"/>
  <c r="R57" i="1"/>
  <c r="T56" i="1"/>
  <c r="R56" i="1"/>
  <c r="T55" i="1"/>
  <c r="R55" i="1"/>
  <c r="T54" i="1"/>
  <c r="R54" i="1"/>
  <c r="T53" i="1"/>
  <c r="R53" i="1"/>
  <c r="T52" i="1"/>
  <c r="R52" i="1"/>
  <c r="T51" i="1"/>
  <c r="R51" i="1"/>
  <c r="T50" i="1"/>
  <c r="R50" i="1"/>
  <c r="T49" i="1"/>
  <c r="R49" i="1"/>
  <c r="T48" i="1"/>
  <c r="R48" i="1"/>
  <c r="T47" i="1"/>
  <c r="R47" i="1"/>
  <c r="T46" i="1"/>
  <c r="R46" i="1"/>
  <c r="T45" i="1"/>
  <c r="R45" i="1"/>
  <c r="T44" i="1"/>
  <c r="R44" i="1"/>
  <c r="T43" i="1"/>
  <c r="R43" i="1"/>
  <c r="T42" i="1"/>
  <c r="R42" i="1"/>
  <c r="T41" i="1"/>
  <c r="R41" i="1"/>
  <c r="T40" i="1"/>
  <c r="R40" i="1"/>
  <c r="T39" i="1"/>
  <c r="R39" i="1"/>
  <c r="T38" i="1"/>
  <c r="R38" i="1"/>
  <c r="T37" i="1"/>
  <c r="R37" i="1"/>
  <c r="T36" i="1"/>
  <c r="R36" i="1"/>
  <c r="T35" i="1"/>
  <c r="R35" i="1"/>
  <c r="T34" i="1"/>
  <c r="R34" i="1"/>
  <c r="T33" i="1"/>
  <c r="R33" i="1"/>
  <c r="T32" i="1"/>
  <c r="R32" i="1"/>
  <c r="T31" i="1"/>
  <c r="R31" i="1"/>
  <c r="T30" i="1"/>
  <c r="R30" i="1"/>
  <c r="T29" i="1"/>
  <c r="R29" i="1"/>
  <c r="T28" i="1"/>
  <c r="R28" i="1"/>
  <c r="T27" i="1"/>
  <c r="R27" i="1"/>
  <c r="T26" i="1"/>
  <c r="R26" i="1"/>
  <c r="T25" i="1"/>
  <c r="R25" i="1"/>
  <c r="T24" i="1"/>
  <c r="R24" i="1"/>
  <c r="T23" i="1"/>
  <c r="R23" i="1"/>
  <c r="T22" i="1"/>
  <c r="R22" i="1"/>
  <c r="T21" i="1"/>
  <c r="R21" i="1"/>
  <c r="T20" i="1"/>
  <c r="R20" i="1"/>
  <c r="T19" i="1"/>
  <c r="R19" i="1"/>
  <c r="T18" i="1"/>
  <c r="R18" i="1"/>
  <c r="T17" i="1"/>
  <c r="R17" i="1"/>
  <c r="T16" i="1"/>
  <c r="R16" i="1"/>
  <c r="H118" i="1" l="1"/>
  <c r="H117" i="1"/>
  <c r="H116"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F118" i="1"/>
  <c r="F117" i="1"/>
  <c r="F116"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D116" i="1"/>
  <c r="E116" i="1" s="1"/>
  <c r="D111" i="1"/>
  <c r="E111" i="1" s="1"/>
  <c r="D107" i="1"/>
  <c r="E107" i="1" s="1"/>
  <c r="D103" i="1"/>
  <c r="E103" i="1" s="1"/>
  <c r="D99" i="1"/>
  <c r="E99" i="1" s="1"/>
  <c r="D95" i="1"/>
  <c r="E95" i="1" s="1"/>
  <c r="D91" i="1"/>
  <c r="E91" i="1" s="1"/>
  <c r="D87" i="1"/>
  <c r="E87" i="1" s="1"/>
  <c r="D83" i="1"/>
  <c r="E83" i="1" s="1"/>
  <c r="D79" i="1"/>
  <c r="E79" i="1" s="1"/>
  <c r="D75" i="1"/>
  <c r="E75" i="1" s="1"/>
  <c r="D71" i="1"/>
  <c r="E71" i="1" s="1"/>
  <c r="D67" i="1"/>
  <c r="E67" i="1" s="1"/>
  <c r="D63" i="1"/>
  <c r="E63" i="1" s="1"/>
  <c r="D59" i="1"/>
  <c r="E59" i="1" s="1"/>
  <c r="D55" i="1"/>
  <c r="E55" i="1" s="1"/>
  <c r="D51" i="1"/>
  <c r="E51" i="1" s="1"/>
  <c r="D47" i="1"/>
  <c r="E47" i="1" s="1"/>
  <c r="D43" i="1"/>
  <c r="E43" i="1" s="1"/>
  <c r="D39" i="1"/>
  <c r="E39" i="1" s="1"/>
  <c r="D35" i="1"/>
  <c r="E35" i="1" s="1"/>
  <c r="D31" i="1"/>
  <c r="E31" i="1" s="1"/>
  <c r="D27" i="1"/>
  <c r="E27" i="1" s="1"/>
  <c r="D23" i="1"/>
  <c r="E23" i="1" s="1"/>
  <c r="D19" i="1"/>
  <c r="E19" i="1" s="1"/>
  <c r="Y119" i="1"/>
  <c r="Y118" i="1"/>
  <c r="Y117" i="1"/>
  <c r="D117" i="1"/>
  <c r="E117" i="1" s="1"/>
  <c r="Y116" i="1"/>
  <c r="Y114" i="1"/>
  <c r="Y113" i="1"/>
  <c r="Y112" i="1"/>
  <c r="Y111" i="1"/>
  <c r="Y110" i="1"/>
  <c r="Y109" i="1"/>
  <c r="D109" i="1"/>
  <c r="E109" i="1" s="1"/>
  <c r="Y108" i="1"/>
  <c r="D108" i="1"/>
  <c r="E108" i="1" s="1"/>
  <c r="Y107" i="1"/>
  <c r="Y106" i="1"/>
  <c r="Y105" i="1"/>
  <c r="D105" i="1"/>
  <c r="E105" i="1" s="1"/>
  <c r="Y104" i="1"/>
  <c r="Y103" i="1"/>
  <c r="Y102" i="1"/>
  <c r="Y101" i="1"/>
  <c r="Y100" i="1"/>
  <c r="Y99" i="1"/>
  <c r="Y98" i="1"/>
  <c r="Y97" i="1"/>
  <c r="D97" i="1"/>
  <c r="E97" i="1" s="1"/>
  <c r="Y96" i="1"/>
  <c r="Y95" i="1"/>
  <c r="Y94" i="1"/>
  <c r="Y93" i="1"/>
  <c r="D93" i="1"/>
  <c r="E93" i="1" s="1"/>
  <c r="Y92" i="1"/>
  <c r="Y91" i="1"/>
  <c r="Y90" i="1"/>
  <c r="Y89" i="1"/>
  <c r="Y88" i="1"/>
  <c r="Y87" i="1"/>
  <c r="Y86" i="1"/>
  <c r="Y85" i="1"/>
  <c r="D85" i="1"/>
  <c r="E85" i="1" s="1"/>
  <c r="Y84" i="1"/>
  <c r="Y83" i="1"/>
  <c r="Y82" i="1"/>
  <c r="Y81" i="1"/>
  <c r="Y80" i="1"/>
  <c r="D80" i="1"/>
  <c r="E80" i="1" s="1"/>
  <c r="Y79" i="1"/>
  <c r="Y78" i="1"/>
  <c r="Y77" i="1"/>
  <c r="D77" i="1"/>
  <c r="E77" i="1" s="1"/>
  <c r="Y76" i="1"/>
  <c r="Y75" i="1"/>
  <c r="Y74" i="1"/>
  <c r="Y73" i="1"/>
  <c r="Y72" i="1"/>
  <c r="D72" i="1"/>
  <c r="E72" i="1" s="1"/>
  <c r="Y71" i="1"/>
  <c r="Y70" i="1"/>
  <c r="Y69" i="1"/>
  <c r="D69" i="1"/>
  <c r="E69" i="1" s="1"/>
  <c r="Y68" i="1"/>
  <c r="Y67" i="1"/>
  <c r="Y66" i="1"/>
  <c r="Y65" i="1"/>
  <c r="Y64" i="1"/>
  <c r="D64" i="1"/>
  <c r="E64" i="1" s="1"/>
  <c r="Y63" i="1"/>
  <c r="Y62" i="1"/>
  <c r="Y61" i="1"/>
  <c r="Y60" i="1"/>
  <c r="Y59" i="1"/>
  <c r="Y58" i="1"/>
  <c r="Y57" i="1"/>
  <c r="Y56" i="1"/>
  <c r="D56" i="1"/>
  <c r="E56" i="1" s="1"/>
  <c r="Y55" i="1"/>
  <c r="Y54" i="1"/>
  <c r="Y53" i="1"/>
  <c r="Y52" i="1"/>
  <c r="Y51" i="1"/>
  <c r="Y50" i="1"/>
  <c r="Y49" i="1"/>
  <c r="D49" i="1"/>
  <c r="E49" i="1" s="1"/>
  <c r="Y48" i="1"/>
  <c r="Y47" i="1"/>
  <c r="Y46" i="1"/>
  <c r="Y45" i="1"/>
  <c r="Y44" i="1"/>
  <c r="Y43" i="1"/>
  <c r="Y42" i="1"/>
  <c r="Y41" i="1"/>
  <c r="D41" i="1"/>
  <c r="E41" i="1" s="1"/>
  <c r="Y40" i="1"/>
  <c r="D40" i="1"/>
  <c r="E40" i="1" s="1"/>
  <c r="Y39" i="1"/>
  <c r="Y38" i="1"/>
  <c r="Y37" i="1"/>
  <c r="D37" i="1"/>
  <c r="E37" i="1" s="1"/>
  <c r="Y36" i="1"/>
  <c r="Y35" i="1"/>
  <c r="Y34" i="1"/>
  <c r="Y33" i="1"/>
  <c r="D33" i="1"/>
  <c r="E33" i="1" s="1"/>
  <c r="Y32" i="1"/>
  <c r="D32" i="1"/>
  <c r="E32" i="1" s="1"/>
  <c r="Y31" i="1"/>
  <c r="Y30" i="1"/>
  <c r="Y29" i="1"/>
  <c r="D29" i="1"/>
  <c r="E29" i="1" s="1"/>
  <c r="Y28" i="1"/>
  <c r="Y27" i="1"/>
  <c r="Y26" i="1"/>
  <c r="Y25" i="1"/>
  <c r="Y24" i="1"/>
  <c r="Y23" i="1"/>
  <c r="Y22" i="1"/>
  <c r="Y21" i="1"/>
  <c r="D21" i="1"/>
  <c r="E21" i="1" s="1"/>
  <c r="Y20" i="1"/>
  <c r="Y19" i="1"/>
  <c r="Y18" i="1"/>
  <c r="Y17" i="1"/>
  <c r="Y16" i="1"/>
  <c r="AA16" i="1" l="1"/>
  <c r="L16" i="1"/>
  <c r="D16" i="1"/>
  <c r="E16" i="1" s="1"/>
  <c r="L17" i="1"/>
  <c r="AA17" i="1"/>
  <c r="L25" i="1"/>
  <c r="AA25" i="1"/>
  <c r="L45" i="1"/>
  <c r="AA45" i="1"/>
  <c r="L53" i="1"/>
  <c r="AA53" i="1"/>
  <c r="L57" i="1"/>
  <c r="AA57" i="1"/>
  <c r="L61" i="1"/>
  <c r="AA61" i="1"/>
  <c r="L65" i="1"/>
  <c r="AA65" i="1"/>
  <c r="L73" i="1"/>
  <c r="AA73" i="1"/>
  <c r="L81" i="1"/>
  <c r="AA81" i="1"/>
  <c r="L89" i="1"/>
  <c r="AA89" i="1"/>
  <c r="L101" i="1"/>
  <c r="AA101" i="1"/>
  <c r="L113" i="1"/>
  <c r="AA113" i="1"/>
  <c r="L118" i="1"/>
  <c r="AA118" i="1"/>
  <c r="AA20" i="1"/>
  <c r="L20" i="1"/>
  <c r="AA24" i="1"/>
  <c r="L24" i="1"/>
  <c r="AA28" i="1"/>
  <c r="L28" i="1"/>
  <c r="AA48" i="1"/>
  <c r="L48" i="1"/>
  <c r="AA76" i="1"/>
  <c r="L76" i="1"/>
  <c r="AA84" i="1"/>
  <c r="L84" i="1"/>
  <c r="AA92" i="1"/>
  <c r="L92" i="1"/>
  <c r="AA96" i="1"/>
  <c r="L96" i="1"/>
  <c r="AA100" i="1"/>
  <c r="L100" i="1"/>
  <c r="D24" i="1"/>
  <c r="E24" i="1" s="1"/>
  <c r="G24" i="1" s="1"/>
  <c r="D48" i="1"/>
  <c r="E48" i="1" s="1"/>
  <c r="I48" i="1" s="1"/>
  <c r="D84" i="1"/>
  <c r="E84" i="1" s="1"/>
  <c r="D92" i="1"/>
  <c r="E92" i="1" s="1"/>
  <c r="I92" i="1" s="1"/>
  <c r="D100" i="1"/>
  <c r="E100" i="1" s="1"/>
  <c r="I100" i="1" s="1"/>
  <c r="AA19" i="1"/>
  <c r="L19" i="1"/>
  <c r="AA23" i="1"/>
  <c r="L23" i="1"/>
  <c r="AA27" i="1"/>
  <c r="L27" i="1"/>
  <c r="AA31" i="1"/>
  <c r="L31" i="1"/>
  <c r="AA35" i="1"/>
  <c r="L35" i="1"/>
  <c r="AA39" i="1"/>
  <c r="L39" i="1"/>
  <c r="AA43" i="1"/>
  <c r="L43" i="1"/>
  <c r="AA47" i="1"/>
  <c r="L47" i="1"/>
  <c r="AA51" i="1"/>
  <c r="L51" i="1"/>
  <c r="AA55" i="1"/>
  <c r="L55" i="1"/>
  <c r="AA59" i="1"/>
  <c r="L59" i="1"/>
  <c r="AA63" i="1"/>
  <c r="L63" i="1"/>
  <c r="AA67" i="1"/>
  <c r="L67" i="1"/>
  <c r="AA71" i="1"/>
  <c r="L71" i="1"/>
  <c r="AA75" i="1"/>
  <c r="L75" i="1"/>
  <c r="AA79" i="1"/>
  <c r="L79" i="1"/>
  <c r="AA83" i="1"/>
  <c r="L83" i="1"/>
  <c r="AA87" i="1"/>
  <c r="L87" i="1"/>
  <c r="AA91" i="1"/>
  <c r="L91" i="1"/>
  <c r="AA95" i="1"/>
  <c r="L95" i="1"/>
  <c r="AA99" i="1"/>
  <c r="L99" i="1"/>
  <c r="AA103" i="1"/>
  <c r="L103" i="1"/>
  <c r="AA107" i="1"/>
  <c r="L107" i="1"/>
  <c r="AA111" i="1"/>
  <c r="L111" i="1"/>
  <c r="AA116" i="1"/>
  <c r="L116" i="1"/>
  <c r="D17" i="1"/>
  <c r="E17" i="1" s="1"/>
  <c r="G17" i="1" s="1"/>
  <c r="D25" i="1"/>
  <c r="E25" i="1" s="1"/>
  <c r="I25" i="1" s="1"/>
  <c r="D45" i="1"/>
  <c r="E45" i="1" s="1"/>
  <c r="G45" i="1" s="1"/>
  <c r="D53" i="1"/>
  <c r="E53" i="1" s="1"/>
  <c r="G53" i="1" s="1"/>
  <c r="D57" i="1"/>
  <c r="E57" i="1" s="1"/>
  <c r="I57" i="1" s="1"/>
  <c r="D61" i="1"/>
  <c r="E61" i="1" s="1"/>
  <c r="I61" i="1" s="1"/>
  <c r="D65" i="1"/>
  <c r="E65" i="1" s="1"/>
  <c r="I65" i="1" s="1"/>
  <c r="D73" i="1"/>
  <c r="E73" i="1" s="1"/>
  <c r="I73" i="1" s="1"/>
  <c r="D81" i="1"/>
  <c r="E81" i="1" s="1"/>
  <c r="G81" i="1" s="1"/>
  <c r="D89" i="1"/>
  <c r="E89" i="1" s="1"/>
  <c r="I89" i="1" s="1"/>
  <c r="D101" i="1"/>
  <c r="E101" i="1" s="1"/>
  <c r="I101" i="1" s="1"/>
  <c r="D113" i="1"/>
  <c r="E113" i="1" s="1"/>
  <c r="I113" i="1" s="1"/>
  <c r="D118" i="1"/>
  <c r="E118" i="1" s="1"/>
  <c r="G118" i="1" s="1"/>
  <c r="L21" i="1"/>
  <c r="AA21" i="1"/>
  <c r="L29" i="1"/>
  <c r="AA29" i="1"/>
  <c r="L33" i="1"/>
  <c r="AA33" i="1"/>
  <c r="L37" i="1"/>
  <c r="AA37" i="1"/>
  <c r="L41" i="1"/>
  <c r="AA41" i="1"/>
  <c r="L49" i="1"/>
  <c r="AA49" i="1"/>
  <c r="L69" i="1"/>
  <c r="AA69" i="1"/>
  <c r="L77" i="1"/>
  <c r="AA77" i="1"/>
  <c r="L85" i="1"/>
  <c r="AA85" i="1"/>
  <c r="L93" i="1"/>
  <c r="AA93" i="1"/>
  <c r="L97" i="1"/>
  <c r="AA97" i="1"/>
  <c r="L105" i="1"/>
  <c r="AA105" i="1"/>
  <c r="L109" i="1"/>
  <c r="AA109" i="1"/>
  <c r="AA32" i="1"/>
  <c r="L32" i="1"/>
  <c r="AA36" i="1"/>
  <c r="L36" i="1"/>
  <c r="AA40" i="1"/>
  <c r="L40" i="1"/>
  <c r="AA44" i="1"/>
  <c r="L44" i="1"/>
  <c r="AA52" i="1"/>
  <c r="L52" i="1"/>
  <c r="AA56" i="1"/>
  <c r="L56" i="1"/>
  <c r="AA60" i="1"/>
  <c r="L60" i="1"/>
  <c r="AA64" i="1"/>
  <c r="L64" i="1"/>
  <c r="AA68" i="1"/>
  <c r="L68" i="1"/>
  <c r="AA72" i="1"/>
  <c r="L72" i="1"/>
  <c r="AA80" i="1"/>
  <c r="L80" i="1"/>
  <c r="AA88" i="1"/>
  <c r="L88" i="1"/>
  <c r="AA104" i="1"/>
  <c r="L104" i="1"/>
  <c r="AA108" i="1"/>
  <c r="L108" i="1"/>
  <c r="AA112" i="1"/>
  <c r="L112" i="1"/>
  <c r="AA117" i="1"/>
  <c r="L117" i="1"/>
  <c r="D20" i="1"/>
  <c r="E20" i="1" s="1"/>
  <c r="G20" i="1" s="1"/>
  <c r="D28" i="1"/>
  <c r="E28" i="1" s="1"/>
  <c r="I28" i="1" s="1"/>
  <c r="D36" i="1"/>
  <c r="E36" i="1" s="1"/>
  <c r="G36" i="1" s="1"/>
  <c r="D44" i="1"/>
  <c r="E44" i="1" s="1"/>
  <c r="G44" i="1" s="1"/>
  <c r="D52" i="1"/>
  <c r="E52" i="1" s="1"/>
  <c r="I52" i="1" s="1"/>
  <c r="D60" i="1"/>
  <c r="E60" i="1" s="1"/>
  <c r="I60" i="1" s="1"/>
  <c r="D68" i="1"/>
  <c r="E68" i="1" s="1"/>
  <c r="G68" i="1" s="1"/>
  <c r="D76" i="1"/>
  <c r="E76" i="1" s="1"/>
  <c r="I76" i="1" s="1"/>
  <c r="D88" i="1"/>
  <c r="E88" i="1" s="1"/>
  <c r="I88" i="1" s="1"/>
  <c r="D96" i="1"/>
  <c r="E96" i="1" s="1"/>
  <c r="G96" i="1" s="1"/>
  <c r="D104" i="1"/>
  <c r="E104" i="1" s="1"/>
  <c r="G104" i="1" s="1"/>
  <c r="D112" i="1"/>
  <c r="E112" i="1" s="1"/>
  <c r="G112" i="1" s="1"/>
  <c r="L18" i="1"/>
  <c r="AA18" i="1"/>
  <c r="AA22" i="1"/>
  <c r="L22" i="1"/>
  <c r="AA26" i="1"/>
  <c r="L26" i="1"/>
  <c r="L30" i="1"/>
  <c r="AA30" i="1"/>
  <c r="L34" i="1"/>
  <c r="AA34" i="1"/>
  <c r="AA38" i="1"/>
  <c r="L38" i="1"/>
  <c r="AA42" i="1"/>
  <c r="L42" i="1"/>
  <c r="L46" i="1"/>
  <c r="AA46" i="1"/>
  <c r="L50" i="1"/>
  <c r="AA50" i="1"/>
  <c r="AA54" i="1"/>
  <c r="L54" i="1"/>
  <c r="AA58" i="1"/>
  <c r="L58" i="1"/>
  <c r="L62" i="1"/>
  <c r="AA62" i="1"/>
  <c r="L66" i="1"/>
  <c r="AA66" i="1"/>
  <c r="AA70" i="1"/>
  <c r="L70" i="1"/>
  <c r="AA74" i="1"/>
  <c r="L74" i="1"/>
  <c r="L78" i="1"/>
  <c r="AA78" i="1"/>
  <c r="L82" i="1"/>
  <c r="AA82" i="1"/>
  <c r="AA86" i="1"/>
  <c r="L86" i="1"/>
  <c r="AA90" i="1"/>
  <c r="L90" i="1"/>
  <c r="L94" i="1"/>
  <c r="AA94" i="1"/>
  <c r="L98" i="1"/>
  <c r="AA98" i="1"/>
  <c r="L102" i="1"/>
  <c r="AA102" i="1"/>
  <c r="AA106" i="1"/>
  <c r="L106" i="1"/>
  <c r="L110" i="1"/>
  <c r="AA110" i="1"/>
  <c r="L114" i="1"/>
  <c r="AA114" i="1"/>
  <c r="D18" i="1"/>
  <c r="E18" i="1" s="1"/>
  <c r="I18" i="1" s="1"/>
  <c r="D22" i="1"/>
  <c r="E22" i="1" s="1"/>
  <c r="I22" i="1" s="1"/>
  <c r="D26" i="1"/>
  <c r="E26" i="1" s="1"/>
  <c r="G26" i="1" s="1"/>
  <c r="D30" i="1"/>
  <c r="E30" i="1" s="1"/>
  <c r="G30" i="1" s="1"/>
  <c r="D34" i="1"/>
  <c r="E34" i="1" s="1"/>
  <c r="G34" i="1" s="1"/>
  <c r="D38" i="1"/>
  <c r="E38" i="1" s="1"/>
  <c r="I38" i="1" s="1"/>
  <c r="D42" i="1"/>
  <c r="E42" i="1" s="1"/>
  <c r="G42" i="1" s="1"/>
  <c r="D46" i="1"/>
  <c r="E46" i="1" s="1"/>
  <c r="G46" i="1" s="1"/>
  <c r="D50" i="1"/>
  <c r="E50" i="1" s="1"/>
  <c r="I50" i="1" s="1"/>
  <c r="D54" i="1"/>
  <c r="E54" i="1" s="1"/>
  <c r="I54" i="1" s="1"/>
  <c r="D58" i="1"/>
  <c r="E58" i="1" s="1"/>
  <c r="G58" i="1" s="1"/>
  <c r="D62" i="1"/>
  <c r="E62" i="1" s="1"/>
  <c r="G62" i="1" s="1"/>
  <c r="D66" i="1"/>
  <c r="E66" i="1" s="1"/>
  <c r="I66" i="1" s="1"/>
  <c r="D70" i="1"/>
  <c r="E70" i="1" s="1"/>
  <c r="G70" i="1" s="1"/>
  <c r="D74" i="1"/>
  <c r="E74" i="1" s="1"/>
  <c r="G74" i="1" s="1"/>
  <c r="D78" i="1"/>
  <c r="E78" i="1" s="1"/>
  <c r="G78" i="1" s="1"/>
  <c r="D82" i="1"/>
  <c r="E82" i="1" s="1"/>
  <c r="G82" i="1" s="1"/>
  <c r="D86" i="1"/>
  <c r="E86" i="1" s="1"/>
  <c r="I86" i="1" s="1"/>
  <c r="D90" i="1"/>
  <c r="E90" i="1" s="1"/>
  <c r="G90" i="1" s="1"/>
  <c r="D94" i="1"/>
  <c r="E94" i="1" s="1"/>
  <c r="G94" i="1" s="1"/>
  <c r="D98" i="1"/>
  <c r="E98" i="1" s="1"/>
  <c r="I98" i="1" s="1"/>
  <c r="D102" i="1"/>
  <c r="E102" i="1" s="1"/>
  <c r="I102" i="1" s="1"/>
  <c r="D106" i="1"/>
  <c r="E106" i="1" s="1"/>
  <c r="G106" i="1" s="1"/>
  <c r="D110" i="1"/>
  <c r="E110" i="1" s="1"/>
  <c r="G110" i="1" s="1"/>
  <c r="D114" i="1"/>
  <c r="E114" i="1" s="1"/>
  <c r="I114" i="1" s="1"/>
  <c r="G40" i="1"/>
  <c r="I19" i="1"/>
  <c r="I23" i="1"/>
  <c r="I27" i="1"/>
  <c r="I31" i="1"/>
  <c r="I35" i="1"/>
  <c r="I39" i="1"/>
  <c r="I43" i="1"/>
  <c r="I47" i="1"/>
  <c r="I51" i="1"/>
  <c r="I55" i="1"/>
  <c r="I59" i="1"/>
  <c r="I63" i="1"/>
  <c r="I67" i="1"/>
  <c r="I71" i="1"/>
  <c r="I75" i="1"/>
  <c r="I79" i="1"/>
  <c r="I83" i="1"/>
  <c r="I87" i="1"/>
  <c r="I91" i="1"/>
  <c r="I95" i="1"/>
  <c r="I99" i="1"/>
  <c r="I103" i="1"/>
  <c r="I107" i="1"/>
  <c r="I111" i="1"/>
  <c r="I116" i="1"/>
  <c r="G19" i="1"/>
  <c r="G23" i="1"/>
  <c r="G27" i="1"/>
  <c r="G31" i="1"/>
  <c r="G35" i="1"/>
  <c r="G39" i="1"/>
  <c r="G43" i="1"/>
  <c r="G47" i="1"/>
  <c r="G51" i="1"/>
  <c r="G55" i="1"/>
  <c r="G59" i="1"/>
  <c r="G63" i="1"/>
  <c r="G67" i="1"/>
  <c r="G71" i="1"/>
  <c r="G75" i="1"/>
  <c r="G79" i="1"/>
  <c r="G83" i="1"/>
  <c r="G87" i="1"/>
  <c r="G91" i="1"/>
  <c r="G95" i="1"/>
  <c r="G99" i="1"/>
  <c r="G103" i="1"/>
  <c r="G107" i="1"/>
  <c r="G111" i="1"/>
  <c r="G116" i="1"/>
  <c r="I32" i="1"/>
  <c r="I40" i="1"/>
  <c r="I56" i="1"/>
  <c r="I64" i="1"/>
  <c r="I72" i="1"/>
  <c r="I80" i="1"/>
  <c r="I84" i="1"/>
  <c r="I108" i="1"/>
  <c r="I117" i="1"/>
  <c r="G32" i="1"/>
  <c r="G56" i="1"/>
  <c r="G64" i="1"/>
  <c r="G72" i="1"/>
  <c r="G80" i="1"/>
  <c r="G84" i="1"/>
  <c r="G108" i="1"/>
  <c r="G117" i="1"/>
  <c r="I21" i="1"/>
  <c r="I29" i="1"/>
  <c r="I33" i="1"/>
  <c r="I37" i="1"/>
  <c r="I41" i="1"/>
  <c r="I49" i="1"/>
  <c r="I69" i="1"/>
  <c r="I77" i="1"/>
  <c r="I85" i="1"/>
  <c r="I93" i="1"/>
  <c r="I97" i="1"/>
  <c r="I105" i="1"/>
  <c r="I109" i="1"/>
  <c r="G21" i="1"/>
  <c r="G29" i="1"/>
  <c r="G33" i="1"/>
  <c r="G37" i="1"/>
  <c r="G41" i="1"/>
  <c r="G49" i="1"/>
  <c r="G69" i="1"/>
  <c r="G77" i="1"/>
  <c r="G85" i="1"/>
  <c r="G93" i="1"/>
  <c r="G97" i="1"/>
  <c r="G105" i="1"/>
  <c r="G109" i="1"/>
  <c r="E12" i="1"/>
  <c r="W119" i="1"/>
  <c r="C90" i="2" s="1"/>
  <c r="C119" i="1"/>
  <c r="C49" i="2" s="1"/>
  <c r="O12" i="1"/>
  <c r="AC12" i="1"/>
  <c r="AI13" i="1"/>
  <c r="AL3" i="2"/>
  <c r="G113" i="1" l="1"/>
  <c r="G50" i="1"/>
  <c r="G22" i="1"/>
  <c r="I16" i="1"/>
  <c r="G18" i="1"/>
  <c r="G66" i="1"/>
  <c r="I70" i="1"/>
  <c r="I81" i="1"/>
  <c r="G54" i="1"/>
  <c r="I44" i="1"/>
  <c r="G73" i="1"/>
  <c r="I53" i="1"/>
  <c r="G114" i="1"/>
  <c r="G52" i="1"/>
  <c r="G88" i="1"/>
  <c r="I20" i="1"/>
  <c r="G98" i="1"/>
  <c r="G57" i="1"/>
  <c r="I118" i="1"/>
  <c r="I82" i="1"/>
  <c r="I34" i="1"/>
  <c r="I94" i="1"/>
  <c r="I110" i="1"/>
  <c r="I78" i="1"/>
  <c r="G101" i="1"/>
  <c r="I45" i="1"/>
  <c r="G48" i="1"/>
  <c r="I112" i="1"/>
  <c r="I62" i="1"/>
  <c r="I30" i="1"/>
  <c r="G65" i="1"/>
  <c r="I46" i="1"/>
  <c r="G76" i="1"/>
  <c r="G86" i="1"/>
  <c r="G60" i="1"/>
  <c r="I24" i="1"/>
  <c r="I17" i="1"/>
  <c r="G92" i="1"/>
  <c r="G102" i="1"/>
  <c r="G38" i="1"/>
  <c r="G61" i="1"/>
  <c r="I104" i="1"/>
  <c r="G25" i="1"/>
  <c r="I68" i="1"/>
  <c r="I36" i="1"/>
  <c r="G16" i="1"/>
  <c r="G100" i="1"/>
  <c r="I96" i="1"/>
  <c r="G89" i="1"/>
  <c r="E119" i="1"/>
  <c r="C56" i="2" s="1"/>
  <c r="I106" i="1"/>
  <c r="I90" i="1"/>
  <c r="I74" i="1"/>
  <c r="I58" i="1"/>
  <c r="I42" i="1"/>
  <c r="I26" i="1"/>
  <c r="G28" i="1"/>
  <c r="M19" i="1" l="1"/>
  <c r="M114" i="1"/>
  <c r="M98" i="1"/>
  <c r="M82" i="1"/>
  <c r="M66" i="1"/>
  <c r="M50" i="1"/>
  <c r="M34" i="1"/>
  <c r="M18" i="1"/>
  <c r="M105" i="1"/>
  <c r="M89" i="1"/>
  <c r="M73" i="1"/>
  <c r="M57" i="1"/>
  <c r="M41" i="1"/>
  <c r="M25" i="1"/>
  <c r="M112" i="1"/>
  <c r="M96" i="1"/>
  <c r="M80" i="1"/>
  <c r="M64" i="1"/>
  <c r="M48" i="1"/>
  <c r="M32" i="1"/>
  <c r="M16" i="1"/>
  <c r="O16" i="1" s="1" a="1"/>
  <c r="M103" i="1"/>
  <c r="M87" i="1"/>
  <c r="M71" i="1"/>
  <c r="M55" i="1"/>
  <c r="M39" i="1"/>
  <c r="M23" i="1"/>
  <c r="M102" i="1"/>
  <c r="M54" i="1"/>
  <c r="M38" i="1"/>
  <c r="M22" i="1"/>
  <c r="M109" i="1"/>
  <c r="M77" i="1"/>
  <c r="M29" i="1"/>
  <c r="M84" i="1"/>
  <c r="M36" i="1"/>
  <c r="M107" i="1"/>
  <c r="M59" i="1"/>
  <c r="M110" i="1"/>
  <c r="M94" i="1"/>
  <c r="M78" i="1"/>
  <c r="M62" i="1"/>
  <c r="M46" i="1"/>
  <c r="M30" i="1"/>
  <c r="M118" i="1"/>
  <c r="M101" i="1"/>
  <c r="M85" i="1"/>
  <c r="M69" i="1"/>
  <c r="M53" i="1"/>
  <c r="M37" i="1"/>
  <c r="M21" i="1"/>
  <c r="M108" i="1"/>
  <c r="M92" i="1"/>
  <c r="M76" i="1"/>
  <c r="M60" i="1"/>
  <c r="M44" i="1"/>
  <c r="M28" i="1"/>
  <c r="M116" i="1"/>
  <c r="M99" i="1"/>
  <c r="M83" i="1"/>
  <c r="M67" i="1"/>
  <c r="M51" i="1"/>
  <c r="M35" i="1"/>
  <c r="M70" i="1"/>
  <c r="M93" i="1"/>
  <c r="M45" i="1"/>
  <c r="M100" i="1"/>
  <c r="M52" i="1"/>
  <c r="M91" i="1"/>
  <c r="M43" i="1"/>
  <c r="M106" i="1"/>
  <c r="M90" i="1"/>
  <c r="M74" i="1"/>
  <c r="M58" i="1"/>
  <c r="M42" i="1"/>
  <c r="M26" i="1"/>
  <c r="M113" i="1"/>
  <c r="M97" i="1"/>
  <c r="M81" i="1"/>
  <c r="M65" i="1"/>
  <c r="M49" i="1"/>
  <c r="M33" i="1"/>
  <c r="M17" i="1"/>
  <c r="M104" i="1"/>
  <c r="M88" i="1"/>
  <c r="M72" i="1"/>
  <c r="M56" i="1"/>
  <c r="M40" i="1"/>
  <c r="M24" i="1"/>
  <c r="M111" i="1"/>
  <c r="M95" i="1"/>
  <c r="M79" i="1"/>
  <c r="M63" i="1"/>
  <c r="M47" i="1"/>
  <c r="M31" i="1"/>
  <c r="M86" i="1"/>
  <c r="M61" i="1"/>
  <c r="M117" i="1"/>
  <c r="M68" i="1"/>
  <c r="M20" i="1"/>
  <c r="M75" i="1"/>
  <c r="M27" i="1"/>
  <c r="L6" i="2"/>
  <c r="L7" i="2" s="1"/>
  <c r="J56" i="2"/>
  <c r="C52" i="2"/>
  <c r="I119" i="1"/>
  <c r="G119" i="1"/>
  <c r="O16" i="1" l="1"/>
  <c r="U115" i="1"/>
  <c r="S115" i="1"/>
  <c r="P115" i="1"/>
  <c r="Q115" i="1"/>
  <c r="V115" i="1" s="1"/>
  <c r="C64" i="2"/>
  <c r="M119" i="1"/>
  <c r="L8" i="2"/>
  <c r="K61" i="2"/>
  <c r="K64" i="2"/>
  <c r="L10" i="2"/>
  <c r="S64" i="2"/>
  <c r="S61" i="2"/>
  <c r="C61" i="2" l="1"/>
  <c r="C70" i="2"/>
  <c r="C67" i="2"/>
  <c r="J70" i="2"/>
  <c r="L9" i="2"/>
  <c r="L11" i="2"/>
  <c r="S61" i="1" l="1"/>
  <c r="U61" i="1"/>
  <c r="S111" i="1"/>
  <c r="U111" i="1"/>
  <c r="U38" i="1"/>
  <c r="S38" i="1"/>
  <c r="S29" i="1"/>
  <c r="U29" i="1"/>
  <c r="S79" i="1"/>
  <c r="U79" i="1"/>
  <c r="S109" i="1"/>
  <c r="U109" i="1"/>
  <c r="S24" i="1"/>
  <c r="U24" i="1"/>
  <c r="S88" i="1"/>
  <c r="U88" i="1"/>
  <c r="S49" i="1"/>
  <c r="U49" i="1"/>
  <c r="U113" i="1"/>
  <c r="S113" i="1"/>
  <c r="U74" i="1"/>
  <c r="S74" i="1"/>
  <c r="S35" i="1"/>
  <c r="U35" i="1"/>
  <c r="S99" i="1"/>
  <c r="U99" i="1"/>
  <c r="U60" i="1"/>
  <c r="S60" i="1"/>
  <c r="S21" i="1"/>
  <c r="U21" i="1"/>
  <c r="U85" i="1"/>
  <c r="S85" i="1"/>
  <c r="U46" i="1"/>
  <c r="S46" i="1"/>
  <c r="U110" i="1"/>
  <c r="S110" i="1"/>
  <c r="S71" i="1"/>
  <c r="U71" i="1"/>
  <c r="U48" i="1"/>
  <c r="S48" i="1"/>
  <c r="U112" i="1"/>
  <c r="S112" i="1"/>
  <c r="S73" i="1"/>
  <c r="U73" i="1"/>
  <c r="U34" i="1"/>
  <c r="S34" i="1"/>
  <c r="U98" i="1"/>
  <c r="S98" i="1"/>
  <c r="S59" i="1"/>
  <c r="U59" i="1"/>
  <c r="U16" i="1"/>
  <c r="S16" i="1"/>
  <c r="U26" i="1"/>
  <c r="S26" i="1"/>
  <c r="S36" i="1"/>
  <c r="U36" i="1"/>
  <c r="U86" i="1"/>
  <c r="S86" i="1"/>
  <c r="U117" i="1"/>
  <c r="S117" i="1"/>
  <c r="S63" i="1"/>
  <c r="U63" i="1"/>
  <c r="U54" i="1"/>
  <c r="S54" i="1"/>
  <c r="U84" i="1"/>
  <c r="S84" i="1"/>
  <c r="S31" i="1"/>
  <c r="U31" i="1"/>
  <c r="S56" i="1"/>
  <c r="U56" i="1"/>
  <c r="S17" i="1"/>
  <c r="U17" i="1"/>
  <c r="S81" i="1"/>
  <c r="U81" i="1"/>
  <c r="U42" i="1"/>
  <c r="S42" i="1"/>
  <c r="U106" i="1"/>
  <c r="S106" i="1"/>
  <c r="S67" i="1"/>
  <c r="U67" i="1"/>
  <c r="S28" i="1"/>
  <c r="U28" i="1"/>
  <c r="U92" i="1"/>
  <c r="S92" i="1"/>
  <c r="U53" i="1"/>
  <c r="S53" i="1"/>
  <c r="U118" i="1"/>
  <c r="S118" i="1"/>
  <c r="U78" i="1"/>
  <c r="S78" i="1"/>
  <c r="S39" i="1"/>
  <c r="U39" i="1"/>
  <c r="S103" i="1"/>
  <c r="U103" i="1"/>
  <c r="U80" i="1"/>
  <c r="S80" i="1"/>
  <c r="S41" i="1"/>
  <c r="U41" i="1"/>
  <c r="S105" i="1"/>
  <c r="U105" i="1"/>
  <c r="U66" i="1"/>
  <c r="S66" i="1"/>
  <c r="S27" i="1"/>
  <c r="U27" i="1"/>
  <c r="S91" i="1"/>
  <c r="U91" i="1"/>
  <c r="U22" i="1"/>
  <c r="S22" i="1"/>
  <c r="U52" i="1"/>
  <c r="S52" i="1"/>
  <c r="U102" i="1"/>
  <c r="S102" i="1"/>
  <c r="S93" i="1"/>
  <c r="U93" i="1"/>
  <c r="S20" i="1"/>
  <c r="U20" i="1"/>
  <c r="U70" i="1"/>
  <c r="S70" i="1"/>
  <c r="S40" i="1"/>
  <c r="U40" i="1"/>
  <c r="S104" i="1"/>
  <c r="U104" i="1"/>
  <c r="U65" i="1"/>
  <c r="S65" i="1"/>
  <c r="U90" i="1"/>
  <c r="S90" i="1"/>
  <c r="S51" i="1"/>
  <c r="U51" i="1"/>
  <c r="S116" i="1"/>
  <c r="U116" i="1"/>
  <c r="U76" i="1"/>
  <c r="S76" i="1"/>
  <c r="S37" i="1"/>
  <c r="U37" i="1"/>
  <c r="U101" i="1"/>
  <c r="S101" i="1"/>
  <c r="U62" i="1"/>
  <c r="S62" i="1"/>
  <c r="S23" i="1"/>
  <c r="U23" i="1"/>
  <c r="S87" i="1"/>
  <c r="U87" i="1"/>
  <c r="U64" i="1"/>
  <c r="S64" i="1"/>
  <c r="S25" i="1"/>
  <c r="U25" i="1"/>
  <c r="S89" i="1"/>
  <c r="U89" i="1"/>
  <c r="U50" i="1"/>
  <c r="S50" i="1"/>
  <c r="U114" i="1"/>
  <c r="S114" i="1"/>
  <c r="S75" i="1"/>
  <c r="U75" i="1"/>
  <c r="U100" i="1"/>
  <c r="S100" i="1"/>
  <c r="S47" i="1"/>
  <c r="U47" i="1"/>
  <c r="S77" i="1"/>
  <c r="U77" i="1"/>
  <c r="U68" i="1"/>
  <c r="S68" i="1"/>
  <c r="S45" i="1"/>
  <c r="U45" i="1"/>
  <c r="S95" i="1"/>
  <c r="U95" i="1"/>
  <c r="S72" i="1"/>
  <c r="U72" i="1"/>
  <c r="S33" i="1"/>
  <c r="U33" i="1"/>
  <c r="U97" i="1"/>
  <c r="S97" i="1"/>
  <c r="U58" i="1"/>
  <c r="S58" i="1"/>
  <c r="S19" i="1"/>
  <c r="U19" i="1"/>
  <c r="S83" i="1"/>
  <c r="U83" i="1"/>
  <c r="S44" i="1"/>
  <c r="U44" i="1"/>
  <c r="U108" i="1"/>
  <c r="S108" i="1"/>
  <c r="U69" i="1"/>
  <c r="S69" i="1"/>
  <c r="U30" i="1"/>
  <c r="S30" i="1"/>
  <c r="U94" i="1"/>
  <c r="S94" i="1"/>
  <c r="S55" i="1"/>
  <c r="U55" i="1"/>
  <c r="S32" i="1"/>
  <c r="U32" i="1"/>
  <c r="U96" i="1"/>
  <c r="S96" i="1"/>
  <c r="S57" i="1"/>
  <c r="U57" i="1"/>
  <c r="U18" i="1"/>
  <c r="S18" i="1"/>
  <c r="U82" i="1"/>
  <c r="S82" i="1"/>
  <c r="S43" i="1"/>
  <c r="U43" i="1"/>
  <c r="S107" i="1"/>
  <c r="U107" i="1"/>
  <c r="Q81" i="1"/>
  <c r="V81" i="1" s="1"/>
  <c r="P81" i="1"/>
  <c r="Q100" i="1"/>
  <c r="V100" i="1" s="1"/>
  <c r="P100" i="1"/>
  <c r="P47" i="1"/>
  <c r="Q47" i="1"/>
  <c r="V47" i="1" s="1"/>
  <c r="Q77" i="1"/>
  <c r="V77" i="1" s="1"/>
  <c r="P77" i="1"/>
  <c r="Q68" i="1"/>
  <c r="V68" i="1" s="1"/>
  <c r="P68" i="1"/>
  <c r="Q45" i="1"/>
  <c r="V45" i="1" s="1"/>
  <c r="P45" i="1"/>
  <c r="P95" i="1"/>
  <c r="Q95" i="1"/>
  <c r="V95" i="1" s="1"/>
  <c r="P72" i="1"/>
  <c r="Q72" i="1"/>
  <c r="V72" i="1" s="1"/>
  <c r="Q33" i="1"/>
  <c r="V33" i="1" s="1"/>
  <c r="P33" i="1"/>
  <c r="Q97" i="1"/>
  <c r="V97" i="1" s="1"/>
  <c r="P97" i="1"/>
  <c r="P58" i="1"/>
  <c r="Q58" i="1"/>
  <c r="V58" i="1" s="1"/>
  <c r="Q19" i="1"/>
  <c r="V19" i="1" s="1"/>
  <c r="P19" i="1"/>
  <c r="Q83" i="1"/>
  <c r="V83" i="1" s="1"/>
  <c r="P83" i="1"/>
  <c r="Q44" i="1"/>
  <c r="V44" i="1" s="1"/>
  <c r="P44" i="1"/>
  <c r="Q69" i="1"/>
  <c r="V69" i="1" s="1"/>
  <c r="P69" i="1"/>
  <c r="P30" i="1"/>
  <c r="Q30" i="1"/>
  <c r="V30" i="1" s="1"/>
  <c r="P94" i="1"/>
  <c r="Q94" i="1"/>
  <c r="V94" i="1" s="1"/>
  <c r="P55" i="1"/>
  <c r="Q55" i="1"/>
  <c r="V55" i="1" s="1"/>
  <c r="Q32" i="1"/>
  <c r="V32" i="1" s="1"/>
  <c r="P32" i="1"/>
  <c r="P96" i="1"/>
  <c r="Q96" i="1"/>
  <c r="V96" i="1" s="1"/>
  <c r="Q57" i="1"/>
  <c r="V57" i="1" s="1"/>
  <c r="P57" i="1"/>
  <c r="P18" i="1"/>
  <c r="Q18" i="1"/>
  <c r="V18" i="1" s="1"/>
  <c r="P82" i="1"/>
  <c r="Q82" i="1"/>
  <c r="V82" i="1" s="1"/>
  <c r="Q107" i="1"/>
  <c r="V107" i="1" s="1"/>
  <c r="P107" i="1"/>
  <c r="Q61" i="1"/>
  <c r="V61" i="1" s="1"/>
  <c r="P61" i="1"/>
  <c r="P111" i="1"/>
  <c r="Q111" i="1"/>
  <c r="V111" i="1" s="1"/>
  <c r="P38" i="1"/>
  <c r="Q38" i="1"/>
  <c r="V38" i="1" s="1"/>
  <c r="P29" i="1"/>
  <c r="Q29" i="1"/>
  <c r="V29" i="1" s="1"/>
  <c r="P79" i="1"/>
  <c r="Q79" i="1"/>
  <c r="V79" i="1" s="1"/>
  <c r="Q109" i="1"/>
  <c r="V109" i="1" s="1"/>
  <c r="P109" i="1"/>
  <c r="P24" i="1"/>
  <c r="Q24" i="1"/>
  <c r="V24" i="1" s="1"/>
  <c r="P88" i="1"/>
  <c r="Q88" i="1"/>
  <c r="V88" i="1" s="1"/>
  <c r="Q49" i="1"/>
  <c r="V49" i="1" s="1"/>
  <c r="P49" i="1"/>
  <c r="Q113" i="1"/>
  <c r="V113" i="1" s="1"/>
  <c r="P113" i="1"/>
  <c r="P74" i="1"/>
  <c r="Q74" i="1"/>
  <c r="V74" i="1" s="1"/>
  <c r="Q35" i="1"/>
  <c r="V35" i="1" s="1"/>
  <c r="P35" i="1"/>
  <c r="Q99" i="1"/>
  <c r="V99" i="1" s="1"/>
  <c r="P99" i="1"/>
  <c r="Q60" i="1"/>
  <c r="V60" i="1" s="1"/>
  <c r="P60" i="1"/>
  <c r="Q21" i="1"/>
  <c r="V21" i="1" s="1"/>
  <c r="P21" i="1"/>
  <c r="P85" i="1"/>
  <c r="Q85" i="1"/>
  <c r="V85" i="1" s="1"/>
  <c r="P46" i="1"/>
  <c r="Q46" i="1"/>
  <c r="V46" i="1" s="1"/>
  <c r="P110" i="1"/>
  <c r="Q110" i="1"/>
  <c r="V110" i="1" s="1"/>
  <c r="P71" i="1"/>
  <c r="Q71" i="1"/>
  <c r="V71" i="1" s="1"/>
  <c r="P48" i="1"/>
  <c r="Q48" i="1"/>
  <c r="V48" i="1" s="1"/>
  <c r="P112" i="1"/>
  <c r="Q112" i="1"/>
  <c r="V112" i="1" s="1"/>
  <c r="Q73" i="1"/>
  <c r="V73" i="1" s="1"/>
  <c r="P73" i="1"/>
  <c r="P34" i="1"/>
  <c r="Q34" i="1"/>
  <c r="V34" i="1" s="1"/>
  <c r="P98" i="1"/>
  <c r="Q98" i="1"/>
  <c r="V98" i="1" s="1"/>
  <c r="Q59" i="1"/>
  <c r="V59" i="1" s="1"/>
  <c r="P59" i="1"/>
  <c r="O119" i="1"/>
  <c r="Q16" i="1"/>
  <c r="P16" i="1"/>
  <c r="P22" i="1"/>
  <c r="Q22" i="1"/>
  <c r="V22" i="1" s="1"/>
  <c r="Q52" i="1"/>
  <c r="V52" i="1" s="1"/>
  <c r="P52" i="1"/>
  <c r="P102" i="1"/>
  <c r="Q102" i="1"/>
  <c r="V102" i="1" s="1"/>
  <c r="P93" i="1"/>
  <c r="Q93" i="1"/>
  <c r="V93" i="1" s="1"/>
  <c r="P20" i="1"/>
  <c r="Q20" i="1"/>
  <c r="V20" i="1" s="1"/>
  <c r="P70" i="1"/>
  <c r="Q70" i="1"/>
  <c r="V70" i="1" s="1"/>
  <c r="P40" i="1"/>
  <c r="Q40" i="1"/>
  <c r="V40" i="1" s="1"/>
  <c r="P104" i="1"/>
  <c r="Q104" i="1"/>
  <c r="V104" i="1" s="1"/>
  <c r="Q65" i="1"/>
  <c r="V65" i="1" s="1"/>
  <c r="P65" i="1"/>
  <c r="P26" i="1"/>
  <c r="Q26" i="1"/>
  <c r="V26" i="1" s="1"/>
  <c r="P90" i="1"/>
  <c r="Q90" i="1"/>
  <c r="V90" i="1" s="1"/>
  <c r="Q51" i="1"/>
  <c r="V51" i="1" s="1"/>
  <c r="P51" i="1"/>
  <c r="Q116" i="1"/>
  <c r="V116" i="1" s="1"/>
  <c r="P116" i="1"/>
  <c r="Q76" i="1"/>
  <c r="V76" i="1" s="1"/>
  <c r="P76" i="1"/>
  <c r="P37" i="1"/>
  <c r="Q37" i="1"/>
  <c r="V37" i="1" s="1"/>
  <c r="Q101" i="1"/>
  <c r="V101" i="1" s="1"/>
  <c r="P101" i="1"/>
  <c r="P62" i="1"/>
  <c r="Q62" i="1"/>
  <c r="V62" i="1" s="1"/>
  <c r="P23" i="1"/>
  <c r="Q23" i="1"/>
  <c r="V23" i="1" s="1"/>
  <c r="P87" i="1"/>
  <c r="Q87" i="1"/>
  <c r="V87" i="1" s="1"/>
  <c r="P64" i="1"/>
  <c r="Q64" i="1"/>
  <c r="V64" i="1" s="1"/>
  <c r="Q25" i="1"/>
  <c r="V25" i="1" s="1"/>
  <c r="P25" i="1"/>
  <c r="Q89" i="1"/>
  <c r="V89" i="1" s="1"/>
  <c r="P89" i="1"/>
  <c r="P50" i="1"/>
  <c r="Q50" i="1"/>
  <c r="V50" i="1" s="1"/>
  <c r="P114" i="1"/>
  <c r="Q114" i="1"/>
  <c r="V114" i="1" s="1"/>
  <c r="Q75" i="1"/>
  <c r="V75" i="1" s="1"/>
  <c r="P75" i="1"/>
  <c r="Q36" i="1"/>
  <c r="V36" i="1" s="1"/>
  <c r="P36" i="1"/>
  <c r="P86" i="1"/>
  <c r="Q86" i="1"/>
  <c r="V86" i="1" s="1"/>
  <c r="Q117" i="1"/>
  <c r="V117" i="1" s="1"/>
  <c r="P117" i="1"/>
  <c r="P63" i="1"/>
  <c r="Q63" i="1"/>
  <c r="V63" i="1" s="1"/>
  <c r="P54" i="1"/>
  <c r="Q54" i="1"/>
  <c r="V54" i="1" s="1"/>
  <c r="Q84" i="1"/>
  <c r="V84" i="1" s="1"/>
  <c r="P84" i="1"/>
  <c r="P31" i="1"/>
  <c r="Q31" i="1"/>
  <c r="V31" i="1" s="1"/>
  <c r="P56" i="1"/>
  <c r="Q56" i="1"/>
  <c r="V56" i="1" s="1"/>
  <c r="Q17" i="1"/>
  <c r="V17" i="1" s="1"/>
  <c r="P17" i="1"/>
  <c r="P42" i="1"/>
  <c r="Q42" i="1"/>
  <c r="V42" i="1" s="1"/>
  <c r="P106" i="1"/>
  <c r="Q106" i="1"/>
  <c r="V106" i="1" s="1"/>
  <c r="Q67" i="1"/>
  <c r="V67" i="1" s="1"/>
  <c r="P67" i="1"/>
  <c r="Q28" i="1"/>
  <c r="V28" i="1" s="1"/>
  <c r="P28" i="1"/>
  <c r="Q92" i="1"/>
  <c r="V92" i="1" s="1"/>
  <c r="P92" i="1"/>
  <c r="P53" i="1"/>
  <c r="Q53" i="1"/>
  <c r="V53" i="1" s="1"/>
  <c r="P118" i="1"/>
  <c r="Q118" i="1"/>
  <c r="V118" i="1" s="1"/>
  <c r="P78" i="1"/>
  <c r="Q78" i="1"/>
  <c r="V78" i="1" s="1"/>
  <c r="P39" i="1"/>
  <c r="Q39" i="1"/>
  <c r="V39" i="1" s="1"/>
  <c r="P103" i="1"/>
  <c r="Q103" i="1"/>
  <c r="V103" i="1" s="1"/>
  <c r="P80" i="1"/>
  <c r="Q80" i="1"/>
  <c r="V80" i="1" s="1"/>
  <c r="Q41" i="1"/>
  <c r="V41" i="1" s="1"/>
  <c r="P41" i="1"/>
  <c r="Q105" i="1"/>
  <c r="V105" i="1" s="1"/>
  <c r="P105" i="1"/>
  <c r="P66" i="1"/>
  <c r="Q66" i="1"/>
  <c r="V66" i="1" s="1"/>
  <c r="Q27" i="1"/>
  <c r="V27" i="1" s="1"/>
  <c r="P27" i="1"/>
  <c r="Q91" i="1"/>
  <c r="V91" i="1" s="1"/>
  <c r="P91" i="1"/>
  <c r="Q108" i="1"/>
  <c r="V108" i="1" s="1"/>
  <c r="P108" i="1"/>
  <c r="Q43" i="1"/>
  <c r="V43" i="1" s="1"/>
  <c r="P43" i="1"/>
  <c r="V16" i="1" l="1"/>
  <c r="Q119" i="1"/>
  <c r="S119" i="1"/>
  <c r="Q6" i="2"/>
  <c r="C76" i="2"/>
  <c r="C73" i="2"/>
  <c r="K86" i="2"/>
  <c r="P119" i="1"/>
  <c r="U119" i="1"/>
  <c r="V119" i="1" l="1"/>
  <c r="X119" i="1" s="1"/>
  <c r="S82" i="2"/>
  <c r="Q10" i="2"/>
  <c r="S79" i="2"/>
  <c r="K79" i="2"/>
  <c r="K82" i="2"/>
  <c r="Q8" i="2"/>
  <c r="Q7" i="2"/>
  <c r="V6" i="2"/>
  <c r="V7" i="2" s="1"/>
  <c r="V12" i="2"/>
  <c r="K90" i="2"/>
  <c r="K93" i="2"/>
  <c r="S90" i="2"/>
  <c r="S93" i="2"/>
  <c r="V13" i="2"/>
  <c r="Z118" i="1" l="1"/>
  <c r="AB118" i="1" s="1"/>
  <c r="Z115" i="1"/>
  <c r="AB115" i="1" s="1"/>
  <c r="C87" i="2"/>
  <c r="Q9" i="2"/>
  <c r="V8" i="2"/>
  <c r="Q11" i="2"/>
  <c r="V10" i="2"/>
  <c r="V11" i="2" s="1"/>
  <c r="Z108" i="1"/>
  <c r="AB108" i="1" s="1"/>
  <c r="Z90" i="1"/>
  <c r="AB90" i="1" s="1"/>
  <c r="Z74" i="1"/>
  <c r="AB74" i="1" s="1"/>
  <c r="Z58" i="1"/>
  <c r="AB58" i="1" s="1"/>
  <c r="Z42" i="1"/>
  <c r="AB42" i="1" s="1"/>
  <c r="Z26" i="1"/>
  <c r="AB26" i="1" s="1"/>
  <c r="Z116" i="1"/>
  <c r="AB116" i="1" s="1"/>
  <c r="Z107" i="1"/>
  <c r="AB107" i="1" s="1"/>
  <c r="Z99" i="1"/>
  <c r="AB99" i="1" s="1"/>
  <c r="Z91" i="1"/>
  <c r="AB91" i="1" s="1"/>
  <c r="Z83" i="1"/>
  <c r="AB83" i="1" s="1"/>
  <c r="Z75" i="1"/>
  <c r="AB75" i="1" s="1"/>
  <c r="Z67" i="1"/>
  <c r="AB67" i="1" s="1"/>
  <c r="Z59" i="1"/>
  <c r="AB59" i="1" s="1"/>
  <c r="Z51" i="1"/>
  <c r="AB51" i="1" s="1"/>
  <c r="Z43" i="1"/>
  <c r="AB43" i="1" s="1"/>
  <c r="Z35" i="1"/>
  <c r="AB35" i="1" s="1"/>
  <c r="Z27" i="1"/>
  <c r="AB27" i="1" s="1"/>
  <c r="Z19" i="1"/>
  <c r="AB19" i="1" s="1"/>
  <c r="Z110" i="1"/>
  <c r="AB110" i="1" s="1"/>
  <c r="Z96" i="1"/>
  <c r="AB96" i="1" s="1"/>
  <c r="Z80" i="1"/>
  <c r="AB80" i="1" s="1"/>
  <c r="Z64" i="1"/>
  <c r="AB64" i="1" s="1"/>
  <c r="Z48" i="1"/>
  <c r="AB48" i="1" s="1"/>
  <c r="Z32" i="1"/>
  <c r="AB32" i="1" s="1"/>
  <c r="Z16" i="1"/>
  <c r="Z104" i="1"/>
  <c r="AB104" i="1" s="1"/>
  <c r="Z86" i="1"/>
  <c r="AB86" i="1" s="1"/>
  <c r="Z54" i="1"/>
  <c r="AB54" i="1" s="1"/>
  <c r="Z38" i="1"/>
  <c r="AB38" i="1" s="1"/>
  <c r="Z22" i="1"/>
  <c r="AB22" i="1" s="1"/>
  <c r="Z105" i="1"/>
  <c r="AB105" i="1" s="1"/>
  <c r="Z97" i="1"/>
  <c r="AB97" i="1" s="1"/>
  <c r="Z89" i="1"/>
  <c r="AB89" i="1" s="1"/>
  <c r="Z73" i="1"/>
  <c r="AB73" i="1" s="1"/>
  <c r="Z65" i="1"/>
  <c r="AB65" i="1" s="1"/>
  <c r="Z57" i="1"/>
  <c r="AB57" i="1" s="1"/>
  <c r="Z41" i="1"/>
  <c r="AB41" i="1" s="1"/>
  <c r="Z33" i="1"/>
  <c r="AB33" i="1" s="1"/>
  <c r="Z25" i="1"/>
  <c r="AB25" i="1" s="1"/>
  <c r="Z106" i="1"/>
  <c r="AB106" i="1" s="1"/>
  <c r="Z92" i="1"/>
  <c r="AB92" i="1" s="1"/>
  <c r="Z76" i="1"/>
  <c r="AB76" i="1" s="1"/>
  <c r="Z44" i="1"/>
  <c r="AB44" i="1" s="1"/>
  <c r="Z28" i="1"/>
  <c r="AB28" i="1" s="1"/>
  <c r="C93" i="2"/>
  <c r="Z82" i="1"/>
  <c r="AB82" i="1" s="1"/>
  <c r="Z50" i="1"/>
  <c r="AB50" i="1" s="1"/>
  <c r="Z18" i="1"/>
  <c r="AB18" i="1" s="1"/>
  <c r="Z103" i="1"/>
  <c r="AB103" i="1" s="1"/>
  <c r="Z87" i="1"/>
  <c r="AB87" i="1" s="1"/>
  <c r="Z71" i="1"/>
  <c r="AB71" i="1" s="1"/>
  <c r="Z55" i="1"/>
  <c r="AB55" i="1" s="1"/>
  <c r="Z39" i="1"/>
  <c r="AB39" i="1" s="1"/>
  <c r="Z23" i="1"/>
  <c r="AB23" i="1" s="1"/>
  <c r="Z102" i="1"/>
  <c r="AB102" i="1" s="1"/>
  <c r="Z72" i="1"/>
  <c r="AB72" i="1" s="1"/>
  <c r="Z56" i="1"/>
  <c r="AB56" i="1" s="1"/>
  <c r="Z24" i="1"/>
  <c r="AB24" i="1" s="1"/>
  <c r="Z94" i="1"/>
  <c r="AB94" i="1" s="1"/>
  <c r="Z62" i="1"/>
  <c r="AB62" i="1" s="1"/>
  <c r="Z30" i="1"/>
  <c r="AB30" i="1" s="1"/>
  <c r="Z109" i="1"/>
  <c r="AB109" i="1" s="1"/>
  <c r="Z93" i="1"/>
  <c r="AB93" i="1" s="1"/>
  <c r="Z77" i="1"/>
  <c r="AB77" i="1" s="1"/>
  <c r="Z61" i="1"/>
  <c r="AB61" i="1" s="1"/>
  <c r="Z45" i="1"/>
  <c r="AB45" i="1" s="1"/>
  <c r="Z29" i="1"/>
  <c r="AB29" i="1" s="1"/>
  <c r="Z114" i="1"/>
  <c r="AB114" i="1" s="1"/>
  <c r="Z84" i="1"/>
  <c r="AB84" i="1" s="1"/>
  <c r="Z52" i="1"/>
  <c r="AB52" i="1" s="1"/>
  <c r="Z20" i="1"/>
  <c r="AB20" i="1" s="1"/>
  <c r="Z70" i="1"/>
  <c r="AB70" i="1" s="1"/>
  <c r="Z113" i="1"/>
  <c r="AB113" i="1" s="1"/>
  <c r="Z81" i="1"/>
  <c r="AB81" i="1" s="1"/>
  <c r="Z49" i="1"/>
  <c r="AB49" i="1" s="1"/>
  <c r="Z17" i="1"/>
  <c r="AB17" i="1" s="1"/>
  <c r="Z60" i="1"/>
  <c r="AB60" i="1" s="1"/>
  <c r="Z117" i="1"/>
  <c r="AB117" i="1" s="1"/>
  <c r="Z100" i="1"/>
  <c r="AB100" i="1" s="1"/>
  <c r="Z66" i="1"/>
  <c r="AB66" i="1" s="1"/>
  <c r="Z34" i="1"/>
  <c r="AB34" i="1" s="1"/>
  <c r="Z111" i="1"/>
  <c r="AB111" i="1" s="1"/>
  <c r="Z95" i="1"/>
  <c r="AB95" i="1" s="1"/>
  <c r="Z79" i="1"/>
  <c r="AB79" i="1" s="1"/>
  <c r="Z63" i="1"/>
  <c r="AB63" i="1" s="1"/>
  <c r="Z47" i="1"/>
  <c r="AB47" i="1" s="1"/>
  <c r="Z31" i="1"/>
  <c r="AB31" i="1" s="1"/>
  <c r="Z88" i="1"/>
  <c r="AB88" i="1" s="1"/>
  <c r="Z40" i="1"/>
  <c r="AB40" i="1" s="1"/>
  <c r="Z112" i="1"/>
  <c r="AB112" i="1" s="1"/>
  <c r="Z78" i="1"/>
  <c r="AB78" i="1" s="1"/>
  <c r="Z46" i="1"/>
  <c r="AB46" i="1" s="1"/>
  <c r="Z101" i="1"/>
  <c r="AB101" i="1" s="1"/>
  <c r="Z85" i="1"/>
  <c r="AB85" i="1" s="1"/>
  <c r="Z69" i="1"/>
  <c r="AB69" i="1" s="1"/>
  <c r="Z53" i="1"/>
  <c r="AB53" i="1" s="1"/>
  <c r="Z37" i="1"/>
  <c r="AB37" i="1" s="1"/>
  <c r="Z21" i="1"/>
  <c r="AB21" i="1" s="1"/>
  <c r="Z98" i="1"/>
  <c r="AB98" i="1" s="1"/>
  <c r="Z68" i="1"/>
  <c r="AB68" i="1" s="1"/>
  <c r="Z36" i="1"/>
  <c r="AB36" i="1" s="1"/>
  <c r="C32" i="2"/>
  <c r="C27" i="2"/>
  <c r="AB16" i="1" l="1"/>
  <c r="AC16" i="1" s="1" a="1"/>
  <c r="Z119" i="1"/>
  <c r="C29" i="2"/>
  <c r="V9" i="2"/>
  <c r="AC16" i="1" l="1"/>
  <c r="AF115" i="1"/>
  <c r="AK115" i="1" s="1"/>
  <c r="AG115" i="1"/>
  <c r="AL115" i="1" s="1"/>
  <c r="AH115" i="1"/>
  <c r="AD115" i="1"/>
  <c r="AI115" i="1" s="1"/>
  <c r="AE115" i="1"/>
  <c r="AJ115" i="1" s="1"/>
  <c r="AB119" i="1"/>
  <c r="AG20" i="1" l="1"/>
  <c r="AG75" i="1"/>
  <c r="AG59" i="1"/>
  <c r="AG107" i="1"/>
  <c r="AG54" i="1"/>
  <c r="AG102" i="1"/>
  <c r="AG96" i="1"/>
  <c r="AG32" i="1"/>
  <c r="AG71" i="1"/>
  <c r="AG113" i="1"/>
  <c r="AG45" i="1"/>
  <c r="AG82" i="1"/>
  <c r="AG109" i="1"/>
  <c r="AG60" i="1"/>
  <c r="AG99" i="1"/>
  <c r="AG35" i="1"/>
  <c r="AG73" i="1"/>
  <c r="AG110" i="1"/>
  <c r="AG46" i="1"/>
  <c r="AG88" i="1"/>
  <c r="AG24" i="1"/>
  <c r="AG63" i="1"/>
  <c r="AG101" i="1"/>
  <c r="AG37" i="1"/>
  <c r="AG74" i="1"/>
  <c r="AG117" i="1"/>
  <c r="AG52" i="1"/>
  <c r="AG118" i="1"/>
  <c r="AG97" i="1"/>
  <c r="AG43" i="1"/>
  <c r="AG91" i="1"/>
  <c r="AG38" i="1"/>
  <c r="AG80" i="1"/>
  <c r="AG55" i="1"/>
  <c r="AG93" i="1"/>
  <c r="AG29" i="1"/>
  <c r="AG66" i="1"/>
  <c r="AG108" i="1"/>
  <c r="AG44" i="1"/>
  <c r="AG83" i="1"/>
  <c r="AG19" i="1"/>
  <c r="AG57" i="1"/>
  <c r="AG94" i="1"/>
  <c r="AG30" i="1"/>
  <c r="AG72" i="1"/>
  <c r="AG111" i="1"/>
  <c r="AG47" i="1"/>
  <c r="AG85" i="1"/>
  <c r="AG21" i="1"/>
  <c r="AG58" i="1"/>
  <c r="AG100" i="1"/>
  <c r="AG36" i="1"/>
  <c r="AG49" i="1"/>
  <c r="AG33" i="1"/>
  <c r="AG81" i="1"/>
  <c r="AG27" i="1"/>
  <c r="AG18" i="1"/>
  <c r="AG64" i="1"/>
  <c r="AG103" i="1"/>
  <c r="AG39" i="1"/>
  <c r="AG77" i="1"/>
  <c r="AG114" i="1"/>
  <c r="AG50" i="1"/>
  <c r="AG92" i="1"/>
  <c r="AG28" i="1"/>
  <c r="AG67" i="1"/>
  <c r="AG105" i="1"/>
  <c r="AG41" i="1"/>
  <c r="AG78" i="1"/>
  <c r="AG17" i="1"/>
  <c r="AG56" i="1"/>
  <c r="AG95" i="1"/>
  <c r="AG31" i="1"/>
  <c r="AG69" i="1"/>
  <c r="AG106" i="1"/>
  <c r="AG42" i="1"/>
  <c r="AG84" i="1"/>
  <c r="AG86" i="1"/>
  <c r="AG70" i="1"/>
  <c r="AG65" i="1"/>
  <c r="AG112" i="1"/>
  <c r="AG48" i="1"/>
  <c r="AG87" i="1"/>
  <c r="AG23" i="1"/>
  <c r="AG61" i="1"/>
  <c r="AG98" i="1"/>
  <c r="AG34" i="1"/>
  <c r="AG76" i="1"/>
  <c r="AG116" i="1"/>
  <c r="AL116" i="1" s="1"/>
  <c r="AG51" i="1"/>
  <c r="AG89" i="1"/>
  <c r="AG25" i="1"/>
  <c r="AG62" i="1"/>
  <c r="AG104" i="1"/>
  <c r="AG40" i="1"/>
  <c r="AG79" i="1"/>
  <c r="AG22" i="1"/>
  <c r="AG53" i="1"/>
  <c r="AG90" i="1"/>
  <c r="AG26" i="1"/>
  <c r="AG68" i="1"/>
  <c r="C99" i="2"/>
  <c r="C102" i="2"/>
  <c r="J102" i="2"/>
  <c r="AF68" i="1" l="1"/>
  <c r="AK68" i="1" s="1"/>
  <c r="AF22" i="1"/>
  <c r="AK22" i="1" s="1"/>
  <c r="AF62" i="1"/>
  <c r="AK62" i="1" s="1"/>
  <c r="AF116" i="1"/>
  <c r="AK116" i="1" s="1"/>
  <c r="AF61" i="1"/>
  <c r="AK61" i="1" s="1"/>
  <c r="AF112" i="1"/>
  <c r="AK112" i="1" s="1"/>
  <c r="AF86" i="1"/>
  <c r="AK86" i="1" s="1"/>
  <c r="AF69" i="1"/>
  <c r="AK69" i="1" s="1"/>
  <c r="AF17" i="1"/>
  <c r="AK17" i="1" s="1"/>
  <c r="AF67" i="1"/>
  <c r="AK67" i="1" s="1"/>
  <c r="AF114" i="1"/>
  <c r="AK114" i="1" s="1"/>
  <c r="AF64" i="1"/>
  <c r="AK64" i="1" s="1"/>
  <c r="AF33" i="1"/>
  <c r="AK33" i="1" s="1"/>
  <c r="AF58" i="1"/>
  <c r="AK58" i="1" s="1"/>
  <c r="AF111" i="1"/>
  <c r="AK111" i="1" s="1"/>
  <c r="AF57" i="1"/>
  <c r="AK57" i="1" s="1"/>
  <c r="AF108" i="1"/>
  <c r="AK108" i="1" s="1"/>
  <c r="AF55" i="1"/>
  <c r="AK55" i="1" s="1"/>
  <c r="AF91" i="1"/>
  <c r="AK91" i="1" s="1"/>
  <c r="AF52" i="1"/>
  <c r="AK52" i="1" s="1"/>
  <c r="AF101" i="1"/>
  <c r="AK101" i="1" s="1"/>
  <c r="AF46" i="1"/>
  <c r="AK46" i="1" s="1"/>
  <c r="AF99" i="1"/>
  <c r="AK99" i="1" s="1"/>
  <c r="AF45" i="1"/>
  <c r="AK45" i="1" s="1"/>
  <c r="AF96" i="1"/>
  <c r="AK96" i="1" s="1"/>
  <c r="AF59" i="1"/>
  <c r="AK59" i="1" s="1"/>
  <c r="AF53" i="1"/>
  <c r="AK53" i="1" s="1"/>
  <c r="AF104" i="1"/>
  <c r="AK104" i="1" s="1"/>
  <c r="AF51" i="1"/>
  <c r="AK51" i="1" s="1"/>
  <c r="AF98" i="1"/>
  <c r="AK98" i="1" s="1"/>
  <c r="AF48" i="1"/>
  <c r="AK48" i="1" s="1"/>
  <c r="AF70" i="1"/>
  <c r="AK70" i="1" s="1"/>
  <c r="AF106" i="1"/>
  <c r="AK106" i="1" s="1"/>
  <c r="AF56" i="1"/>
  <c r="AK56" i="1" s="1"/>
  <c r="AF105" i="1"/>
  <c r="AK105" i="1" s="1"/>
  <c r="AF50" i="1"/>
  <c r="AK50" i="1" s="1"/>
  <c r="AF103" i="1"/>
  <c r="AK103" i="1" s="1"/>
  <c r="AF81" i="1"/>
  <c r="AK81" i="1" s="1"/>
  <c r="AF100" i="1"/>
  <c r="AK100" i="1" s="1"/>
  <c r="AF47" i="1"/>
  <c r="AK47" i="1" s="1"/>
  <c r="AF94" i="1"/>
  <c r="AK94" i="1" s="1"/>
  <c r="AF44" i="1"/>
  <c r="AK44" i="1" s="1"/>
  <c r="AF93" i="1"/>
  <c r="AK93" i="1" s="1"/>
  <c r="AF38" i="1"/>
  <c r="AK38" i="1" s="1"/>
  <c r="AF118" i="1"/>
  <c r="AK118" i="1" s="1"/>
  <c r="AF37" i="1"/>
  <c r="AK37" i="1" s="1"/>
  <c r="AF88" i="1"/>
  <c r="AK88" i="1" s="1"/>
  <c r="AF35" i="1"/>
  <c r="AK35" i="1" s="1"/>
  <c r="AF82" i="1"/>
  <c r="AK82" i="1" s="1"/>
  <c r="AF32" i="1"/>
  <c r="AK32" i="1" s="1"/>
  <c r="AF107" i="1"/>
  <c r="AK107" i="1" s="1"/>
  <c r="AF26" i="1"/>
  <c r="AK26" i="1" s="1"/>
  <c r="AF79" i="1"/>
  <c r="AK79" i="1" s="1"/>
  <c r="AF25" i="1"/>
  <c r="AK25" i="1" s="1"/>
  <c r="AF76" i="1"/>
  <c r="AK76" i="1" s="1"/>
  <c r="AF23" i="1"/>
  <c r="AK23" i="1" s="1"/>
  <c r="AF65" i="1"/>
  <c r="AK65" i="1" s="1"/>
  <c r="AF84" i="1"/>
  <c r="AK84" i="1" s="1"/>
  <c r="AF31" i="1"/>
  <c r="AK31" i="1" s="1"/>
  <c r="AF78" i="1"/>
  <c r="AK78" i="1" s="1"/>
  <c r="AF28" i="1"/>
  <c r="AK28" i="1" s="1"/>
  <c r="AF77" i="1"/>
  <c r="AK77" i="1" s="1"/>
  <c r="AF18" i="1"/>
  <c r="AK18" i="1" s="1"/>
  <c r="AF49" i="1"/>
  <c r="AK49" i="1" s="1"/>
  <c r="AF21" i="1"/>
  <c r="AK21" i="1" s="1"/>
  <c r="AF72" i="1"/>
  <c r="AK72" i="1" s="1"/>
  <c r="AF19" i="1"/>
  <c r="AK19" i="1" s="1"/>
  <c r="AF66" i="1"/>
  <c r="AK66" i="1" s="1"/>
  <c r="AF43" i="1"/>
  <c r="AK43" i="1" s="1"/>
  <c r="AL43" i="1"/>
  <c r="AF117" i="1"/>
  <c r="AK117" i="1" s="1"/>
  <c r="AF63" i="1"/>
  <c r="AK63" i="1" s="1"/>
  <c r="AF110" i="1"/>
  <c r="AK110" i="1" s="1"/>
  <c r="AF60" i="1"/>
  <c r="AK60" i="1" s="1"/>
  <c r="AL60" i="1"/>
  <c r="AF113" i="1"/>
  <c r="AK113" i="1" s="1"/>
  <c r="AF102" i="1"/>
  <c r="AK102" i="1" s="1"/>
  <c r="AF75" i="1"/>
  <c r="AK75" i="1" s="1"/>
  <c r="AF90" i="1"/>
  <c r="AK90" i="1" s="1"/>
  <c r="AF40" i="1"/>
  <c r="AK40" i="1" s="1"/>
  <c r="AF89" i="1"/>
  <c r="AK89" i="1" s="1"/>
  <c r="AF34" i="1"/>
  <c r="AK34" i="1" s="1"/>
  <c r="AF87" i="1"/>
  <c r="AK87" i="1" s="1"/>
  <c r="AL87" i="1"/>
  <c r="AF42" i="1"/>
  <c r="AK42" i="1" s="1"/>
  <c r="AF95" i="1"/>
  <c r="AK95" i="1" s="1"/>
  <c r="AF41" i="1"/>
  <c r="AK41" i="1" s="1"/>
  <c r="AL41" i="1"/>
  <c r="AF92" i="1"/>
  <c r="AK92" i="1" s="1"/>
  <c r="AF39" i="1"/>
  <c r="AK39" i="1" s="1"/>
  <c r="AF27" i="1"/>
  <c r="AK27" i="1" s="1"/>
  <c r="AF36" i="1"/>
  <c r="AK36" i="1" s="1"/>
  <c r="AL36" i="1"/>
  <c r="AF85" i="1"/>
  <c r="AK85" i="1" s="1"/>
  <c r="AF30" i="1"/>
  <c r="AK30" i="1" s="1"/>
  <c r="AF83" i="1"/>
  <c r="AK83" i="1" s="1"/>
  <c r="AF29" i="1"/>
  <c r="AK29" i="1" s="1"/>
  <c r="AF80" i="1"/>
  <c r="AK80" i="1" s="1"/>
  <c r="AF97" i="1"/>
  <c r="AK97" i="1" s="1"/>
  <c r="AF74" i="1"/>
  <c r="AK74" i="1" s="1"/>
  <c r="AF24" i="1"/>
  <c r="AK24" i="1" s="1"/>
  <c r="AF73" i="1"/>
  <c r="AK73" i="1" s="1"/>
  <c r="AF109" i="1"/>
  <c r="AK109" i="1" s="1"/>
  <c r="AF71" i="1"/>
  <c r="AK71" i="1" s="1"/>
  <c r="AF54" i="1"/>
  <c r="AK54" i="1" s="1"/>
  <c r="AL54" i="1"/>
  <c r="AF20" i="1"/>
  <c r="AK20" i="1" s="1"/>
  <c r="AF16" i="1"/>
  <c r="AG16" i="1"/>
  <c r="AL53" i="1"/>
  <c r="AL104" i="1"/>
  <c r="AL98" i="1"/>
  <c r="AL48" i="1"/>
  <c r="AL106" i="1"/>
  <c r="AL56" i="1"/>
  <c r="AL105" i="1"/>
  <c r="AL103" i="1"/>
  <c r="AL47" i="1"/>
  <c r="AL93" i="1"/>
  <c r="AL88" i="1"/>
  <c r="AL35" i="1"/>
  <c r="AL32" i="1"/>
  <c r="AL22" i="1"/>
  <c r="AL112" i="1"/>
  <c r="AL64" i="1"/>
  <c r="AL96" i="1"/>
  <c r="AL26" i="1"/>
  <c r="AL25" i="1"/>
  <c r="AL76" i="1"/>
  <c r="AL23" i="1"/>
  <c r="AL65" i="1"/>
  <c r="AL84" i="1"/>
  <c r="AL31" i="1"/>
  <c r="AL78" i="1"/>
  <c r="AL28" i="1"/>
  <c r="AL77" i="1"/>
  <c r="AL18" i="1"/>
  <c r="AL49" i="1"/>
  <c r="AL21" i="1"/>
  <c r="AL72" i="1"/>
  <c r="AL19" i="1"/>
  <c r="AL117" i="1"/>
  <c r="AL63" i="1"/>
  <c r="AL110" i="1"/>
  <c r="AL113" i="1"/>
  <c r="AL102" i="1"/>
  <c r="AL75" i="1"/>
  <c r="AL51" i="1"/>
  <c r="AL70" i="1"/>
  <c r="AL50" i="1"/>
  <c r="AL81" i="1"/>
  <c r="AL100" i="1"/>
  <c r="AL94" i="1"/>
  <c r="AL44" i="1"/>
  <c r="AL38" i="1"/>
  <c r="AL82" i="1"/>
  <c r="AL107" i="1"/>
  <c r="AL68" i="1"/>
  <c r="AL62" i="1"/>
  <c r="AL61" i="1"/>
  <c r="AL86" i="1"/>
  <c r="AL69" i="1"/>
  <c r="AL17" i="1"/>
  <c r="AL114" i="1"/>
  <c r="AL58" i="1"/>
  <c r="AL111" i="1"/>
  <c r="AL57" i="1"/>
  <c r="AL108" i="1"/>
  <c r="AL55" i="1"/>
  <c r="AL91" i="1"/>
  <c r="AL52" i="1"/>
  <c r="AL101" i="1"/>
  <c r="AL46" i="1"/>
  <c r="AL99" i="1"/>
  <c r="AL45" i="1"/>
  <c r="AL90" i="1"/>
  <c r="AL40" i="1"/>
  <c r="AL89" i="1"/>
  <c r="AL34" i="1"/>
  <c r="AL42" i="1"/>
  <c r="AL95" i="1"/>
  <c r="AL92" i="1"/>
  <c r="AL27" i="1"/>
  <c r="AL85" i="1"/>
  <c r="AL30" i="1"/>
  <c r="AL83" i="1"/>
  <c r="AL29" i="1"/>
  <c r="AL80" i="1"/>
  <c r="AL97" i="1"/>
  <c r="AL74" i="1"/>
  <c r="AL24" i="1"/>
  <c r="AL73" i="1"/>
  <c r="AL109" i="1"/>
  <c r="AL71" i="1"/>
  <c r="AL20" i="1"/>
  <c r="AL67" i="1"/>
  <c r="AL33" i="1"/>
  <c r="AH102" i="1"/>
  <c r="AD102" i="1"/>
  <c r="AI102" i="1" s="1"/>
  <c r="AE102" i="1"/>
  <c r="AJ102" i="1" s="1"/>
  <c r="AH53" i="1"/>
  <c r="AE53" i="1"/>
  <c r="AJ53" i="1" s="1"/>
  <c r="AD53" i="1"/>
  <c r="AI53" i="1" s="1"/>
  <c r="AH104" i="1"/>
  <c r="AE104" i="1"/>
  <c r="AJ104" i="1" s="1"/>
  <c r="AD104" i="1"/>
  <c r="AI104" i="1" s="1"/>
  <c r="AH51" i="1"/>
  <c r="AD51" i="1"/>
  <c r="AI51" i="1" s="1"/>
  <c r="AE51" i="1"/>
  <c r="AJ51" i="1" s="1"/>
  <c r="AH98" i="1"/>
  <c r="AE98" i="1"/>
  <c r="AJ98" i="1" s="1"/>
  <c r="AD98" i="1"/>
  <c r="AI98" i="1" s="1"/>
  <c r="AH48" i="1"/>
  <c r="AE48" i="1"/>
  <c r="AJ48" i="1" s="1"/>
  <c r="AD48" i="1"/>
  <c r="AI48" i="1" s="1"/>
  <c r="AH70" i="1"/>
  <c r="AE70" i="1"/>
  <c r="AJ70" i="1" s="1"/>
  <c r="AD70" i="1"/>
  <c r="AI70" i="1" s="1"/>
  <c r="AH106" i="1"/>
  <c r="AE106" i="1"/>
  <c r="AJ106" i="1" s="1"/>
  <c r="AD106" i="1"/>
  <c r="AI106" i="1" s="1"/>
  <c r="AH56" i="1"/>
  <c r="AD56" i="1"/>
  <c r="AI56" i="1" s="1"/>
  <c r="AE56" i="1"/>
  <c r="AJ56" i="1" s="1"/>
  <c r="AH105" i="1"/>
  <c r="AE105" i="1"/>
  <c r="AJ105" i="1" s="1"/>
  <c r="AD105" i="1"/>
  <c r="AI105" i="1" s="1"/>
  <c r="AH50" i="1"/>
  <c r="AD50" i="1"/>
  <c r="AI50" i="1" s="1"/>
  <c r="AE50" i="1"/>
  <c r="AJ50" i="1" s="1"/>
  <c r="AH103" i="1"/>
  <c r="AD103" i="1"/>
  <c r="AI103" i="1" s="1"/>
  <c r="AE103" i="1"/>
  <c r="AJ103" i="1" s="1"/>
  <c r="AH81" i="1"/>
  <c r="AE81" i="1"/>
  <c r="AJ81" i="1" s="1"/>
  <c r="AD81" i="1"/>
  <c r="AI81" i="1" s="1"/>
  <c r="AH100" i="1"/>
  <c r="AD100" i="1"/>
  <c r="AI100" i="1" s="1"/>
  <c r="AE100" i="1"/>
  <c r="AJ100" i="1" s="1"/>
  <c r="AH47" i="1"/>
  <c r="AD47" i="1"/>
  <c r="AI47" i="1" s="1"/>
  <c r="AE47" i="1"/>
  <c r="AJ47" i="1" s="1"/>
  <c r="AH94" i="1"/>
  <c r="AD94" i="1"/>
  <c r="AI94" i="1" s="1"/>
  <c r="AE94" i="1"/>
  <c r="AJ94" i="1" s="1"/>
  <c r="AH44" i="1"/>
  <c r="AD44" i="1"/>
  <c r="AI44" i="1" s="1"/>
  <c r="AE44" i="1"/>
  <c r="AJ44" i="1" s="1"/>
  <c r="AH93" i="1"/>
  <c r="AE93" i="1"/>
  <c r="AJ93" i="1" s="1"/>
  <c r="AD93" i="1"/>
  <c r="AI93" i="1" s="1"/>
  <c r="AH38" i="1"/>
  <c r="AD38" i="1"/>
  <c r="AI38" i="1" s="1"/>
  <c r="AE38" i="1"/>
  <c r="AJ38" i="1" s="1"/>
  <c r="AH118" i="1"/>
  <c r="AE118" i="1"/>
  <c r="AJ118" i="1" s="1"/>
  <c r="AD118" i="1"/>
  <c r="AI118" i="1" s="1"/>
  <c r="AL118" i="1"/>
  <c r="AH37" i="1"/>
  <c r="AL37" i="1"/>
  <c r="AD37" i="1"/>
  <c r="AI37" i="1" s="1"/>
  <c r="AE37" i="1"/>
  <c r="AJ37" i="1" s="1"/>
  <c r="AH88" i="1"/>
  <c r="AE88" i="1"/>
  <c r="AJ88" i="1" s="1"/>
  <c r="AD88" i="1"/>
  <c r="AI88" i="1" s="1"/>
  <c r="AH35" i="1"/>
  <c r="AE35" i="1"/>
  <c r="AJ35" i="1" s="1"/>
  <c r="AD35" i="1"/>
  <c r="AI35" i="1" s="1"/>
  <c r="AH82" i="1"/>
  <c r="AD82" i="1"/>
  <c r="AI82" i="1" s="1"/>
  <c r="AE82" i="1"/>
  <c r="AJ82" i="1" s="1"/>
  <c r="AH32" i="1"/>
  <c r="AD32" i="1"/>
  <c r="AI32" i="1" s="1"/>
  <c r="AE32" i="1"/>
  <c r="AJ32" i="1" s="1"/>
  <c r="AH107" i="1"/>
  <c r="AE107" i="1"/>
  <c r="AJ107" i="1" s="1"/>
  <c r="AD107" i="1"/>
  <c r="AI107" i="1" s="1"/>
  <c r="AH68" i="1"/>
  <c r="AD68" i="1"/>
  <c r="AI68" i="1" s="1"/>
  <c r="AE68" i="1"/>
  <c r="AJ68" i="1" s="1"/>
  <c r="AH22" i="1"/>
  <c r="AD22" i="1"/>
  <c r="AI22" i="1" s="1"/>
  <c r="AE22" i="1"/>
  <c r="AJ22" i="1" s="1"/>
  <c r="AH62" i="1"/>
  <c r="AE62" i="1"/>
  <c r="AJ62" i="1" s="1"/>
  <c r="AD62" i="1"/>
  <c r="AI62" i="1" s="1"/>
  <c r="AH116" i="1"/>
  <c r="AE116" i="1"/>
  <c r="AJ116" i="1" s="1"/>
  <c r="AD116" i="1"/>
  <c r="AI116" i="1" s="1"/>
  <c r="AH61" i="1"/>
  <c r="AE61" i="1"/>
  <c r="AJ61" i="1" s="1"/>
  <c r="AD61" i="1"/>
  <c r="AI61" i="1" s="1"/>
  <c r="AH112" i="1"/>
  <c r="AE112" i="1"/>
  <c r="AJ112" i="1" s="1"/>
  <c r="AD112" i="1"/>
  <c r="AI112" i="1" s="1"/>
  <c r="AH86" i="1"/>
  <c r="AD86" i="1"/>
  <c r="AI86" i="1" s="1"/>
  <c r="AE86" i="1"/>
  <c r="AJ86" i="1" s="1"/>
  <c r="AH69" i="1"/>
  <c r="AE69" i="1"/>
  <c r="AJ69" i="1" s="1"/>
  <c r="AD69" i="1"/>
  <c r="AI69" i="1" s="1"/>
  <c r="AH17" i="1"/>
  <c r="AD17" i="1"/>
  <c r="AI17" i="1" s="1"/>
  <c r="AE17" i="1"/>
  <c r="AJ17" i="1" s="1"/>
  <c r="AH67" i="1"/>
  <c r="AD67" i="1"/>
  <c r="AI67" i="1" s="1"/>
  <c r="AE67" i="1"/>
  <c r="AJ67" i="1" s="1"/>
  <c r="AH114" i="1"/>
  <c r="AE114" i="1"/>
  <c r="AJ114" i="1" s="1"/>
  <c r="AD114" i="1"/>
  <c r="AI114" i="1" s="1"/>
  <c r="AH64" i="1"/>
  <c r="AD64" i="1"/>
  <c r="AI64" i="1" s="1"/>
  <c r="AE64" i="1"/>
  <c r="AJ64" i="1" s="1"/>
  <c r="AH33" i="1"/>
  <c r="AD33" i="1"/>
  <c r="AI33" i="1" s="1"/>
  <c r="AE33" i="1"/>
  <c r="AJ33" i="1" s="1"/>
  <c r="AH58" i="1"/>
  <c r="AE58" i="1"/>
  <c r="AJ58" i="1" s="1"/>
  <c r="AD58" i="1"/>
  <c r="AI58" i="1" s="1"/>
  <c r="AH111" i="1"/>
  <c r="AD111" i="1"/>
  <c r="AI111" i="1" s="1"/>
  <c r="AE111" i="1"/>
  <c r="AJ111" i="1" s="1"/>
  <c r="AH57" i="1"/>
  <c r="AE57" i="1"/>
  <c r="AJ57" i="1" s="1"/>
  <c r="AD57" i="1"/>
  <c r="AI57" i="1" s="1"/>
  <c r="AH108" i="1"/>
  <c r="AD108" i="1"/>
  <c r="AI108" i="1" s="1"/>
  <c r="AE108" i="1"/>
  <c r="AJ108" i="1" s="1"/>
  <c r="AH55" i="1"/>
  <c r="AD55" i="1"/>
  <c r="AI55" i="1" s="1"/>
  <c r="AE55" i="1"/>
  <c r="AJ55" i="1" s="1"/>
  <c r="AH91" i="1"/>
  <c r="AE91" i="1"/>
  <c r="AJ91" i="1" s="1"/>
  <c r="AD91" i="1"/>
  <c r="AI91" i="1" s="1"/>
  <c r="AH52" i="1"/>
  <c r="AD52" i="1"/>
  <c r="AI52" i="1" s="1"/>
  <c r="AE52" i="1"/>
  <c r="AJ52" i="1" s="1"/>
  <c r="AH101" i="1"/>
  <c r="AE101" i="1"/>
  <c r="AJ101" i="1" s="1"/>
  <c r="AD101" i="1"/>
  <c r="AI101" i="1" s="1"/>
  <c r="AH46" i="1"/>
  <c r="AE46" i="1"/>
  <c r="AJ46" i="1" s="1"/>
  <c r="AD46" i="1"/>
  <c r="AI46" i="1" s="1"/>
  <c r="AH99" i="1"/>
  <c r="AE99" i="1"/>
  <c r="AJ99" i="1" s="1"/>
  <c r="AD99" i="1"/>
  <c r="AI99" i="1" s="1"/>
  <c r="AH45" i="1"/>
  <c r="AD45" i="1"/>
  <c r="AI45" i="1" s="1"/>
  <c r="AE45" i="1"/>
  <c r="AJ45" i="1" s="1"/>
  <c r="AH96" i="1"/>
  <c r="AD96" i="1"/>
  <c r="AI96" i="1" s="1"/>
  <c r="AE96" i="1"/>
  <c r="AJ96" i="1" s="1"/>
  <c r="AH59" i="1"/>
  <c r="AE59" i="1"/>
  <c r="AJ59" i="1" s="1"/>
  <c r="AD59" i="1"/>
  <c r="AI59" i="1" s="1"/>
  <c r="AL59" i="1"/>
  <c r="AH26" i="1"/>
  <c r="AE26" i="1"/>
  <c r="AJ26" i="1" s="1"/>
  <c r="AD26" i="1"/>
  <c r="AI26" i="1" s="1"/>
  <c r="AH79" i="1"/>
  <c r="AD79" i="1"/>
  <c r="AI79" i="1" s="1"/>
  <c r="AE79" i="1"/>
  <c r="AJ79" i="1" s="1"/>
  <c r="AL79" i="1"/>
  <c r="AH25" i="1"/>
  <c r="AE25" i="1"/>
  <c r="AJ25" i="1" s="1"/>
  <c r="AD25" i="1"/>
  <c r="AI25" i="1" s="1"/>
  <c r="AH76" i="1"/>
  <c r="AE76" i="1"/>
  <c r="AJ76" i="1" s="1"/>
  <c r="AD76" i="1"/>
  <c r="AI76" i="1" s="1"/>
  <c r="AH23" i="1"/>
  <c r="AE23" i="1"/>
  <c r="AJ23" i="1" s="1"/>
  <c r="AD23" i="1"/>
  <c r="AI23" i="1" s="1"/>
  <c r="AH65" i="1"/>
  <c r="AE65" i="1"/>
  <c r="AJ65" i="1" s="1"/>
  <c r="AD65" i="1"/>
  <c r="AI65" i="1" s="1"/>
  <c r="AH84" i="1"/>
  <c r="AE84" i="1"/>
  <c r="AJ84" i="1" s="1"/>
  <c r="AD84" i="1"/>
  <c r="AI84" i="1" s="1"/>
  <c r="AH31" i="1"/>
  <c r="AE31" i="1"/>
  <c r="AJ31" i="1" s="1"/>
  <c r="AD31" i="1"/>
  <c r="AI31" i="1" s="1"/>
  <c r="AH78" i="1"/>
  <c r="AD78" i="1"/>
  <c r="AI78" i="1" s="1"/>
  <c r="AE78" i="1"/>
  <c r="AJ78" i="1" s="1"/>
  <c r="AH28" i="1"/>
  <c r="AE28" i="1"/>
  <c r="AJ28" i="1" s="1"/>
  <c r="AD28" i="1"/>
  <c r="AI28" i="1" s="1"/>
  <c r="AH77" i="1"/>
  <c r="AD77" i="1"/>
  <c r="AI77" i="1" s="1"/>
  <c r="AE77" i="1"/>
  <c r="AJ77" i="1" s="1"/>
  <c r="AH18" i="1"/>
  <c r="AD18" i="1"/>
  <c r="AI18" i="1" s="1"/>
  <c r="AE18" i="1"/>
  <c r="AJ18" i="1" s="1"/>
  <c r="AH49" i="1"/>
  <c r="AE49" i="1"/>
  <c r="AJ49" i="1" s="1"/>
  <c r="AD49" i="1"/>
  <c r="AI49" i="1" s="1"/>
  <c r="AH21" i="1"/>
  <c r="AE21" i="1"/>
  <c r="AJ21" i="1" s="1"/>
  <c r="AD21" i="1"/>
  <c r="AI21" i="1" s="1"/>
  <c r="AH72" i="1"/>
  <c r="AD72" i="1"/>
  <c r="AI72" i="1" s="1"/>
  <c r="AE72" i="1"/>
  <c r="AJ72" i="1" s="1"/>
  <c r="AH19" i="1"/>
  <c r="AE19" i="1"/>
  <c r="AJ19" i="1" s="1"/>
  <c r="AD19" i="1"/>
  <c r="AI19" i="1" s="1"/>
  <c r="AH66" i="1"/>
  <c r="AE66" i="1"/>
  <c r="AJ66" i="1" s="1"/>
  <c r="AL66" i="1"/>
  <c r="AD66" i="1"/>
  <c r="AI66" i="1" s="1"/>
  <c r="AH16" i="1"/>
  <c r="AE16" i="1"/>
  <c r="AD16" i="1"/>
  <c r="AC119" i="1"/>
  <c r="AH43" i="1"/>
  <c r="AE43" i="1"/>
  <c r="AJ43" i="1" s="1"/>
  <c r="AD43" i="1"/>
  <c r="AI43" i="1" s="1"/>
  <c r="AH117" i="1"/>
  <c r="AD117" i="1"/>
  <c r="AI117" i="1" s="1"/>
  <c r="AE117" i="1"/>
  <c r="AJ117" i="1" s="1"/>
  <c r="AH63" i="1"/>
  <c r="AD63" i="1"/>
  <c r="AI63" i="1" s="1"/>
  <c r="AE63" i="1"/>
  <c r="AJ63" i="1" s="1"/>
  <c r="AH110" i="1"/>
  <c r="AD110" i="1"/>
  <c r="AI110" i="1" s="1"/>
  <c r="AE110" i="1"/>
  <c r="AJ110" i="1" s="1"/>
  <c r="AH60" i="1"/>
  <c r="AE60" i="1"/>
  <c r="AJ60" i="1" s="1"/>
  <c r="AD60" i="1"/>
  <c r="AI60" i="1" s="1"/>
  <c r="AH113" i="1"/>
  <c r="AE113" i="1"/>
  <c r="AJ113" i="1" s="1"/>
  <c r="AD113" i="1"/>
  <c r="AI113" i="1" s="1"/>
  <c r="AH75" i="1"/>
  <c r="AE75" i="1"/>
  <c r="AJ75" i="1" s="1"/>
  <c r="AD75" i="1"/>
  <c r="AI75" i="1" s="1"/>
  <c r="AH90" i="1"/>
  <c r="AE90" i="1"/>
  <c r="AJ90" i="1" s="1"/>
  <c r="AD90" i="1"/>
  <c r="AI90" i="1" s="1"/>
  <c r="AH40" i="1"/>
  <c r="AD40" i="1"/>
  <c r="AI40" i="1" s="1"/>
  <c r="AE40" i="1"/>
  <c r="AJ40" i="1" s="1"/>
  <c r="AH89" i="1"/>
  <c r="AD89" i="1"/>
  <c r="AI89" i="1" s="1"/>
  <c r="AE89" i="1"/>
  <c r="AJ89" i="1" s="1"/>
  <c r="AH34" i="1"/>
  <c r="AE34" i="1"/>
  <c r="AJ34" i="1" s="1"/>
  <c r="AD34" i="1"/>
  <c r="AI34" i="1" s="1"/>
  <c r="AH87" i="1"/>
  <c r="AE87" i="1"/>
  <c r="AJ87" i="1" s="1"/>
  <c r="AD87" i="1"/>
  <c r="AI87" i="1" s="1"/>
  <c r="AH42" i="1"/>
  <c r="AD42" i="1"/>
  <c r="AI42" i="1" s="1"/>
  <c r="AE42" i="1"/>
  <c r="AJ42" i="1" s="1"/>
  <c r="AH95" i="1"/>
  <c r="AD95" i="1"/>
  <c r="AI95" i="1" s="1"/>
  <c r="AE95" i="1"/>
  <c r="AJ95" i="1" s="1"/>
  <c r="AH41" i="1"/>
  <c r="AD41" i="1"/>
  <c r="AI41" i="1" s="1"/>
  <c r="AE41" i="1"/>
  <c r="AJ41" i="1" s="1"/>
  <c r="AH92" i="1"/>
  <c r="AE92" i="1"/>
  <c r="AJ92" i="1" s="1"/>
  <c r="AD92" i="1"/>
  <c r="AI92" i="1" s="1"/>
  <c r="AH39" i="1"/>
  <c r="AL39" i="1"/>
  <c r="AD39" i="1"/>
  <c r="AI39" i="1" s="1"/>
  <c r="AE39" i="1"/>
  <c r="AJ39" i="1" s="1"/>
  <c r="AH27" i="1"/>
  <c r="AE27" i="1"/>
  <c r="AJ27" i="1" s="1"/>
  <c r="AD27" i="1"/>
  <c r="AI27" i="1" s="1"/>
  <c r="AH36" i="1"/>
  <c r="AE36" i="1"/>
  <c r="AJ36" i="1" s="1"/>
  <c r="AD36" i="1"/>
  <c r="AI36" i="1" s="1"/>
  <c r="AH85" i="1"/>
  <c r="AE85" i="1"/>
  <c r="AJ85" i="1" s="1"/>
  <c r="AD85" i="1"/>
  <c r="AI85" i="1" s="1"/>
  <c r="AH30" i="1"/>
  <c r="AE30" i="1"/>
  <c r="AJ30" i="1" s="1"/>
  <c r="AD30" i="1"/>
  <c r="AI30" i="1" s="1"/>
  <c r="AH83" i="1"/>
  <c r="AD83" i="1"/>
  <c r="AI83" i="1" s="1"/>
  <c r="AE83" i="1"/>
  <c r="AJ83" i="1" s="1"/>
  <c r="AH29" i="1"/>
  <c r="AD29" i="1"/>
  <c r="AI29" i="1" s="1"/>
  <c r="AE29" i="1"/>
  <c r="AJ29" i="1" s="1"/>
  <c r="AH80" i="1"/>
  <c r="AE80" i="1"/>
  <c r="AJ80" i="1" s="1"/>
  <c r="AD80" i="1"/>
  <c r="AI80" i="1" s="1"/>
  <c r="AH97" i="1"/>
  <c r="AD97" i="1"/>
  <c r="AI97" i="1" s="1"/>
  <c r="AE97" i="1"/>
  <c r="AJ97" i="1" s="1"/>
  <c r="AH74" i="1"/>
  <c r="AE74" i="1"/>
  <c r="AJ74" i="1" s="1"/>
  <c r="AD74" i="1"/>
  <c r="AI74" i="1" s="1"/>
  <c r="AH24" i="1"/>
  <c r="AD24" i="1"/>
  <c r="AI24" i="1" s="1"/>
  <c r="AE24" i="1"/>
  <c r="AJ24" i="1" s="1"/>
  <c r="AH73" i="1"/>
  <c r="AD73" i="1"/>
  <c r="AI73" i="1" s="1"/>
  <c r="AE73" i="1"/>
  <c r="AJ73" i="1" s="1"/>
  <c r="AH109" i="1"/>
  <c r="AE109" i="1"/>
  <c r="AJ109" i="1" s="1"/>
  <c r="AD109" i="1"/>
  <c r="AI109" i="1" s="1"/>
  <c r="AH71" i="1"/>
  <c r="AE71" i="1"/>
  <c r="AJ71" i="1" s="1"/>
  <c r="AD71" i="1"/>
  <c r="AI71" i="1" s="1"/>
  <c r="AH54" i="1"/>
  <c r="AE54" i="1"/>
  <c r="AJ54" i="1" s="1"/>
  <c r="AD54" i="1"/>
  <c r="AI54" i="1" s="1"/>
  <c r="AH20" i="1"/>
  <c r="AD20" i="1"/>
  <c r="AI20" i="1" s="1"/>
  <c r="AE20" i="1"/>
  <c r="AJ20" i="1" s="1"/>
  <c r="AK16" i="1" l="1"/>
  <c r="AK119" i="1" s="1"/>
  <c r="AG12" i="2" s="1"/>
  <c r="AF119" i="1"/>
  <c r="C108" i="2"/>
  <c r="AB6" i="2"/>
  <c r="C105" i="2"/>
  <c r="AJ16" i="1"/>
  <c r="AJ119" i="1" s="1"/>
  <c r="AG10" i="2" s="1"/>
  <c r="AG11" i="2" s="1"/>
  <c r="AE119" i="1"/>
  <c r="AI16" i="1"/>
  <c r="AI119" i="1" s="1"/>
  <c r="AG8" i="2" s="1"/>
  <c r="AG9" i="2" s="1"/>
  <c r="AD119" i="1"/>
  <c r="AH119" i="1"/>
  <c r="AG6" i="2" s="1"/>
  <c r="AG7" i="2" s="1"/>
  <c r="AL16" i="1"/>
  <c r="AL119" i="1" s="1"/>
  <c r="AG13" i="2" s="1"/>
  <c r="AG119" i="1"/>
  <c r="AB7" i="2" l="1"/>
  <c r="C36" i="2"/>
  <c r="C42" i="2"/>
  <c r="AB10" i="2"/>
  <c r="AB11" i="2" s="1"/>
  <c r="S111" i="2"/>
  <c r="S114" i="2"/>
  <c r="AB12" i="2"/>
  <c r="K119" i="2"/>
  <c r="K122" i="2"/>
  <c r="S122" i="2"/>
  <c r="S119" i="2"/>
  <c r="AB13" i="2"/>
  <c r="AB8" i="2"/>
  <c r="AB9" i="2" s="1"/>
  <c r="K114" i="2"/>
  <c r="K111" i="2"/>
  <c r="C45" i="2"/>
  <c r="C38"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調査統計課　小野寺　内線5307</author>
  </authors>
  <commentList>
    <comment ref="C12" authorId="0" shapeId="0" xr:uid="{00000000-0006-0000-0200-000001000000}">
      <text>
        <r>
          <rPr>
            <sz val="9"/>
            <color indexed="81"/>
            <rFont val="ＭＳ Ｐゴシック"/>
            <family val="3"/>
            <charset val="128"/>
          </rPr>
          <t>単位を選択してください。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調査統計課　小野寺　内線5307</author>
  </authors>
  <commentList>
    <comment ref="J1" authorId="0" shapeId="0" xr:uid="{00000000-0006-0000-0300-000001000000}">
      <text>
        <r>
          <rPr>
            <b/>
            <sz val="14"/>
            <color indexed="81"/>
            <rFont val="ＭＳ Ｐゴシック"/>
            <family val="3"/>
            <charset val="128"/>
          </rPr>
          <t>①　分析タイトルを入力してください。</t>
        </r>
      </text>
    </comment>
    <comment ref="B18" authorId="0" shapeId="0" xr:uid="{00000000-0006-0000-0300-000002000000}">
      <text>
        <r>
          <rPr>
            <b/>
            <sz val="14"/>
            <color indexed="81"/>
            <rFont val="ＭＳ Ｐゴシック"/>
            <family val="3"/>
            <charset val="128"/>
          </rPr>
          <t>②　この分析についての説明を入力してください。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<sst xmlns="http://schemas.openxmlformats.org/spreadsheetml/2006/main" count="2382" uniqueCount="693">
  <si>
    <t>需要増加額</t>
    <rPh sb="0" eb="2">
      <t>ジュヨウ</t>
    </rPh>
    <rPh sb="2" eb="4">
      <t>ゾウカ</t>
    </rPh>
    <rPh sb="4" eb="5">
      <t>ガク</t>
    </rPh>
    <phoneticPr fontId="4"/>
  </si>
  <si>
    <t>県内自給率</t>
    <rPh sb="0" eb="2">
      <t>ケンナイ</t>
    </rPh>
    <rPh sb="2" eb="5">
      <t>ジキュウリツ</t>
    </rPh>
    <phoneticPr fontId="4"/>
  </si>
  <si>
    <t>営業余剰</t>
  </si>
  <si>
    <t>（単位：人、人/百万円）</t>
    <rPh sb="6" eb="7">
      <t>ヒト</t>
    </rPh>
    <rPh sb="8" eb="10">
      <t>ヒャクマン</t>
    </rPh>
    <phoneticPr fontId="4"/>
  </si>
  <si>
    <t>部門名　</t>
  </si>
  <si>
    <t>従業者
総数</t>
    <rPh sb="0" eb="3">
      <t>ジュウギョウシャ</t>
    </rPh>
    <rPh sb="4" eb="6">
      <t>ソウスウ</t>
    </rPh>
    <phoneticPr fontId="4"/>
  </si>
  <si>
    <t>個人業主</t>
    <rPh sb="0" eb="2">
      <t>コジン</t>
    </rPh>
    <rPh sb="2" eb="4">
      <t>ギョウシュ</t>
    </rPh>
    <phoneticPr fontId="4"/>
  </si>
  <si>
    <t>家族
従業者</t>
    <rPh sb="0" eb="2">
      <t>カゾク</t>
    </rPh>
    <rPh sb="3" eb="5">
      <t>ジュウギョウ</t>
    </rPh>
    <rPh sb="5" eb="6">
      <t>シャ</t>
    </rPh>
    <phoneticPr fontId="4"/>
  </si>
  <si>
    <t>有給役員
・雇用者</t>
    <rPh sb="0" eb="2">
      <t>ユウキュウ</t>
    </rPh>
    <rPh sb="2" eb="4">
      <t>ヤクイン</t>
    </rPh>
    <rPh sb="6" eb="9">
      <t>コヨウシャ</t>
    </rPh>
    <phoneticPr fontId="4"/>
  </si>
  <si>
    <t>有給役員</t>
    <rPh sb="0" eb="2">
      <t>ユウキュウ</t>
    </rPh>
    <rPh sb="2" eb="4">
      <t>ヤクイン</t>
    </rPh>
    <phoneticPr fontId="4"/>
  </si>
  <si>
    <t>雇用者</t>
    <rPh sb="0" eb="3">
      <t>コヨウシャ</t>
    </rPh>
    <phoneticPr fontId="4"/>
  </si>
  <si>
    <t>就業係数</t>
    <rPh sb="0" eb="2">
      <t>シュウギョウ</t>
    </rPh>
    <rPh sb="2" eb="4">
      <t>ケイスウ</t>
    </rPh>
    <phoneticPr fontId="4"/>
  </si>
  <si>
    <t>雇用係数</t>
    <rPh sb="0" eb="2">
      <t>コヨウ</t>
    </rPh>
    <rPh sb="2" eb="4">
      <t>ケイスウ</t>
    </rPh>
    <phoneticPr fontId="4"/>
  </si>
  <si>
    <t>合　計</t>
    <rPh sb="0" eb="1">
      <t>ゴウ</t>
    </rPh>
    <rPh sb="2" eb="3">
      <t>ケイ</t>
    </rPh>
    <phoneticPr fontId="4"/>
  </si>
  <si>
    <t>県内需要
増加額</t>
    <rPh sb="0" eb="2">
      <t>ケンナイ</t>
    </rPh>
    <rPh sb="2" eb="4">
      <t>ジュヨウ</t>
    </rPh>
    <rPh sb="5" eb="7">
      <t>ゾウカ</t>
    </rPh>
    <rPh sb="7" eb="8">
      <t>ガク</t>
    </rPh>
    <phoneticPr fontId="4"/>
  </si>
  <si>
    <t>粗付加
価値率</t>
    <rPh sb="0" eb="1">
      <t>ソ</t>
    </rPh>
    <rPh sb="1" eb="3">
      <t>フカ</t>
    </rPh>
    <rPh sb="4" eb="6">
      <t>カチ</t>
    </rPh>
    <rPh sb="6" eb="7">
      <t>リツ</t>
    </rPh>
    <phoneticPr fontId="4"/>
  </si>
  <si>
    <t>逆行列係数</t>
    <rPh sb="0" eb="3">
      <t>ギャクギョウレツ</t>
    </rPh>
    <rPh sb="3" eb="5">
      <t>ケイスウ</t>
    </rPh>
    <phoneticPr fontId="4"/>
  </si>
  <si>
    <t>直接効果の内訳</t>
    <rPh sb="0" eb="2">
      <t>チョクセツ</t>
    </rPh>
    <rPh sb="2" eb="4">
      <t>コウカ</t>
    </rPh>
    <rPh sb="5" eb="7">
      <t>ウチワケ</t>
    </rPh>
    <phoneticPr fontId="4"/>
  </si>
  <si>
    <t>雇用者
所得率</t>
    <rPh sb="0" eb="3">
      <t>コヨウシャ</t>
    </rPh>
    <rPh sb="4" eb="6">
      <t>ショトク</t>
    </rPh>
    <rPh sb="6" eb="7">
      <t>リツ</t>
    </rPh>
    <phoneticPr fontId="4"/>
  </si>
  <si>
    <t>粗付加価値
誘発額</t>
    <rPh sb="0" eb="1">
      <t>ソ</t>
    </rPh>
    <rPh sb="1" eb="3">
      <t>フカ</t>
    </rPh>
    <rPh sb="3" eb="5">
      <t>カチ</t>
    </rPh>
    <rPh sb="6" eb="8">
      <t>ユウハツ</t>
    </rPh>
    <rPh sb="8" eb="9">
      <t>ガク</t>
    </rPh>
    <phoneticPr fontId="4"/>
  </si>
  <si>
    <t>雇用者所得
誘発額</t>
    <rPh sb="0" eb="3">
      <t>コヨウシャ</t>
    </rPh>
    <rPh sb="3" eb="5">
      <t>ショトク</t>
    </rPh>
    <rPh sb="6" eb="8">
      <t>ユウハツ</t>
    </rPh>
    <rPh sb="8" eb="9">
      <t>ガク</t>
    </rPh>
    <phoneticPr fontId="4"/>
  </si>
  <si>
    <t>間接効果の内訳</t>
    <rPh sb="0" eb="2">
      <t>カンセツ</t>
    </rPh>
    <rPh sb="2" eb="4">
      <t>コウカ</t>
    </rPh>
    <rPh sb="5" eb="7">
      <t>ウチワケ</t>
    </rPh>
    <phoneticPr fontId="4"/>
  </si>
  <si>
    <t>粗付加価値
誘発額</t>
    <rPh sb="0" eb="5">
      <t>ソフカカチ</t>
    </rPh>
    <rPh sb="6" eb="8">
      <t>ユウハツ</t>
    </rPh>
    <rPh sb="8" eb="9">
      <t>ガク</t>
    </rPh>
    <phoneticPr fontId="4"/>
  </si>
  <si>
    <t>雇用者所得
誘発額計</t>
    <rPh sb="0" eb="3">
      <t>コヨウシャ</t>
    </rPh>
    <rPh sb="3" eb="5">
      <t>ショトク</t>
    </rPh>
    <rPh sb="6" eb="8">
      <t>ユウハツ</t>
    </rPh>
    <rPh sb="8" eb="9">
      <t>ガク</t>
    </rPh>
    <rPh sb="9" eb="10">
      <t>ケイ</t>
    </rPh>
    <phoneticPr fontId="4"/>
  </si>
  <si>
    <t>消費転換係数</t>
    <rPh sb="0" eb="2">
      <t>ショウヒ</t>
    </rPh>
    <rPh sb="2" eb="4">
      <t>テンカン</t>
    </rPh>
    <rPh sb="4" eb="6">
      <t>ケイスウ</t>
    </rPh>
    <phoneticPr fontId="4"/>
  </si>
  <si>
    <t>消費転換
係数</t>
    <rPh sb="0" eb="2">
      <t>ショウヒ</t>
    </rPh>
    <rPh sb="2" eb="4">
      <t>テンカン</t>
    </rPh>
    <rPh sb="5" eb="7">
      <t>ケイスウ</t>
    </rPh>
    <phoneticPr fontId="4"/>
  </si>
  <si>
    <t>消費支出額</t>
    <rPh sb="0" eb="2">
      <t>ショウヒ</t>
    </rPh>
    <rPh sb="2" eb="4">
      <t>シシュツ</t>
    </rPh>
    <rPh sb="4" eb="5">
      <t>ガク</t>
    </rPh>
    <phoneticPr fontId="4"/>
  </si>
  <si>
    <t>実収入</t>
    <rPh sb="0" eb="1">
      <t>ジツ</t>
    </rPh>
    <rPh sb="1" eb="3">
      <t>シュウニュウ</t>
    </rPh>
    <phoneticPr fontId="4"/>
  </si>
  <si>
    <t>平成22年</t>
  </si>
  <si>
    <t>平成23年</t>
  </si>
  <si>
    <t>　　　　　　　　　＝消費支出/実収入</t>
    <phoneticPr fontId="4"/>
  </si>
  <si>
    <t>消費転換係数＝可処分所得率（可処分所得/実収入）×平均消費性向（消費支出/可処分所得）</t>
    <rPh sb="0" eb="2">
      <t>ショウヒ</t>
    </rPh>
    <rPh sb="2" eb="4">
      <t>テンカン</t>
    </rPh>
    <rPh sb="4" eb="6">
      <t>ケイスウ</t>
    </rPh>
    <phoneticPr fontId="4"/>
  </si>
  <si>
    <t>投入係数</t>
    <rPh sb="0" eb="2">
      <t>トウニュウ</t>
    </rPh>
    <rPh sb="2" eb="4">
      <t>ケイスウ</t>
    </rPh>
    <phoneticPr fontId="4"/>
  </si>
  <si>
    <t>原材料費</t>
    <rPh sb="0" eb="3">
      <t>ゲンザイリョウ</t>
    </rPh>
    <rPh sb="3" eb="4">
      <t>ヒ</t>
    </rPh>
    <phoneticPr fontId="4"/>
  </si>
  <si>
    <t>民間消費
支出
構成比</t>
    <rPh sb="0" eb="2">
      <t>ミンカン</t>
    </rPh>
    <rPh sb="2" eb="4">
      <t>ショウヒ</t>
    </rPh>
    <rPh sb="5" eb="7">
      <t>シシュツ</t>
    </rPh>
    <rPh sb="8" eb="11">
      <t>コウセイヒ</t>
    </rPh>
    <phoneticPr fontId="4"/>
  </si>
  <si>
    <t>消費需要
増加額</t>
    <rPh sb="0" eb="2">
      <t>ショウヒ</t>
    </rPh>
    <rPh sb="2" eb="4">
      <t>ジュヨウ</t>
    </rPh>
    <rPh sb="5" eb="7">
      <t>ゾウカ</t>
    </rPh>
    <rPh sb="7" eb="8">
      <t>ガク</t>
    </rPh>
    <phoneticPr fontId="4"/>
  </si>
  <si>
    <t>Ｉのうち
県内需要額</t>
    <rPh sb="5" eb="7">
      <t>ケンナイ</t>
    </rPh>
    <rPh sb="7" eb="9">
      <t>ジュヨウ</t>
    </rPh>
    <rPh sb="9" eb="10">
      <t>ガク</t>
    </rPh>
    <phoneticPr fontId="4"/>
  </si>
  <si>
    <t>県内
消費需要
増加額</t>
    <rPh sb="0" eb="2">
      <t>ケンナイ</t>
    </rPh>
    <rPh sb="3" eb="5">
      <t>ショウヒ</t>
    </rPh>
    <rPh sb="5" eb="7">
      <t>ジュヨウ</t>
    </rPh>
    <rPh sb="8" eb="10">
      <t>ゾウカ</t>
    </rPh>
    <rPh sb="10" eb="11">
      <t>ガク</t>
    </rPh>
    <phoneticPr fontId="4"/>
  </si>
  <si>
    <t>生産誘発額</t>
    <rPh sb="0" eb="2">
      <t>セイサン</t>
    </rPh>
    <rPh sb="2" eb="4">
      <t>ユウハツ</t>
    </rPh>
    <rPh sb="4" eb="5">
      <t>ガク</t>
    </rPh>
    <phoneticPr fontId="4"/>
  </si>
  <si>
    <t>総効果</t>
    <rPh sb="0" eb="1">
      <t>ソウ</t>
    </rPh>
    <rPh sb="1" eb="3">
      <t>コウカ</t>
    </rPh>
    <phoneticPr fontId="4"/>
  </si>
  <si>
    <t>就業者
誘発量(人)</t>
    <rPh sb="0" eb="2">
      <t>シュウギョウ</t>
    </rPh>
    <rPh sb="2" eb="3">
      <t>シャ</t>
    </rPh>
    <rPh sb="4" eb="6">
      <t>ユウハツ</t>
    </rPh>
    <rPh sb="6" eb="7">
      <t>リョウ</t>
    </rPh>
    <rPh sb="8" eb="9">
      <t>ニン</t>
    </rPh>
    <phoneticPr fontId="4"/>
  </si>
  <si>
    <t>雇用者
誘発量(人)</t>
    <rPh sb="0" eb="3">
      <t>コヨウシャ</t>
    </rPh>
    <rPh sb="4" eb="6">
      <t>ユウハツ</t>
    </rPh>
    <rPh sb="6" eb="7">
      <t>リョウ</t>
    </rPh>
    <rPh sb="8" eb="9">
      <t>ニン</t>
    </rPh>
    <phoneticPr fontId="4"/>
  </si>
  <si>
    <t>就業者
誘発量(人)</t>
    <rPh sb="0" eb="3">
      <t>シュウギョウシャ</t>
    </rPh>
    <rPh sb="4" eb="6">
      <t>ユウハツ</t>
    </rPh>
    <rPh sb="6" eb="7">
      <t>リョウ</t>
    </rPh>
    <rPh sb="8" eb="9">
      <t>ニン</t>
    </rPh>
    <phoneticPr fontId="4"/>
  </si>
  <si>
    <t>分析タイトル：</t>
    <rPh sb="0" eb="2">
      <t>ブンセキ</t>
    </rPh>
    <phoneticPr fontId="4"/>
  </si>
  <si>
    <t>波及効果</t>
    <rPh sb="0" eb="2">
      <t>ハキュウ</t>
    </rPh>
    <rPh sb="2" eb="4">
      <t>コウカ</t>
    </rPh>
    <phoneticPr fontId="4"/>
  </si>
  <si>
    <t>（波及効果倍率）</t>
    <rPh sb="1" eb="3">
      <t>ハキュウ</t>
    </rPh>
    <rPh sb="3" eb="5">
      <t>コウカ</t>
    </rPh>
    <rPh sb="5" eb="7">
      <t>バイリツ</t>
    </rPh>
    <phoneticPr fontId="4"/>
  </si>
  <si>
    <t>うち粗付加価値誘発額</t>
    <rPh sb="2" eb="7">
      <t>ソフカカチ</t>
    </rPh>
    <rPh sb="7" eb="9">
      <t>ユウハツ</t>
    </rPh>
    <rPh sb="9" eb="10">
      <t>ガク</t>
    </rPh>
    <phoneticPr fontId="4"/>
  </si>
  <si>
    <t>うち雇用者所得誘発額</t>
    <rPh sb="2" eb="5">
      <t>コヨウシャ</t>
    </rPh>
    <rPh sb="5" eb="7">
      <t>ショトク</t>
    </rPh>
    <rPh sb="7" eb="9">
      <t>ユウハツ</t>
    </rPh>
    <rPh sb="9" eb="10">
      <t>ガク</t>
    </rPh>
    <phoneticPr fontId="4"/>
  </si>
  <si>
    <t>就業者誘発量：人</t>
    <rPh sb="0" eb="3">
      <t>シュウギョウシャ</t>
    </rPh>
    <rPh sb="3" eb="5">
      <t>ユウハツ</t>
    </rPh>
    <rPh sb="5" eb="6">
      <t>リョウ</t>
    </rPh>
    <rPh sb="7" eb="8">
      <t>ニン</t>
    </rPh>
    <phoneticPr fontId="4"/>
  </si>
  <si>
    <t>うち雇用者誘発量：人</t>
    <rPh sb="2" eb="5">
      <t>コヨウシャ</t>
    </rPh>
    <rPh sb="5" eb="7">
      <t>ユウハツ</t>
    </rPh>
    <rPh sb="7" eb="8">
      <t>リョウ</t>
    </rPh>
    <rPh sb="9" eb="10">
      <t>ニン</t>
    </rPh>
    <phoneticPr fontId="4"/>
  </si>
  <si>
    <t>第一次波及効果</t>
    <rPh sb="0" eb="1">
      <t>ダイ</t>
    </rPh>
    <rPh sb="1" eb="3">
      <t>イチジ</t>
    </rPh>
    <rPh sb="3" eb="5">
      <t>ハキュウ</t>
    </rPh>
    <rPh sb="5" eb="7">
      <t>コウカ</t>
    </rPh>
    <phoneticPr fontId="4"/>
  </si>
  <si>
    <t>直接効果</t>
    <rPh sb="0" eb="2">
      <t>チョクセツ</t>
    </rPh>
    <rPh sb="2" eb="4">
      <t>コウカ</t>
    </rPh>
    <phoneticPr fontId="4"/>
  </si>
  <si>
    <t>間接効果</t>
    <rPh sb="0" eb="2">
      <t>カンセツ</t>
    </rPh>
    <rPh sb="2" eb="4">
      <t>コウカ</t>
    </rPh>
    <phoneticPr fontId="4"/>
  </si>
  <si>
    <t>計</t>
    <rPh sb="0" eb="1">
      <t>ケイ</t>
    </rPh>
    <phoneticPr fontId="4"/>
  </si>
  <si>
    <t>第二次
波及効果</t>
    <rPh sb="0" eb="1">
      <t>ダイ</t>
    </rPh>
    <rPh sb="1" eb="3">
      <t>ニジ</t>
    </rPh>
    <rPh sb="4" eb="6">
      <t>ハキュウ</t>
    </rPh>
    <rPh sb="6" eb="8">
      <t>コウカ</t>
    </rPh>
    <phoneticPr fontId="4"/>
  </si>
  <si>
    <t>県内需要増加額</t>
    <rPh sb="0" eb="2">
      <t>ケンナイ</t>
    </rPh>
    <rPh sb="2" eb="4">
      <t>ジュヨウ</t>
    </rPh>
    <rPh sb="4" eb="6">
      <t>ゾウカ</t>
    </rPh>
    <rPh sb="6" eb="7">
      <t>ガク</t>
    </rPh>
    <phoneticPr fontId="4"/>
  </si>
  <si>
    <t>波及効果倍率は、各項目の金額が需要増加額（Ａ）に対してどれだけの倍率かを表しています。</t>
    <rPh sb="0" eb="2">
      <t>ハキュウ</t>
    </rPh>
    <rPh sb="2" eb="4">
      <t>コウカ</t>
    </rPh>
    <rPh sb="4" eb="6">
      <t>バイリツ</t>
    </rPh>
    <rPh sb="8" eb="11">
      <t>カクコウモク</t>
    </rPh>
    <rPh sb="12" eb="14">
      <t>キンガク</t>
    </rPh>
    <rPh sb="15" eb="17">
      <t>ジュヨウ</t>
    </rPh>
    <rPh sb="17" eb="19">
      <t>ゾウカ</t>
    </rPh>
    <rPh sb="19" eb="20">
      <t>ガク</t>
    </rPh>
    <rPh sb="24" eb="25">
      <t>タイ</t>
    </rPh>
    <rPh sb="32" eb="34">
      <t>バイリツ</t>
    </rPh>
    <rPh sb="36" eb="37">
      <t>アラワ</t>
    </rPh>
    <phoneticPr fontId="4"/>
  </si>
  <si>
    <t>県外需要増加額</t>
    <rPh sb="0" eb="2">
      <t>ケンガイ</t>
    </rPh>
    <rPh sb="2" eb="4">
      <t>ジュヨウ</t>
    </rPh>
    <rPh sb="4" eb="6">
      <t>ゾウカ</t>
    </rPh>
    <rPh sb="6" eb="7">
      <t>ガク</t>
    </rPh>
    <phoneticPr fontId="4"/>
  </si>
  <si>
    <t>粗付加価値率</t>
    <rPh sb="0" eb="5">
      <t>ソフカカチ</t>
    </rPh>
    <rPh sb="5" eb="6">
      <t>リツ</t>
    </rPh>
    <phoneticPr fontId="4"/>
  </si>
  <si>
    <t>粗付加価値誘発額</t>
    <rPh sb="0" eb="5">
      <t>ソフカカチ</t>
    </rPh>
    <rPh sb="5" eb="7">
      <t>ユウハツ</t>
    </rPh>
    <rPh sb="7" eb="8">
      <t>ガク</t>
    </rPh>
    <phoneticPr fontId="4"/>
  </si>
  <si>
    <t>雇用者所得率</t>
    <rPh sb="0" eb="3">
      <t>コヨウシャ</t>
    </rPh>
    <rPh sb="3" eb="5">
      <t>ショトク</t>
    </rPh>
    <rPh sb="5" eb="6">
      <t>リツ</t>
    </rPh>
    <phoneticPr fontId="4"/>
  </si>
  <si>
    <t>※１　ここではＣ／Ａの値が入っています。</t>
    <rPh sb="11" eb="12">
      <t>アタイ</t>
    </rPh>
    <rPh sb="13" eb="14">
      <t>ハイ</t>
    </rPh>
    <phoneticPr fontId="4"/>
  </si>
  <si>
    <t>雇用者所得誘発額</t>
    <rPh sb="0" eb="3">
      <t>コヨウシャ</t>
    </rPh>
    <rPh sb="3" eb="5">
      <t>ショトク</t>
    </rPh>
    <rPh sb="5" eb="7">
      <t>ユウハツ</t>
    </rPh>
    <rPh sb="7" eb="8">
      <t>ガク</t>
    </rPh>
    <phoneticPr fontId="4"/>
  </si>
  <si>
    <t>※３　ここではＥ／Ｃの値が入っています。</t>
    <rPh sb="11" eb="12">
      <t>アタイ</t>
    </rPh>
    <rPh sb="13" eb="14">
      <t>ハイ</t>
    </rPh>
    <phoneticPr fontId="4"/>
  </si>
  <si>
    <t>※４　ここではＧ／Ｃの値が入っています。</t>
    <rPh sb="11" eb="12">
      <t>アタイ</t>
    </rPh>
    <rPh sb="13" eb="14">
      <t>ハイ</t>
    </rPh>
    <phoneticPr fontId="4"/>
  </si>
  <si>
    <t>※２　ここではＩ／Ｃの値が入っています。</t>
    <rPh sb="11" eb="12">
      <t>アタイ</t>
    </rPh>
    <rPh sb="13" eb="14">
      <t>ハイ</t>
    </rPh>
    <phoneticPr fontId="4"/>
  </si>
  <si>
    <t>原材料費のうち県内需要額</t>
    <rPh sb="0" eb="3">
      <t>ゲンザイリョウ</t>
    </rPh>
    <rPh sb="3" eb="4">
      <t>ヒ</t>
    </rPh>
    <rPh sb="7" eb="9">
      <t>ケンナイ</t>
    </rPh>
    <rPh sb="9" eb="11">
      <t>ジュヨウ</t>
    </rPh>
    <rPh sb="11" eb="12">
      <t>ガク</t>
    </rPh>
    <phoneticPr fontId="4"/>
  </si>
  <si>
    <t>原材料費のうち県外需要額</t>
    <rPh sb="0" eb="3">
      <t>ゲンザイリョウ</t>
    </rPh>
    <rPh sb="3" eb="4">
      <t>ヒ</t>
    </rPh>
    <rPh sb="7" eb="9">
      <t>ケンガイ</t>
    </rPh>
    <rPh sb="9" eb="11">
      <t>ジュヨウ</t>
    </rPh>
    <rPh sb="11" eb="12">
      <t>ガク</t>
    </rPh>
    <phoneticPr fontId="4"/>
  </si>
  <si>
    <t>※５　ここではＫ／Ｉの値が入っています。</t>
    <rPh sb="11" eb="12">
      <t>アタイ</t>
    </rPh>
    <rPh sb="13" eb="14">
      <t>ハイ</t>
    </rPh>
    <phoneticPr fontId="4"/>
  </si>
  <si>
    <t>※６　ここではＭ／Ｋの値が入っています。</t>
    <rPh sb="11" eb="12">
      <t>アタイ</t>
    </rPh>
    <rPh sb="13" eb="14">
      <t>ハイ</t>
    </rPh>
    <phoneticPr fontId="4"/>
  </si>
  <si>
    <t>※７　ここではＮ／Ｍの値が入っています。</t>
    <rPh sb="11" eb="12">
      <t>アタイ</t>
    </rPh>
    <rPh sb="13" eb="14">
      <t>ハイ</t>
    </rPh>
    <phoneticPr fontId="4"/>
  </si>
  <si>
    <t>※８　ここではＯ／Ｍの値が入っています。</t>
    <rPh sb="11" eb="12">
      <t>アタイ</t>
    </rPh>
    <rPh sb="13" eb="14">
      <t>ハイ</t>
    </rPh>
    <phoneticPr fontId="4"/>
  </si>
  <si>
    <t>雇用者所得誘発額計</t>
    <rPh sb="0" eb="3">
      <t>コヨウシャ</t>
    </rPh>
    <rPh sb="3" eb="5">
      <t>ショトク</t>
    </rPh>
    <rPh sb="5" eb="7">
      <t>ユウハツ</t>
    </rPh>
    <rPh sb="7" eb="8">
      <t>ガク</t>
    </rPh>
    <rPh sb="8" eb="9">
      <t>ケイ</t>
    </rPh>
    <phoneticPr fontId="4"/>
  </si>
  <si>
    <t>家計
消費支出額</t>
    <rPh sb="0" eb="2">
      <t>カケイ</t>
    </rPh>
    <rPh sb="3" eb="5">
      <t>ショウヒ</t>
    </rPh>
    <rPh sb="5" eb="7">
      <t>シシュツ</t>
    </rPh>
    <rPh sb="7" eb="8">
      <t>ガク</t>
    </rPh>
    <phoneticPr fontId="4"/>
  </si>
  <si>
    <t>家計消費支出額</t>
    <rPh sb="0" eb="2">
      <t>カケイ</t>
    </rPh>
    <rPh sb="2" eb="4">
      <t>ショウヒ</t>
    </rPh>
    <rPh sb="4" eb="6">
      <t>シシュツ</t>
    </rPh>
    <rPh sb="6" eb="7">
      <t>ガク</t>
    </rPh>
    <phoneticPr fontId="4"/>
  </si>
  <si>
    <t>第一次波及効果計</t>
    <rPh sb="0" eb="1">
      <t>ダイ</t>
    </rPh>
    <rPh sb="1" eb="3">
      <t>イチジ</t>
    </rPh>
    <rPh sb="3" eb="5">
      <t>ハキュウ</t>
    </rPh>
    <rPh sb="5" eb="7">
      <t>コウカ</t>
    </rPh>
    <rPh sb="7" eb="8">
      <t>ケイ</t>
    </rPh>
    <phoneticPr fontId="4"/>
  </si>
  <si>
    <t>※９　ここではＱ／(Ｃ＋Ｍ)の値が入っています。</t>
    <rPh sb="15" eb="16">
      <t>アタイ</t>
    </rPh>
    <rPh sb="17" eb="18">
      <t>ハイ</t>
    </rPh>
    <phoneticPr fontId="4"/>
  </si>
  <si>
    <t>※10　ここではＳ／(Ｃ＋Ｍ)の値が入っています。</t>
    <rPh sb="16" eb="17">
      <t>アタイ</t>
    </rPh>
    <rPh sb="18" eb="19">
      <t>ハイ</t>
    </rPh>
    <phoneticPr fontId="4"/>
  </si>
  <si>
    <t>就業係数
(人/百万円)</t>
    <rPh sb="0" eb="2">
      <t>シュウギョウ</t>
    </rPh>
    <rPh sb="2" eb="4">
      <t>ケイスウ</t>
    </rPh>
    <rPh sb="6" eb="7">
      <t>ニン</t>
    </rPh>
    <rPh sb="8" eb="11">
      <t>ヒャクマンエン</t>
    </rPh>
    <phoneticPr fontId="4"/>
  </si>
  <si>
    <t>雇用係数
(人/百万円)</t>
    <rPh sb="0" eb="2">
      <t>コヨウ</t>
    </rPh>
    <rPh sb="2" eb="4">
      <t>ケイスウ</t>
    </rPh>
    <rPh sb="6" eb="7">
      <t>ニン</t>
    </rPh>
    <rPh sb="8" eb="11">
      <t>ヒャクマンエン</t>
    </rPh>
    <phoneticPr fontId="4"/>
  </si>
  <si>
    <t>就業者誘発量</t>
    <rPh sb="0" eb="3">
      <t>シュウギョウシャ</t>
    </rPh>
    <rPh sb="3" eb="5">
      <t>ユウハツ</t>
    </rPh>
    <rPh sb="5" eb="6">
      <t>リョウ</t>
    </rPh>
    <phoneticPr fontId="4"/>
  </si>
  <si>
    <t>雇用者誘発量</t>
    <rPh sb="0" eb="3">
      <t>コヨウシャ</t>
    </rPh>
    <rPh sb="3" eb="5">
      <t>ユウハツ</t>
    </rPh>
    <rPh sb="5" eb="6">
      <t>リョウ</t>
    </rPh>
    <phoneticPr fontId="4"/>
  </si>
  <si>
    <t>民間消費支出構成比で分割</t>
    <rPh sb="0" eb="2">
      <t>ミンカン</t>
    </rPh>
    <rPh sb="2" eb="4">
      <t>ショウヒ</t>
    </rPh>
    <rPh sb="4" eb="6">
      <t>シシュツ</t>
    </rPh>
    <rPh sb="6" eb="9">
      <t>コウセイヒ</t>
    </rPh>
    <rPh sb="10" eb="12">
      <t>ブンカツ</t>
    </rPh>
    <phoneticPr fontId="4"/>
  </si>
  <si>
    <t>消費需要増加額</t>
    <rPh sb="0" eb="2">
      <t>ショウヒ</t>
    </rPh>
    <rPh sb="2" eb="4">
      <t>ジュヨウ</t>
    </rPh>
    <rPh sb="4" eb="6">
      <t>ゾウカ</t>
    </rPh>
    <rPh sb="6" eb="7">
      <t>ガク</t>
    </rPh>
    <phoneticPr fontId="4"/>
  </si>
  <si>
    <t>県内消費需要増加額</t>
    <rPh sb="0" eb="2">
      <t>ケンナイ</t>
    </rPh>
    <rPh sb="2" eb="4">
      <t>ショウヒ</t>
    </rPh>
    <rPh sb="4" eb="6">
      <t>ジュヨウ</t>
    </rPh>
    <rPh sb="6" eb="8">
      <t>ゾウカ</t>
    </rPh>
    <rPh sb="8" eb="9">
      <t>ガク</t>
    </rPh>
    <phoneticPr fontId="4"/>
  </si>
  <si>
    <t>※11　ここではＺ／Ｘ(V）の値が入っています。</t>
    <rPh sb="15" eb="16">
      <t>アタイ</t>
    </rPh>
    <rPh sb="17" eb="18">
      <t>ハイ</t>
    </rPh>
    <phoneticPr fontId="4"/>
  </si>
  <si>
    <t>※12　ここではAA／Ｚの値が入っています。</t>
    <rPh sb="13" eb="14">
      <t>アタイ</t>
    </rPh>
    <rPh sb="15" eb="16">
      <t>ハイ</t>
    </rPh>
    <phoneticPr fontId="4"/>
  </si>
  <si>
    <t>第二次波及効果額</t>
    <rPh sb="0" eb="1">
      <t>ダイ</t>
    </rPh>
    <rPh sb="1" eb="3">
      <t>ニジ</t>
    </rPh>
    <rPh sb="3" eb="5">
      <t>ハキュウ</t>
    </rPh>
    <rPh sb="5" eb="7">
      <t>コウカ</t>
    </rPh>
    <rPh sb="7" eb="8">
      <t>ガク</t>
    </rPh>
    <phoneticPr fontId="4"/>
  </si>
  <si>
    <t>県外消費需要増加額</t>
    <rPh sb="0" eb="2">
      <t>ケンガイ</t>
    </rPh>
    <rPh sb="2" eb="4">
      <t>ショウヒ</t>
    </rPh>
    <rPh sb="4" eb="6">
      <t>ジュヨウ</t>
    </rPh>
    <rPh sb="6" eb="8">
      <t>ゾウカ</t>
    </rPh>
    <rPh sb="8" eb="9">
      <t>ガク</t>
    </rPh>
    <phoneticPr fontId="4"/>
  </si>
  <si>
    <t>※13　ここではAB／AAの値が入っています。</t>
    <rPh sb="14" eb="15">
      <t>アタイ</t>
    </rPh>
    <rPh sb="16" eb="17">
      <t>ハイ</t>
    </rPh>
    <phoneticPr fontId="4"/>
  </si>
  <si>
    <t>※14　ここではAC／AAの値が入っています。</t>
    <rPh sb="14" eb="15">
      <t>アタイ</t>
    </rPh>
    <rPh sb="16" eb="17">
      <t>ハイ</t>
    </rPh>
    <phoneticPr fontId="4"/>
  </si>
  <si>
    <t>※15　ここではAD／AAの値が入っています。</t>
    <rPh sb="14" eb="15">
      <t>アタイ</t>
    </rPh>
    <rPh sb="16" eb="17">
      <t>ハイ</t>
    </rPh>
    <phoneticPr fontId="4"/>
  </si>
  <si>
    <t>※16　ここではAE／AAの値が入っています。</t>
    <rPh sb="14" eb="15">
      <t>アタイ</t>
    </rPh>
    <rPh sb="16" eb="17">
      <t>ハイ</t>
    </rPh>
    <phoneticPr fontId="4"/>
  </si>
  <si>
    <t>Ａ</t>
    <phoneticPr fontId="4"/>
  </si>
  <si>
    <t>Ｂ</t>
    <phoneticPr fontId="4"/>
  </si>
  <si>
    <t>Ｃ</t>
    <phoneticPr fontId="4"/>
  </si>
  <si>
    <t>Ｈ</t>
    <phoneticPr fontId="4"/>
  </si>
  <si>
    <t>Ｄ</t>
    <phoneticPr fontId="4"/>
  </si>
  <si>
    <t>Ｆ</t>
    <phoneticPr fontId="4"/>
  </si>
  <si>
    <t>Ｉ</t>
    <phoneticPr fontId="4"/>
  </si>
  <si>
    <t>Ｅ</t>
    <phoneticPr fontId="4"/>
  </si>
  <si>
    <t>Ｇ</t>
    <phoneticPr fontId="4"/>
  </si>
  <si>
    <t>Ｊ</t>
    <phoneticPr fontId="4"/>
  </si>
  <si>
    <t>Ｋ</t>
    <phoneticPr fontId="4"/>
  </si>
  <si>
    <t>Ｌ</t>
    <phoneticPr fontId="4"/>
  </si>
  <si>
    <t>Ｍ</t>
    <phoneticPr fontId="4"/>
  </si>
  <si>
    <t>Ｄ</t>
    <phoneticPr fontId="4"/>
  </si>
  <si>
    <t>Ｎ</t>
    <phoneticPr fontId="4"/>
  </si>
  <si>
    <t>Ｏ</t>
    <phoneticPr fontId="4"/>
  </si>
  <si>
    <t>Ｔ</t>
    <phoneticPr fontId="4"/>
  </si>
  <si>
    <t>Ｃ＋Ｍ</t>
    <phoneticPr fontId="4"/>
  </si>
  <si>
    <t>Ｕ</t>
    <phoneticPr fontId="4"/>
  </si>
  <si>
    <t>Ｐ</t>
    <phoneticPr fontId="4"/>
  </si>
  <si>
    <t>Ｒ</t>
    <phoneticPr fontId="4"/>
  </si>
  <si>
    <t>Ｖ</t>
    <phoneticPr fontId="4"/>
  </si>
  <si>
    <t>Ｑ</t>
    <phoneticPr fontId="4"/>
  </si>
  <si>
    <t>Ｓ</t>
    <phoneticPr fontId="4"/>
  </si>
  <si>
    <t>Ｗ</t>
    <phoneticPr fontId="4"/>
  </si>
  <si>
    <t>Ｘ</t>
    <phoneticPr fontId="4"/>
  </si>
  <si>
    <t>Ｙ</t>
    <phoneticPr fontId="4"/>
  </si>
  <si>
    <t>※11</t>
    <phoneticPr fontId="4"/>
  </si>
  <si>
    <t>Ｚ</t>
    <phoneticPr fontId="4"/>
  </si>
  <si>
    <t>Ｌ</t>
    <phoneticPr fontId="4"/>
  </si>
  <si>
    <t>※12</t>
    <phoneticPr fontId="4"/>
  </si>
  <si>
    <t>AA</t>
    <phoneticPr fontId="4"/>
  </si>
  <si>
    <t>Ｄ</t>
    <phoneticPr fontId="4"/>
  </si>
  <si>
    <t>AB</t>
    <phoneticPr fontId="4"/>
  </si>
  <si>
    <t>AC</t>
    <phoneticPr fontId="4"/>
  </si>
  <si>
    <t>Ｐ</t>
    <phoneticPr fontId="4"/>
  </si>
  <si>
    <t>AD</t>
    <phoneticPr fontId="4"/>
  </si>
  <si>
    <t>AE</t>
    <phoneticPr fontId="4"/>
  </si>
  <si>
    <t>※１</t>
    <phoneticPr fontId="4"/>
  </si>
  <si>
    <t>※２</t>
    <phoneticPr fontId="4"/>
  </si>
  <si>
    <t>※５</t>
    <phoneticPr fontId="4"/>
  </si>
  <si>
    <t>※６</t>
    <phoneticPr fontId="4"/>
  </si>
  <si>
    <t>※７</t>
    <phoneticPr fontId="4"/>
  </si>
  <si>
    <t>※８</t>
    <phoneticPr fontId="4"/>
  </si>
  <si>
    <t>※10</t>
    <phoneticPr fontId="4"/>
  </si>
  <si>
    <t>※９</t>
    <phoneticPr fontId="4"/>
  </si>
  <si>
    <t>※13</t>
    <phoneticPr fontId="4"/>
  </si>
  <si>
    <t>※14</t>
    <phoneticPr fontId="4"/>
  </si>
  <si>
    <t>※16</t>
    <phoneticPr fontId="4"/>
  </si>
  <si>
    <t>※15</t>
    <phoneticPr fontId="4"/>
  </si>
  <si>
    <t>※Ａ－Ｃ</t>
    <phoneticPr fontId="4"/>
  </si>
  <si>
    <t>※４</t>
    <phoneticPr fontId="4"/>
  </si>
  <si>
    <t>※３</t>
    <phoneticPr fontId="4"/>
  </si>
  <si>
    <t>第二次波及効果</t>
    <rPh sb="0" eb="1">
      <t>ダイ</t>
    </rPh>
    <rPh sb="1" eb="3">
      <t>ニジ</t>
    </rPh>
    <rPh sb="3" eb="5">
      <t>ハキュウ</t>
    </rPh>
    <rPh sb="5" eb="7">
      <t>コウカ</t>
    </rPh>
    <phoneticPr fontId="4"/>
  </si>
  <si>
    <t>※Ｚ－Ｘ（Ｖ）</t>
    <phoneticPr fontId="4"/>
  </si>
  <si>
    <t>（波及効果倍率）（※）</t>
    <phoneticPr fontId="4"/>
  </si>
  <si>
    <t>（波及効果倍率）</t>
    <phoneticPr fontId="4"/>
  </si>
  <si>
    <t>結果の読み方</t>
    <rPh sb="0" eb="2">
      <t>ケッカ</t>
    </rPh>
    <rPh sb="3" eb="4">
      <t>ヨ</t>
    </rPh>
    <rPh sb="5" eb="6">
      <t>カタ</t>
    </rPh>
    <phoneticPr fontId="4"/>
  </si>
  <si>
    <t>○</t>
    <phoneticPr fontId="4"/>
  </si>
  <si>
    <t>・　需要増加額は、直接的に支出先の産業の生産額となる（直接効果）。</t>
    <phoneticPr fontId="4"/>
  </si>
  <si>
    <t>（３）</t>
    <phoneticPr fontId="4"/>
  </si>
  <si>
    <t>（１）</t>
    <phoneticPr fontId="4"/>
  </si>
  <si>
    <t>・　一方、上記産業の生産（サービスの提供）のために、原材料使用等によって他産業の生産が誘発される（間接効果）。</t>
    <phoneticPr fontId="4"/>
  </si>
  <si>
    <t>（２）</t>
    <phoneticPr fontId="4"/>
  </si>
  <si>
    <t>－</t>
    <phoneticPr fontId="4"/>
  </si>
  <si>
    <t>この分析について</t>
    <rPh sb="2" eb="4">
      <t>ブンセキ</t>
    </rPh>
    <phoneticPr fontId="4"/>
  </si>
  <si>
    <t>※</t>
    <phoneticPr fontId="4"/>
  </si>
  <si>
    <t>経済波及効果分析に関する用語等の説明</t>
    <rPh sb="0" eb="2">
      <t>ケイザイ</t>
    </rPh>
    <rPh sb="2" eb="4">
      <t>ハキュウ</t>
    </rPh>
    <rPh sb="4" eb="6">
      <t>コウカ</t>
    </rPh>
    <rPh sb="6" eb="8">
      <t>ブンセキ</t>
    </rPh>
    <rPh sb="9" eb="10">
      <t>カン</t>
    </rPh>
    <rPh sb="12" eb="15">
      <t>ヨウゴトウ</t>
    </rPh>
    <rPh sb="16" eb="18">
      <t>セツメイ</t>
    </rPh>
    <phoneticPr fontId="4"/>
  </si>
  <si>
    <t>Ａ：需要増加額</t>
    <rPh sb="2" eb="4">
      <t>ジュヨウ</t>
    </rPh>
    <rPh sb="4" eb="6">
      <t>ゾウカ</t>
    </rPh>
    <rPh sb="6" eb="7">
      <t>ガク</t>
    </rPh>
    <phoneticPr fontId="4"/>
  </si>
  <si>
    <t>Ｃ：県内需要増加額</t>
    <rPh sb="2" eb="4">
      <t>ケンナイ</t>
    </rPh>
    <rPh sb="4" eb="6">
      <t>ジュヨウ</t>
    </rPh>
    <rPh sb="6" eb="8">
      <t>ゾウカ</t>
    </rPh>
    <rPh sb="8" eb="9">
      <t>ガク</t>
    </rPh>
    <phoneticPr fontId="4"/>
  </si>
  <si>
    <t>Ｄ：粗付加価値率</t>
    <rPh sb="2" eb="7">
      <t>ソフカカチ</t>
    </rPh>
    <rPh sb="7" eb="8">
      <t>リツ</t>
    </rPh>
    <phoneticPr fontId="4"/>
  </si>
  <si>
    <t>Ｅ、Ｎ、ＡＢ：粗付加価値誘発額</t>
    <rPh sb="7" eb="12">
      <t>ソフカカチ</t>
    </rPh>
    <rPh sb="12" eb="14">
      <t>ユウハツ</t>
    </rPh>
    <rPh sb="14" eb="15">
      <t>ガク</t>
    </rPh>
    <phoneticPr fontId="4"/>
  </si>
  <si>
    <t>Ｆ：雇用者所得率</t>
    <rPh sb="2" eb="5">
      <t>コヨウシャ</t>
    </rPh>
    <rPh sb="5" eb="7">
      <t>ショトク</t>
    </rPh>
    <rPh sb="7" eb="8">
      <t>リツ</t>
    </rPh>
    <phoneticPr fontId="4"/>
  </si>
  <si>
    <t>フローチャート
～生産波及の流れ～</t>
    <rPh sb="9" eb="11">
      <t>セイサン</t>
    </rPh>
    <rPh sb="11" eb="13">
      <t>ハキュウ</t>
    </rPh>
    <rPh sb="14" eb="15">
      <t>ナガ</t>
    </rPh>
    <phoneticPr fontId="4"/>
  </si>
  <si>
    <t>Ｇ、Ｏ、ＡＣ：雇用者所得誘発額</t>
    <rPh sb="7" eb="10">
      <t>コヨウシャ</t>
    </rPh>
    <rPh sb="10" eb="12">
      <t>ショトク</t>
    </rPh>
    <rPh sb="12" eb="14">
      <t>ユウハツ</t>
    </rPh>
    <rPh sb="14" eb="15">
      <t>ガク</t>
    </rPh>
    <phoneticPr fontId="4"/>
  </si>
  <si>
    <t>Ｈ：投入係数</t>
    <rPh sb="2" eb="4">
      <t>トウニュウ</t>
    </rPh>
    <rPh sb="4" eb="6">
      <t>ケイスウ</t>
    </rPh>
    <phoneticPr fontId="4"/>
  </si>
  <si>
    <t>Ｉ：原材料費</t>
    <rPh sb="2" eb="5">
      <t>ゲンザイリョウ</t>
    </rPh>
    <rPh sb="5" eb="6">
      <t>ヒ</t>
    </rPh>
    <phoneticPr fontId="4"/>
  </si>
  <si>
    <t>県内需要増加額によって誘発される原材料、燃料等の投入額で、「県内需要増加額（Ｃ）×投入係数（Ｈ）」で求められる。</t>
    <rPh sb="0" eb="2">
      <t>ケンナイ</t>
    </rPh>
    <rPh sb="2" eb="4">
      <t>ジュヨウ</t>
    </rPh>
    <rPh sb="4" eb="6">
      <t>ゾウカ</t>
    </rPh>
    <rPh sb="6" eb="7">
      <t>ガク</t>
    </rPh>
    <rPh sb="11" eb="13">
      <t>ユウハツ</t>
    </rPh>
    <rPh sb="16" eb="19">
      <t>ゲンザイリョウ</t>
    </rPh>
    <rPh sb="20" eb="23">
      <t>ネンリョウトウ</t>
    </rPh>
    <rPh sb="24" eb="26">
      <t>トウニュウ</t>
    </rPh>
    <rPh sb="26" eb="27">
      <t>ガク</t>
    </rPh>
    <rPh sb="30" eb="32">
      <t>ケンナイ</t>
    </rPh>
    <rPh sb="32" eb="34">
      <t>ジュヨウ</t>
    </rPh>
    <rPh sb="34" eb="36">
      <t>ゾウカ</t>
    </rPh>
    <rPh sb="36" eb="37">
      <t>ガク</t>
    </rPh>
    <rPh sb="41" eb="43">
      <t>トウニュウ</t>
    </rPh>
    <rPh sb="43" eb="45">
      <t>ケイスウ</t>
    </rPh>
    <rPh sb="50" eb="51">
      <t>モト</t>
    </rPh>
    <phoneticPr fontId="4"/>
  </si>
  <si>
    <t>Ｂ、Ｊ、Ｙ：県内自給率</t>
    <rPh sb="6" eb="8">
      <t>ケンナイ</t>
    </rPh>
    <rPh sb="8" eb="11">
      <t>ジキュウリツ</t>
    </rPh>
    <phoneticPr fontId="4"/>
  </si>
  <si>
    <t>Ｋ：原材料費のうち県内需要額</t>
    <rPh sb="2" eb="5">
      <t>ゲンザイリョウ</t>
    </rPh>
    <rPh sb="5" eb="6">
      <t>ヒ</t>
    </rPh>
    <rPh sb="9" eb="11">
      <t>ケンナイ</t>
    </rPh>
    <rPh sb="11" eb="13">
      <t>ジュヨウ</t>
    </rPh>
    <rPh sb="13" eb="14">
      <t>ガク</t>
    </rPh>
    <phoneticPr fontId="4"/>
  </si>
  <si>
    <t>Ｌ：逆行列係数</t>
    <rPh sb="2" eb="5">
      <t>ギャクギョウレツ</t>
    </rPh>
    <rPh sb="5" eb="7">
      <t>ケイスウ</t>
    </rPh>
    <phoneticPr fontId="4"/>
  </si>
  <si>
    <t>Ｍ：生産誘発額</t>
    <rPh sb="2" eb="4">
      <t>セイサン</t>
    </rPh>
    <rPh sb="4" eb="6">
      <t>ユウハツ</t>
    </rPh>
    <rPh sb="6" eb="7">
      <t>ガク</t>
    </rPh>
    <phoneticPr fontId="4"/>
  </si>
  <si>
    <t>Ｔ：雇用者所得誘発額計</t>
    <rPh sb="2" eb="5">
      <t>コヨウシャ</t>
    </rPh>
    <rPh sb="5" eb="7">
      <t>ショトク</t>
    </rPh>
    <rPh sb="7" eb="9">
      <t>ユウハツ</t>
    </rPh>
    <rPh sb="9" eb="10">
      <t>ガク</t>
    </rPh>
    <rPh sb="10" eb="11">
      <t>ケイ</t>
    </rPh>
    <phoneticPr fontId="4"/>
  </si>
  <si>
    <t>Ｕ：消費転換係数</t>
    <rPh sb="2" eb="4">
      <t>ショウヒ</t>
    </rPh>
    <rPh sb="4" eb="6">
      <t>テンカン</t>
    </rPh>
    <rPh sb="6" eb="8">
      <t>ケイスウ</t>
    </rPh>
    <phoneticPr fontId="4"/>
  </si>
  <si>
    <t>Ｖ：家計消費支出額</t>
    <rPh sb="2" eb="4">
      <t>カケイ</t>
    </rPh>
    <rPh sb="4" eb="6">
      <t>ショウヒ</t>
    </rPh>
    <rPh sb="6" eb="8">
      <t>シシュツ</t>
    </rPh>
    <rPh sb="8" eb="9">
      <t>ガク</t>
    </rPh>
    <phoneticPr fontId="4"/>
  </si>
  <si>
    <t>Ｗ：民間消費支出構成比</t>
    <rPh sb="2" eb="4">
      <t>ミンカン</t>
    </rPh>
    <rPh sb="4" eb="6">
      <t>ショウヒ</t>
    </rPh>
    <rPh sb="6" eb="8">
      <t>シシュツ</t>
    </rPh>
    <rPh sb="8" eb="11">
      <t>コウセイヒ</t>
    </rPh>
    <phoneticPr fontId="4"/>
  </si>
  <si>
    <t>Ｘ：消費需要増加額</t>
    <rPh sb="2" eb="4">
      <t>ショウヒ</t>
    </rPh>
    <rPh sb="4" eb="6">
      <t>ジュヨウ</t>
    </rPh>
    <rPh sb="6" eb="8">
      <t>ゾウカ</t>
    </rPh>
    <rPh sb="8" eb="9">
      <t>ガク</t>
    </rPh>
    <phoneticPr fontId="4"/>
  </si>
  <si>
    <t>家計消費支出額（Ｖ）を民間消費支出構成比（Ｗ）で各部門に振り分けた額で、「家計消費支出額（Ｖ）×民間消費支出構成比</t>
    <rPh sb="0" eb="2">
      <t>カケイ</t>
    </rPh>
    <rPh sb="2" eb="4">
      <t>ショウヒ</t>
    </rPh>
    <rPh sb="4" eb="6">
      <t>シシュツ</t>
    </rPh>
    <rPh sb="6" eb="7">
      <t>ガク</t>
    </rPh>
    <rPh sb="11" eb="13">
      <t>ミンカン</t>
    </rPh>
    <rPh sb="13" eb="15">
      <t>ショウヒ</t>
    </rPh>
    <rPh sb="15" eb="17">
      <t>シシュツ</t>
    </rPh>
    <rPh sb="17" eb="20">
      <t>コウセイヒ</t>
    </rPh>
    <rPh sb="24" eb="27">
      <t>カクブモン</t>
    </rPh>
    <rPh sb="28" eb="29">
      <t>フ</t>
    </rPh>
    <rPh sb="30" eb="31">
      <t>ワ</t>
    </rPh>
    <rPh sb="33" eb="34">
      <t>ガク</t>
    </rPh>
    <rPh sb="37" eb="39">
      <t>カケイ</t>
    </rPh>
    <rPh sb="39" eb="41">
      <t>ショウヒ</t>
    </rPh>
    <rPh sb="41" eb="43">
      <t>シシュツ</t>
    </rPh>
    <rPh sb="43" eb="44">
      <t>ガク</t>
    </rPh>
    <rPh sb="48" eb="50">
      <t>ミンカン</t>
    </rPh>
    <rPh sb="50" eb="52">
      <t>ショウヒ</t>
    </rPh>
    <rPh sb="52" eb="54">
      <t>シシュツ</t>
    </rPh>
    <rPh sb="54" eb="57">
      <t>コウセイヒ</t>
    </rPh>
    <phoneticPr fontId="4"/>
  </si>
  <si>
    <t>　（Ｗ）」で求められる。なお、消費需要増加額（Ｘ）の合計と家計消費支出額（Ｖ）は一致する。</t>
    <rPh sb="6" eb="7">
      <t>モト</t>
    </rPh>
    <rPh sb="15" eb="17">
      <t>ショウヒ</t>
    </rPh>
    <rPh sb="17" eb="19">
      <t>ジュヨウ</t>
    </rPh>
    <rPh sb="19" eb="21">
      <t>ゾウカ</t>
    </rPh>
    <rPh sb="21" eb="22">
      <t>ガク</t>
    </rPh>
    <rPh sb="26" eb="28">
      <t>ゴウケイ</t>
    </rPh>
    <rPh sb="29" eb="31">
      <t>カケイ</t>
    </rPh>
    <rPh sb="31" eb="33">
      <t>ショウヒ</t>
    </rPh>
    <rPh sb="33" eb="35">
      <t>シシュツ</t>
    </rPh>
    <rPh sb="35" eb="36">
      <t>ガク</t>
    </rPh>
    <rPh sb="40" eb="42">
      <t>イッチ</t>
    </rPh>
    <phoneticPr fontId="4"/>
  </si>
  <si>
    <t>Ｚ：県内消費需要増加額</t>
    <rPh sb="2" eb="4">
      <t>ケンナイ</t>
    </rPh>
    <rPh sb="4" eb="6">
      <t>ショウヒ</t>
    </rPh>
    <rPh sb="6" eb="8">
      <t>ジュヨウ</t>
    </rPh>
    <rPh sb="8" eb="10">
      <t>ゾウカ</t>
    </rPh>
    <rPh sb="10" eb="11">
      <t>ガク</t>
    </rPh>
    <phoneticPr fontId="4"/>
  </si>
  <si>
    <t>ＡＡ：第二次波及効果額</t>
    <rPh sb="3" eb="4">
      <t>ダイ</t>
    </rPh>
    <rPh sb="4" eb="6">
      <t>ニジ</t>
    </rPh>
    <rPh sb="6" eb="8">
      <t>ハキュウ</t>
    </rPh>
    <rPh sb="8" eb="10">
      <t>コウカ</t>
    </rPh>
    <rPh sb="10" eb="11">
      <t>ガク</t>
    </rPh>
    <phoneticPr fontId="4"/>
  </si>
  <si>
    <t>家計消費支出額（Ｖ）を、新たに発生した需要額として生産誘発額を求める場合に、産業連関表の各部門に振り分けなければな</t>
    <rPh sb="0" eb="2">
      <t>カケイ</t>
    </rPh>
    <rPh sb="2" eb="4">
      <t>ショウヒ</t>
    </rPh>
    <rPh sb="4" eb="6">
      <t>シシュツ</t>
    </rPh>
    <rPh sb="6" eb="7">
      <t>ガク</t>
    </rPh>
    <rPh sb="12" eb="13">
      <t>アラ</t>
    </rPh>
    <rPh sb="15" eb="17">
      <t>ハッセイ</t>
    </rPh>
    <rPh sb="19" eb="21">
      <t>ジュヨウ</t>
    </rPh>
    <rPh sb="21" eb="22">
      <t>ガク</t>
    </rPh>
    <rPh sb="25" eb="27">
      <t>セイサン</t>
    </rPh>
    <rPh sb="27" eb="29">
      <t>ユウハツ</t>
    </rPh>
    <rPh sb="29" eb="30">
      <t>ガク</t>
    </rPh>
    <rPh sb="31" eb="32">
      <t>モト</t>
    </rPh>
    <rPh sb="34" eb="36">
      <t>バアイ</t>
    </rPh>
    <rPh sb="38" eb="40">
      <t>サンギョウ</t>
    </rPh>
    <rPh sb="40" eb="42">
      <t>レンカン</t>
    </rPh>
    <rPh sb="42" eb="43">
      <t>ヒョウ</t>
    </rPh>
    <rPh sb="44" eb="45">
      <t>カク</t>
    </rPh>
    <rPh sb="45" eb="47">
      <t>ブモン</t>
    </rPh>
    <rPh sb="48" eb="49">
      <t>フ</t>
    </rPh>
    <rPh sb="50" eb="51">
      <t>ワ</t>
    </rPh>
    <phoneticPr fontId="4"/>
  </si>
  <si>
    <t>県内消費需要増加額（Ｚ）から誘発される生産額の総計で、「逆行列係数（Ｌ）×県内消費需要増加額（Ｚ）」で求められる。</t>
    <rPh sb="0" eb="2">
      <t>ケンナイ</t>
    </rPh>
    <rPh sb="2" eb="4">
      <t>ショウヒ</t>
    </rPh>
    <rPh sb="4" eb="6">
      <t>ジュヨウ</t>
    </rPh>
    <rPh sb="6" eb="8">
      <t>ゾウカ</t>
    </rPh>
    <rPh sb="8" eb="9">
      <t>ガク</t>
    </rPh>
    <rPh sb="14" eb="16">
      <t>ユウハツ</t>
    </rPh>
    <rPh sb="19" eb="22">
      <t>セイサンガク</t>
    </rPh>
    <rPh sb="23" eb="25">
      <t>ソウケイ</t>
    </rPh>
    <rPh sb="28" eb="31">
      <t>ギャクギョウレツ</t>
    </rPh>
    <rPh sb="31" eb="33">
      <t>ケイスウ</t>
    </rPh>
    <rPh sb="37" eb="39">
      <t>ケンナイ</t>
    </rPh>
    <rPh sb="39" eb="41">
      <t>ショウヒ</t>
    </rPh>
    <rPh sb="41" eb="43">
      <t>ジュヨウ</t>
    </rPh>
    <rPh sb="43" eb="45">
      <t>ゾウカ</t>
    </rPh>
    <rPh sb="45" eb="46">
      <t>ガク</t>
    </rPh>
    <rPh sb="51" eb="52">
      <t>モト</t>
    </rPh>
    <phoneticPr fontId="4"/>
  </si>
  <si>
    <t>Ｐ：就業係数</t>
    <rPh sb="2" eb="4">
      <t>シュウギョウ</t>
    </rPh>
    <rPh sb="4" eb="6">
      <t>ケイスウ</t>
    </rPh>
    <phoneticPr fontId="4"/>
  </si>
  <si>
    <t>Ｑ、ＡＤ：就業者誘発量</t>
    <rPh sb="5" eb="8">
      <t>シュウギョウシャ</t>
    </rPh>
    <rPh sb="8" eb="10">
      <t>ユウハツ</t>
    </rPh>
    <rPh sb="10" eb="11">
      <t>リョウ</t>
    </rPh>
    <phoneticPr fontId="4"/>
  </si>
  <si>
    <t>Ｒ：雇用係数</t>
    <rPh sb="2" eb="4">
      <t>コヨウ</t>
    </rPh>
    <rPh sb="4" eb="6">
      <t>ケイスウ</t>
    </rPh>
    <phoneticPr fontId="4"/>
  </si>
  <si>
    <t>Ｓ、ＡＥ：雇用者誘発量</t>
    <rPh sb="5" eb="8">
      <t>コヨウシャ</t>
    </rPh>
    <rPh sb="8" eb="10">
      <t>ユウハツ</t>
    </rPh>
    <rPh sb="10" eb="11">
      <t>リョウ</t>
    </rPh>
    <phoneticPr fontId="4"/>
  </si>
  <si>
    <t>１　はじめに</t>
    <phoneticPr fontId="4"/>
  </si>
  <si>
    <t>３　留意点</t>
    <rPh sb="2" eb="5">
      <t>リュウイテン</t>
    </rPh>
    <phoneticPr fontId="4"/>
  </si>
  <si>
    <t>　産業連関表を用いた分析は多方面において活用されていますが、次のように、いくつかの基本的仮定</t>
    <phoneticPr fontId="4"/>
  </si>
  <si>
    <t>や前提条件などの留意点があります。</t>
    <phoneticPr fontId="4"/>
  </si>
  <si>
    <t>基本的仮定</t>
    <phoneticPr fontId="4"/>
  </si>
  <si>
    <t>　対象期間において、生産技術の進展や生産規模拡大によって投入・産出構造が変化する</t>
    <phoneticPr fontId="4"/>
  </si>
  <si>
    <t>　などの規模の経済は発生しないと仮定している。</t>
    <phoneticPr fontId="4"/>
  </si>
  <si>
    <t>２　全ての生産は最終需要を満たすために行われ、生産を行う上での生産能力の限界といった</t>
    <phoneticPr fontId="4"/>
  </si>
  <si>
    <t>　制約条件（ボトルネック）は一切存在しないものと仮定している。</t>
    <phoneticPr fontId="4"/>
  </si>
  <si>
    <t>３　「生産が２倍になれば原材料等の投入量も２倍になる。」という線形的な比例関係を仮定し</t>
    <phoneticPr fontId="4"/>
  </si>
  <si>
    <t>　ている。</t>
    <phoneticPr fontId="4"/>
  </si>
  <si>
    <t>４　在庫を過剰に抱えている産業部門において需要が発生した場合でも、在庫の取り崩しに</t>
    <phoneticPr fontId="4"/>
  </si>
  <si>
    <t>　よる波及の中断はなく、最後まで波及すると仮定している。</t>
    <phoneticPr fontId="4"/>
  </si>
  <si>
    <t>５　経済波及効果が起こるまでの所要時間は考慮されていない。すなわち波及効果が収束</t>
    <phoneticPr fontId="4"/>
  </si>
  <si>
    <t>　するまでにどの程度の時間が必要になるかは分からない。</t>
    <phoneticPr fontId="4"/>
  </si>
  <si>
    <t>６　生産額と労働力の間に比例関係が存在すると仮定している。残業で対応するなどの場合</t>
    <phoneticPr fontId="4"/>
  </si>
  <si>
    <t>　は、実際の雇用者数は必ずしも増加するとは限らない。</t>
    <phoneticPr fontId="4"/>
  </si>
  <si>
    <t>前提条件</t>
    <phoneticPr fontId="4"/>
  </si>
  <si>
    <t>２　産業連関表による波及効果分析は、生産波及効果にまつわる経済効果を分析対象として</t>
    <phoneticPr fontId="4"/>
  </si>
  <si>
    <t>　おり、それ以外の経済効果等は対象としていない。</t>
    <phoneticPr fontId="4"/>
  </si>
  <si>
    <t>４　その他</t>
    <rPh sb="4" eb="5">
      <t>タ</t>
    </rPh>
    <phoneticPr fontId="4"/>
  </si>
  <si>
    <t>○家計調査（総務省）</t>
    <rPh sb="1" eb="3">
      <t>カケイ</t>
    </rPh>
    <rPh sb="3" eb="5">
      <t>チョウサ</t>
    </rPh>
    <rPh sb="6" eb="9">
      <t>ソウムショウ</t>
    </rPh>
    <phoneticPr fontId="4"/>
  </si>
  <si>
    <t>５　問い合わせ先</t>
    <rPh sb="2" eb="3">
      <t>ト</t>
    </rPh>
    <rPh sb="4" eb="5">
      <t>ア</t>
    </rPh>
    <rPh sb="7" eb="8">
      <t>サキ</t>
    </rPh>
    <phoneticPr fontId="4"/>
  </si>
  <si>
    <t>〒０２０－８５７０　　岩手県盛岡市内丸１０－１</t>
    <rPh sb="11" eb="14">
      <t>イワテケン</t>
    </rPh>
    <rPh sb="14" eb="17">
      <t>モリオカシ</t>
    </rPh>
    <rPh sb="17" eb="19">
      <t>ウチマル</t>
    </rPh>
    <phoneticPr fontId="4"/>
  </si>
  <si>
    <t>Ｂ</t>
    <phoneticPr fontId="4"/>
  </si>
  <si>
    <t>Ａ*Ｂ＝Ｃ</t>
    <phoneticPr fontId="4"/>
  </si>
  <si>
    <t>Ｄ</t>
    <phoneticPr fontId="4"/>
  </si>
  <si>
    <t>Ｃ*Ｄ＝Ｅ</t>
    <phoneticPr fontId="4"/>
  </si>
  <si>
    <t>Ｆ</t>
    <phoneticPr fontId="4"/>
  </si>
  <si>
    <t>Ｃ*Ｆ＝Ｇ</t>
    <phoneticPr fontId="4"/>
  </si>
  <si>
    <t>Ｈ</t>
    <phoneticPr fontId="4"/>
  </si>
  <si>
    <t>Ｈ*Ｃ＝Ｉ</t>
    <phoneticPr fontId="4"/>
  </si>
  <si>
    <t>Ｊ</t>
    <phoneticPr fontId="4"/>
  </si>
  <si>
    <t>Ｉ*Ｊ＝Ｋ</t>
    <phoneticPr fontId="4"/>
  </si>
  <si>
    <t>Ｌ</t>
    <phoneticPr fontId="4"/>
  </si>
  <si>
    <t>Ｌ*Ｋ＝Ｍ</t>
    <phoneticPr fontId="4"/>
  </si>
  <si>
    <t>Ｍ*Ｄ＝Ｎ</t>
    <phoneticPr fontId="4"/>
  </si>
  <si>
    <t>Ｍ*Ｆ＝Ｏ</t>
    <phoneticPr fontId="4"/>
  </si>
  <si>
    <t>Ｐ</t>
    <phoneticPr fontId="4"/>
  </si>
  <si>
    <t>(Ｃ＋Ｍ)*Ｐ＝Ｑ</t>
    <phoneticPr fontId="4"/>
  </si>
  <si>
    <t>Ｒ</t>
    <phoneticPr fontId="4"/>
  </si>
  <si>
    <t>(Ｃ＋Ｍ)*Ｒ＝Ｓ</t>
    <phoneticPr fontId="4"/>
  </si>
  <si>
    <t>Ｇ＋Ｏ＝Ｔ</t>
    <phoneticPr fontId="4"/>
  </si>
  <si>
    <t>Ｕ</t>
    <phoneticPr fontId="4"/>
  </si>
  <si>
    <t>Ｔ*Ｕ＝Ｖ</t>
    <phoneticPr fontId="4"/>
  </si>
  <si>
    <t>Ｗ</t>
    <phoneticPr fontId="4"/>
  </si>
  <si>
    <t>Ｖ*Ｗ＝Ｘ</t>
    <phoneticPr fontId="4"/>
  </si>
  <si>
    <t>Ｙ</t>
    <phoneticPr fontId="4"/>
  </si>
  <si>
    <t>Ｘ*Ｙ＝Ｚ</t>
    <phoneticPr fontId="4"/>
  </si>
  <si>
    <t>Ｌ*Ｚ＝ＡＡ</t>
    <phoneticPr fontId="4"/>
  </si>
  <si>
    <t>ＡＡ*Ｄ＝ＡＢ</t>
    <phoneticPr fontId="4"/>
  </si>
  <si>
    <t>ＡＡ*Ｆ＝ＡＣ</t>
    <phoneticPr fontId="4"/>
  </si>
  <si>
    <t>ＡＡ*Ｐ＝ＡＤ</t>
    <phoneticPr fontId="4"/>
  </si>
  <si>
    <t>ＡＡ*Ｒ＝ＡＥ</t>
    <phoneticPr fontId="4"/>
  </si>
  <si>
    <t>Ｃ＋Ｍ＋ＡＡ</t>
    <phoneticPr fontId="4"/>
  </si>
  <si>
    <t>Ｅ＋Ｎ＋ＡＢ</t>
    <phoneticPr fontId="4"/>
  </si>
  <si>
    <t>Ｇ＋Ｏ＋ＡＣ</t>
    <phoneticPr fontId="4"/>
  </si>
  <si>
    <t>Ｑ＋ＡＤ</t>
    <phoneticPr fontId="4"/>
  </si>
  <si>
    <t>Ｓ＋ＡＥ</t>
    <phoneticPr fontId="4"/>
  </si>
  <si>
    <r>
      <t>※参考　〔家計調査（総務省）〕１世帯当たり１か月間の収入と支出（勤労者世帯、盛岡市、年平均）</t>
    </r>
    <r>
      <rPr>
        <sz val="11"/>
        <color indexed="12"/>
        <rFont val="ＭＳ Ｐゴシック"/>
        <family val="3"/>
        <charset val="128"/>
      </rPr>
      <t>消費支出/実収入</t>
    </r>
    <rPh sb="1" eb="3">
      <t>サンコウ</t>
    </rPh>
    <rPh sb="5" eb="7">
      <t>カケイ</t>
    </rPh>
    <rPh sb="7" eb="9">
      <t>チョウサ</t>
    </rPh>
    <rPh sb="10" eb="13">
      <t>ソウムショウ</t>
    </rPh>
    <rPh sb="46" eb="48">
      <t>ショウヒ</t>
    </rPh>
    <rPh sb="48" eb="50">
      <t>シシュツ</t>
    </rPh>
    <rPh sb="51" eb="54">
      <t>ジツシュウニュウ</t>
    </rPh>
    <phoneticPr fontId="4"/>
  </si>
  <si>
    <t>２　簡易分析ツールの使い方</t>
    <rPh sb="2" eb="4">
      <t>カンイ</t>
    </rPh>
    <rPh sb="4" eb="6">
      <t>ブンセキ</t>
    </rPh>
    <rPh sb="10" eb="11">
      <t>ツカ</t>
    </rPh>
    <rPh sb="12" eb="13">
      <t>カタ</t>
    </rPh>
    <phoneticPr fontId="4"/>
  </si>
  <si>
    <t>　簡易分析ツールの作成に当たっては、以下の資料を使用しています。</t>
    <rPh sb="1" eb="3">
      <t>カンイ</t>
    </rPh>
    <rPh sb="3" eb="5">
      <t>ブンセキ</t>
    </rPh>
    <rPh sb="9" eb="11">
      <t>サクセイ</t>
    </rPh>
    <rPh sb="12" eb="13">
      <t>ア</t>
    </rPh>
    <rPh sb="18" eb="20">
      <t>イカ</t>
    </rPh>
    <rPh sb="21" eb="23">
      <t>シリョウ</t>
    </rPh>
    <rPh sb="24" eb="26">
      <t>シヨウ</t>
    </rPh>
    <phoneticPr fontId="4"/>
  </si>
  <si>
    <t>Ａ</t>
    <phoneticPr fontId="4"/>
  </si>
  <si>
    <t>※ＧはＥの内数</t>
    <rPh sb="5" eb="6">
      <t>ウチ</t>
    </rPh>
    <rPh sb="6" eb="7">
      <t>スウ</t>
    </rPh>
    <phoneticPr fontId="4"/>
  </si>
  <si>
    <t>※ＯはＮの内数</t>
    <rPh sb="5" eb="6">
      <t>ウチ</t>
    </rPh>
    <rPh sb="6" eb="7">
      <t>スウ</t>
    </rPh>
    <phoneticPr fontId="4"/>
  </si>
  <si>
    <t>※ＳはＱの内数</t>
    <rPh sb="5" eb="6">
      <t>ウチ</t>
    </rPh>
    <rPh sb="6" eb="7">
      <t>スウ</t>
    </rPh>
    <phoneticPr fontId="4"/>
  </si>
  <si>
    <t>※ＡＣはＡＢの内数</t>
    <rPh sb="7" eb="8">
      <t>ウチ</t>
    </rPh>
    <rPh sb="8" eb="9">
      <t>スウ</t>
    </rPh>
    <phoneticPr fontId="4"/>
  </si>
  <si>
    <t>※ＡＥはＡＤの内数</t>
    <rPh sb="7" eb="8">
      <t>ウチ</t>
    </rPh>
    <rPh sb="8" eb="9">
      <t>スウ</t>
    </rPh>
    <phoneticPr fontId="4"/>
  </si>
  <si>
    <t>　簡易分析ツールは、複数のシートで構成されていますが、基本的には「入力・分析シート」に需要増加</t>
    <rPh sb="1" eb="3">
      <t>カンイ</t>
    </rPh>
    <rPh sb="3" eb="5">
      <t>ブンセキ</t>
    </rPh>
    <rPh sb="10" eb="12">
      <t>フクスウ</t>
    </rPh>
    <rPh sb="17" eb="19">
      <t>コウセイ</t>
    </rPh>
    <rPh sb="27" eb="30">
      <t>キホンテキ</t>
    </rPh>
    <rPh sb="33" eb="35">
      <t>ニュウリョク</t>
    </rPh>
    <rPh sb="36" eb="38">
      <t>ブンセキ</t>
    </rPh>
    <rPh sb="43" eb="45">
      <t>ジュヨウ</t>
    </rPh>
    <rPh sb="45" eb="47">
      <t>ゾウカ</t>
    </rPh>
    <phoneticPr fontId="4"/>
  </si>
  <si>
    <t>額を入力するだけで、「分析結果」シートに結果が表示されます。</t>
    <rPh sb="3" eb="4">
      <t>チカラ</t>
    </rPh>
    <rPh sb="11" eb="13">
      <t>ブンセキ</t>
    </rPh>
    <rPh sb="13" eb="15">
      <t>ケッカ</t>
    </rPh>
    <rPh sb="20" eb="22">
      <t>ケッカ</t>
    </rPh>
    <rPh sb="23" eb="25">
      <t>ヒョウジ</t>
    </rPh>
    <phoneticPr fontId="4"/>
  </si>
  <si>
    <t>①　消費転換係数を入力してください。⇒</t>
    <rPh sb="2" eb="4">
      <t>ショウヒ</t>
    </rPh>
    <rPh sb="4" eb="6">
      <t>テンカン</t>
    </rPh>
    <rPh sb="6" eb="8">
      <t>ケイスウ</t>
    </rPh>
    <rPh sb="9" eb="11">
      <t>ニュウリョク</t>
    </rPh>
    <phoneticPr fontId="4"/>
  </si>
  <si>
    <t>②　入力する金額の単位を選択してください。</t>
    <rPh sb="2" eb="4">
      <t>ニュウリョク</t>
    </rPh>
    <rPh sb="6" eb="8">
      <t>キンガク</t>
    </rPh>
    <rPh sb="9" eb="11">
      <t>タンイ</t>
    </rPh>
    <rPh sb="12" eb="14">
      <t>センタク</t>
    </rPh>
    <phoneticPr fontId="4"/>
  </si>
  <si>
    <r>
      <t>③　需要増加額を入力してください。（</t>
    </r>
    <r>
      <rPr>
        <sz val="14"/>
        <color indexed="10"/>
        <rFont val="HG創英角ｺﾞｼｯｸUB"/>
        <family val="3"/>
        <charset val="128"/>
      </rPr>
      <t>Ａ</t>
    </r>
    <r>
      <rPr>
        <sz val="14"/>
        <rFont val="ＭＳ Ｐゴシック"/>
        <family val="3"/>
        <charset val="128"/>
      </rPr>
      <t>）</t>
    </r>
    <rPh sb="2" eb="4">
      <t>ジュヨウ</t>
    </rPh>
    <rPh sb="4" eb="6">
      <t>ゾウカ</t>
    </rPh>
    <rPh sb="6" eb="7">
      <t>ガク</t>
    </rPh>
    <rPh sb="8" eb="10">
      <t>ニュウリョク</t>
    </rPh>
    <phoneticPr fontId="4"/>
  </si>
  <si>
    <t>④　分析結果シートに結果が表示されます。</t>
    <rPh sb="2" eb="4">
      <t>ブンセキ</t>
    </rPh>
    <rPh sb="4" eb="6">
      <t>ケッカ</t>
    </rPh>
    <rPh sb="10" eb="12">
      <t>ケッカ</t>
    </rPh>
    <rPh sb="13" eb="15">
      <t>ヒョウジ</t>
    </rPh>
    <phoneticPr fontId="4"/>
  </si>
  <si>
    <t>　また、簡易分析ツールの利用にあたっては、各利用者の責任において利用されるようお願いします。</t>
    <rPh sb="4" eb="6">
      <t>カンイ</t>
    </rPh>
    <rPh sb="6" eb="8">
      <t>ブンセキ</t>
    </rPh>
    <rPh sb="12" eb="14">
      <t>リヨウ</t>
    </rPh>
    <rPh sb="21" eb="22">
      <t>カク</t>
    </rPh>
    <rPh sb="22" eb="25">
      <t>リヨウシャ</t>
    </rPh>
    <rPh sb="26" eb="28">
      <t>セキニン</t>
    </rPh>
    <rPh sb="32" eb="34">
      <t>リヨウ</t>
    </rPh>
    <rPh sb="40" eb="41">
      <t>ネガ</t>
    </rPh>
    <phoneticPr fontId="4"/>
  </si>
  <si>
    <t>第二次波及効果の内訳</t>
    <rPh sb="0" eb="1">
      <t>ダイ</t>
    </rPh>
    <rPh sb="1" eb="2">
      <t>ニ</t>
    </rPh>
    <rPh sb="2" eb="3">
      <t>ジ</t>
    </rPh>
    <rPh sb="3" eb="5">
      <t>ハキュウ</t>
    </rPh>
    <rPh sb="5" eb="7">
      <t>コウカ</t>
    </rPh>
    <rPh sb="8" eb="10">
      <t>ウチワケ</t>
    </rPh>
    <phoneticPr fontId="4"/>
  </si>
  <si>
    <t>　産業連関表を用いた分析の一つに、「経済波及効果」の分析があります。</t>
    <phoneticPr fontId="4"/>
  </si>
  <si>
    <t>　ある産業部門に需要が発生した場合、その産業部門が生産を行うにあたって、原材料や燃料等を他の</t>
    <rPh sb="3" eb="5">
      <t>サンギョウ</t>
    </rPh>
    <rPh sb="5" eb="7">
      <t>ブモン</t>
    </rPh>
    <rPh sb="8" eb="10">
      <t>ジュヨウ</t>
    </rPh>
    <rPh sb="11" eb="13">
      <t>ハッセイ</t>
    </rPh>
    <rPh sb="15" eb="17">
      <t>バアイ</t>
    </rPh>
    <rPh sb="20" eb="22">
      <t>サンギョウ</t>
    </rPh>
    <rPh sb="22" eb="24">
      <t>ブモン</t>
    </rPh>
    <rPh sb="25" eb="27">
      <t>セイサン</t>
    </rPh>
    <rPh sb="28" eb="29">
      <t>オコナ</t>
    </rPh>
    <rPh sb="36" eb="39">
      <t>ゲンザイリョウ</t>
    </rPh>
    <rPh sb="40" eb="42">
      <t>ネンリョウ</t>
    </rPh>
    <rPh sb="42" eb="43">
      <t>トウ</t>
    </rPh>
    <rPh sb="44" eb="45">
      <t>タ</t>
    </rPh>
    <phoneticPr fontId="4"/>
  </si>
  <si>
    <t>産業部門から調達する必要があるため、その産業部門だけでなく、他の産業部門の生産も誘発します。</t>
    <rPh sb="0" eb="2">
      <t>サンギョウ</t>
    </rPh>
    <rPh sb="2" eb="4">
      <t>ブモン</t>
    </rPh>
    <rPh sb="6" eb="8">
      <t>チョウタツ</t>
    </rPh>
    <rPh sb="10" eb="12">
      <t>ヒツヨウ</t>
    </rPh>
    <rPh sb="20" eb="22">
      <t>サンギョウ</t>
    </rPh>
    <rPh sb="22" eb="24">
      <t>ブモン</t>
    </rPh>
    <rPh sb="30" eb="31">
      <t>タ</t>
    </rPh>
    <rPh sb="32" eb="34">
      <t>サンギョウ</t>
    </rPh>
    <rPh sb="34" eb="36">
      <t>ブモン</t>
    </rPh>
    <rPh sb="37" eb="39">
      <t>セイサン</t>
    </rPh>
    <rPh sb="40" eb="42">
      <t>ユウハツ</t>
    </rPh>
    <phoneticPr fontId="4"/>
  </si>
  <si>
    <t>また、誘発された各産業部門の生産は、新たに発生した需要として、再度各産業部門の生産を誘発しま</t>
    <rPh sb="3" eb="5">
      <t>ユウハツ</t>
    </rPh>
    <rPh sb="8" eb="11">
      <t>カクサンギョウ</t>
    </rPh>
    <rPh sb="11" eb="13">
      <t>ブモン</t>
    </rPh>
    <rPh sb="14" eb="16">
      <t>セイサン</t>
    </rPh>
    <rPh sb="18" eb="19">
      <t>アラ</t>
    </rPh>
    <rPh sb="21" eb="23">
      <t>ハッセイ</t>
    </rPh>
    <rPh sb="25" eb="27">
      <t>ジュヨウ</t>
    </rPh>
    <rPh sb="31" eb="33">
      <t>サイド</t>
    </rPh>
    <rPh sb="33" eb="36">
      <t>カクサンギョウ</t>
    </rPh>
    <rPh sb="36" eb="38">
      <t>ブモン</t>
    </rPh>
    <rPh sb="39" eb="41">
      <t>セイサン</t>
    </rPh>
    <rPh sb="42" eb="44">
      <t>ユウハツ</t>
    </rPh>
    <phoneticPr fontId="4"/>
  </si>
  <si>
    <t>す。この繰り返しで生産が波及していく効果を「経済波及効果」といいます。</t>
    <rPh sb="4" eb="5">
      <t>ク</t>
    </rPh>
    <rPh sb="6" eb="7">
      <t>カエ</t>
    </rPh>
    <rPh sb="9" eb="11">
      <t>セイサン</t>
    </rPh>
    <rPh sb="12" eb="14">
      <t>ハキュウ</t>
    </rPh>
    <rPh sb="18" eb="20">
      <t>コウカ</t>
    </rPh>
    <rPh sb="22" eb="24">
      <t>ケイザイ</t>
    </rPh>
    <rPh sb="24" eb="26">
      <t>ハキュウ</t>
    </rPh>
    <rPh sb="26" eb="28">
      <t>コウカ</t>
    </rPh>
    <phoneticPr fontId="4"/>
  </si>
  <si>
    <t>　　　　　〔家計調査（総務省）１世帯当たり１か月間の収入と支出（勤労者世帯、盛岡市、年平均）〕</t>
    <phoneticPr fontId="4"/>
  </si>
  <si>
    <t>簡易分析ツールの使い方</t>
    <rPh sb="0" eb="2">
      <t>カンイ</t>
    </rPh>
    <rPh sb="2" eb="4">
      <t>ブンセキ</t>
    </rPh>
    <rPh sb="8" eb="9">
      <t>ツカ</t>
    </rPh>
    <rPh sb="10" eb="11">
      <t>カタ</t>
    </rPh>
    <phoneticPr fontId="4"/>
  </si>
  <si>
    <t>１．『利用上の注意』を読みましょう</t>
    <rPh sb="3" eb="6">
      <t>リヨウジョウ</t>
    </rPh>
    <rPh sb="7" eb="9">
      <t>チュウイ</t>
    </rPh>
    <rPh sb="11" eb="12">
      <t>ヨ</t>
    </rPh>
    <phoneticPr fontId="4"/>
  </si>
  <si>
    <t>します。なお、説明文の中で『』で囲まれている部分はシート名です。</t>
    <rPh sb="7" eb="10">
      <t>セツメイブン</t>
    </rPh>
    <rPh sb="11" eb="12">
      <t>ナカ</t>
    </rPh>
    <rPh sb="16" eb="17">
      <t>カコ</t>
    </rPh>
    <rPh sb="22" eb="24">
      <t>ブブン</t>
    </rPh>
    <rPh sb="28" eb="29">
      <t>メイ</t>
    </rPh>
    <phoneticPr fontId="4"/>
  </si>
  <si>
    <t>　『利用上の注意』のうち「３　留意点」には、産業連関表を用いた分析において重要な基本的仮定</t>
    <rPh sb="2" eb="5">
      <t>リヨウジョウ</t>
    </rPh>
    <rPh sb="6" eb="8">
      <t>チュウイ</t>
    </rPh>
    <rPh sb="15" eb="18">
      <t>リュウイテン</t>
    </rPh>
    <rPh sb="22" eb="24">
      <t>サンギョウ</t>
    </rPh>
    <rPh sb="24" eb="26">
      <t>レンカン</t>
    </rPh>
    <rPh sb="26" eb="27">
      <t>ヒョウ</t>
    </rPh>
    <rPh sb="28" eb="29">
      <t>モチ</t>
    </rPh>
    <rPh sb="31" eb="33">
      <t>ブンセキ</t>
    </rPh>
    <rPh sb="37" eb="39">
      <t>ジュウヨウ</t>
    </rPh>
    <rPh sb="40" eb="42">
      <t>キホン</t>
    </rPh>
    <phoneticPr fontId="4"/>
  </si>
  <si>
    <t>２．分析の前に・・・</t>
    <rPh sb="2" eb="4">
      <t>ブンセキ</t>
    </rPh>
    <rPh sb="5" eb="6">
      <t>マエ</t>
    </rPh>
    <phoneticPr fontId="4"/>
  </si>
  <si>
    <t>　『利用上の注意』を読んだ後は、いよいよ分析に入ります。『入力・分析シート』を選択してください。</t>
    <rPh sb="2" eb="5">
      <t>リヨウジョウ</t>
    </rPh>
    <rPh sb="6" eb="8">
      <t>チュウイ</t>
    </rPh>
    <rPh sb="10" eb="11">
      <t>ヨ</t>
    </rPh>
    <rPh sb="13" eb="14">
      <t>アト</t>
    </rPh>
    <rPh sb="20" eb="22">
      <t>ブンセキ</t>
    </rPh>
    <rPh sb="23" eb="24">
      <t>ハイ</t>
    </rPh>
    <rPh sb="29" eb="31">
      <t>ニュウリョク</t>
    </rPh>
    <rPh sb="32" eb="34">
      <t>ブンセキ</t>
    </rPh>
    <rPh sb="39" eb="41">
      <t>センタク</t>
    </rPh>
    <phoneticPr fontId="4"/>
  </si>
  <si>
    <t>図１のように、簡易分析ツールの利用手順が記載されています。</t>
    <rPh sb="0" eb="1">
      <t>ズ</t>
    </rPh>
    <rPh sb="7" eb="9">
      <t>カンイ</t>
    </rPh>
    <rPh sb="9" eb="11">
      <t>ブンセキ</t>
    </rPh>
    <rPh sb="15" eb="17">
      <t>リヨウ</t>
    </rPh>
    <rPh sb="17" eb="19">
      <t>テジュン</t>
    </rPh>
    <rPh sb="20" eb="22">
      <t>キサイ</t>
    </rPh>
    <phoneticPr fontId="4"/>
  </si>
  <si>
    <t>３．分析してみましょう</t>
    <rPh sb="2" eb="4">
      <t>ブンセキ</t>
    </rPh>
    <phoneticPr fontId="4"/>
  </si>
  <si>
    <t>図１　『入力・分析シート』より抜粋</t>
    <rPh sb="0" eb="1">
      <t>ズ</t>
    </rPh>
    <rPh sb="4" eb="6">
      <t>ニュウリョク</t>
    </rPh>
    <rPh sb="7" eb="9">
      <t>ブンセキ</t>
    </rPh>
    <rPh sb="15" eb="17">
      <t>バッスイ</t>
    </rPh>
    <phoneticPr fontId="4"/>
  </si>
  <si>
    <t>図２　『入力・分析シート』より抜粋</t>
    <rPh sb="0" eb="1">
      <t>ズ</t>
    </rPh>
    <rPh sb="4" eb="6">
      <t>ニュウリョク</t>
    </rPh>
    <rPh sb="7" eb="9">
      <t>ブンセキ</t>
    </rPh>
    <rPh sb="15" eb="17">
      <t>バッスイ</t>
    </rPh>
    <phoneticPr fontId="4"/>
  </si>
  <si>
    <t>　図３　金額単位のリスト</t>
    <rPh sb="1" eb="2">
      <t>ズ</t>
    </rPh>
    <rPh sb="4" eb="6">
      <t>キンガク</t>
    </rPh>
    <rPh sb="6" eb="8">
      <t>タンイ</t>
    </rPh>
    <phoneticPr fontId="4"/>
  </si>
  <si>
    <t>　図４　『入力・分析シート』より抜粋</t>
    <rPh sb="1" eb="2">
      <t>ズ</t>
    </rPh>
    <rPh sb="5" eb="7">
      <t>ニュウリョク</t>
    </rPh>
    <rPh sb="8" eb="10">
      <t>ブンセキ</t>
    </rPh>
    <rPh sb="16" eb="18">
      <t>バッスイ</t>
    </rPh>
    <phoneticPr fontId="4"/>
  </si>
  <si>
    <t>　それでは、実際に数字を入力して分析してみましょう。図４は『入力・分析シート』よりデータの入力</t>
    <rPh sb="6" eb="8">
      <t>ジッサイ</t>
    </rPh>
    <rPh sb="9" eb="11">
      <t>スウジ</t>
    </rPh>
    <rPh sb="12" eb="14">
      <t>ニュウリョク</t>
    </rPh>
    <rPh sb="16" eb="18">
      <t>ブンセキ</t>
    </rPh>
    <rPh sb="26" eb="27">
      <t>ズ</t>
    </rPh>
    <rPh sb="30" eb="32">
      <t>ニュウリョク</t>
    </rPh>
    <rPh sb="33" eb="35">
      <t>ブンセキ</t>
    </rPh>
    <rPh sb="45" eb="47">
      <t>ニュウリョク</t>
    </rPh>
    <phoneticPr fontId="4"/>
  </si>
  <si>
    <t>　これでデータの入力は終了です。入力すると同時に自動で「経済波及効果」が計算されます。</t>
    <rPh sb="8" eb="10">
      <t>ニュウリョク</t>
    </rPh>
    <rPh sb="11" eb="13">
      <t>シュウリョウ</t>
    </rPh>
    <rPh sb="16" eb="18">
      <t>ニュウリョク</t>
    </rPh>
    <rPh sb="21" eb="23">
      <t>ドウジ</t>
    </rPh>
    <rPh sb="24" eb="26">
      <t>ジドウ</t>
    </rPh>
    <rPh sb="28" eb="30">
      <t>ケイザイ</t>
    </rPh>
    <rPh sb="30" eb="32">
      <t>ハキュウ</t>
    </rPh>
    <rPh sb="32" eb="34">
      <t>コウカ</t>
    </rPh>
    <rPh sb="36" eb="38">
      <t>ケイサン</t>
    </rPh>
    <phoneticPr fontId="4"/>
  </si>
  <si>
    <t>４．分析結果を見てみましょう</t>
    <rPh sb="2" eb="4">
      <t>ブンセキ</t>
    </rPh>
    <rPh sb="4" eb="6">
      <t>ケッカ</t>
    </rPh>
    <rPh sb="7" eb="8">
      <t>ミ</t>
    </rPh>
    <phoneticPr fontId="4"/>
  </si>
  <si>
    <t>　それでは分析した結果を見てみましょう。『分析結果』シートを選択してください。</t>
    <rPh sb="5" eb="7">
      <t>ブンセキ</t>
    </rPh>
    <rPh sb="9" eb="11">
      <t>ケッカ</t>
    </rPh>
    <rPh sb="12" eb="13">
      <t>ミ</t>
    </rPh>
    <rPh sb="21" eb="23">
      <t>ブンセキ</t>
    </rPh>
    <rPh sb="23" eb="25">
      <t>ケッカ</t>
    </rPh>
    <rPh sb="30" eb="32">
      <t>センタク</t>
    </rPh>
    <phoneticPr fontId="4"/>
  </si>
  <si>
    <t>　図５　『分析結果』シート</t>
    <rPh sb="1" eb="2">
      <t>ズ</t>
    </rPh>
    <rPh sb="5" eb="7">
      <t>ブンセキ</t>
    </rPh>
    <rPh sb="7" eb="9">
      <t>ケッカ</t>
    </rPh>
    <phoneticPr fontId="4"/>
  </si>
  <si>
    <t>　図５のように、計算結果が表示されます。仕上げとして「分析タイトル（①）」と「この分析について</t>
    <rPh sb="1" eb="2">
      <t>ズ</t>
    </rPh>
    <rPh sb="8" eb="10">
      <t>ケイサン</t>
    </rPh>
    <rPh sb="10" eb="12">
      <t>ケッカ</t>
    </rPh>
    <rPh sb="13" eb="15">
      <t>ヒョウジ</t>
    </rPh>
    <phoneticPr fontId="4"/>
  </si>
  <si>
    <t>（②）」の説明を入力することができます。それぞれ、どういった分析を行ったか分かるように入力す</t>
    <phoneticPr fontId="4"/>
  </si>
  <si>
    <t>　なお、『分析結果』シートには他にも「結果の読み方（図６）」、波及の流れを図で説明する「フロー</t>
    <rPh sb="5" eb="7">
      <t>ブンセキ</t>
    </rPh>
    <rPh sb="7" eb="9">
      <t>ケッカ</t>
    </rPh>
    <rPh sb="15" eb="16">
      <t>ホカ</t>
    </rPh>
    <rPh sb="19" eb="21">
      <t>ケッカ</t>
    </rPh>
    <rPh sb="22" eb="23">
      <t>ヨ</t>
    </rPh>
    <rPh sb="24" eb="25">
      <t>カタ</t>
    </rPh>
    <rPh sb="26" eb="27">
      <t>ズ</t>
    </rPh>
    <rPh sb="31" eb="33">
      <t>ハキュウ</t>
    </rPh>
    <rPh sb="34" eb="35">
      <t>ナガ</t>
    </rPh>
    <rPh sb="37" eb="38">
      <t>ズ</t>
    </rPh>
    <rPh sb="39" eb="41">
      <t>セツメイ</t>
    </rPh>
    <phoneticPr fontId="4"/>
  </si>
  <si>
    <t>結果を利用する際に活用してください。</t>
    <rPh sb="0" eb="2">
      <t>ケッカ</t>
    </rPh>
    <rPh sb="3" eb="5">
      <t>リヨウ</t>
    </rPh>
    <rPh sb="7" eb="8">
      <t>サイ</t>
    </rPh>
    <rPh sb="9" eb="11">
      <t>カツヨウ</t>
    </rPh>
    <phoneticPr fontId="4"/>
  </si>
  <si>
    <t>　図６　結果の読み方</t>
    <rPh sb="1" eb="2">
      <t>ズ</t>
    </rPh>
    <rPh sb="4" eb="6">
      <t>ケッカ</t>
    </rPh>
    <rPh sb="7" eb="8">
      <t>ヨ</t>
    </rPh>
    <rPh sb="9" eb="10">
      <t>カタ</t>
    </rPh>
    <phoneticPr fontId="4"/>
  </si>
  <si>
    <t>　図７　フローチャート</t>
    <rPh sb="1" eb="2">
      <t>ズ</t>
    </rPh>
    <phoneticPr fontId="4"/>
  </si>
  <si>
    <t>　図８　用語等の説明</t>
    <rPh sb="1" eb="2">
      <t>ズ</t>
    </rPh>
    <rPh sb="4" eb="6">
      <t>ヨウゴ</t>
    </rPh>
    <rPh sb="6" eb="7">
      <t>トウ</t>
    </rPh>
    <rPh sb="8" eb="10">
      <t>セツメイ</t>
    </rPh>
    <phoneticPr fontId="4"/>
  </si>
  <si>
    <t>チャート（図７）」及び簡易分析ツールで使われている「用語等の説明（図８）」もありますので、分析</t>
    <rPh sb="5" eb="6">
      <t>ズ</t>
    </rPh>
    <rPh sb="9" eb="10">
      <t>オヨ</t>
    </rPh>
    <rPh sb="11" eb="13">
      <t>カンイ</t>
    </rPh>
    <rPh sb="13" eb="15">
      <t>ブンセキ</t>
    </rPh>
    <rPh sb="19" eb="20">
      <t>ツカ</t>
    </rPh>
    <rPh sb="26" eb="28">
      <t>ヨウゴ</t>
    </rPh>
    <rPh sb="28" eb="29">
      <t>トウ</t>
    </rPh>
    <rPh sb="30" eb="32">
      <t>セツメイ</t>
    </rPh>
    <rPh sb="33" eb="34">
      <t>ズ</t>
    </rPh>
    <rPh sb="45" eb="47">
      <t>ブンセキ</t>
    </rPh>
    <phoneticPr fontId="4"/>
  </si>
  <si>
    <t>済波及効果簡易分析ツール（以下、簡易分析ツール）』を作成しました。</t>
    <rPh sb="0" eb="1">
      <t>スミ</t>
    </rPh>
    <rPh sb="1" eb="3">
      <t>ハキュウ</t>
    </rPh>
    <rPh sb="3" eb="5">
      <t>コウカ</t>
    </rPh>
    <rPh sb="5" eb="7">
      <t>カンイ</t>
    </rPh>
    <rPh sb="7" eb="9">
      <t>ブンセキ</t>
    </rPh>
    <rPh sb="13" eb="15">
      <t>イカ</t>
    </rPh>
    <rPh sb="16" eb="18">
      <t>カンイ</t>
    </rPh>
    <rPh sb="18" eb="20">
      <t>ブンセキ</t>
    </rPh>
    <rPh sb="26" eb="28">
      <t>サクセイ</t>
    </rPh>
    <phoneticPr fontId="4"/>
  </si>
  <si>
    <t>県内で発生した需要をどれだけ県内の生産で賄えるかを表したもので、「１－（移輸入÷県内需要合計）」で求められる。</t>
    <rPh sb="36" eb="39">
      <t>イユニュウ</t>
    </rPh>
    <rPh sb="40" eb="42">
      <t>ケンナイ</t>
    </rPh>
    <rPh sb="42" eb="44">
      <t>ジュヨウ</t>
    </rPh>
    <rPh sb="44" eb="46">
      <t>ゴウケイ</t>
    </rPh>
    <rPh sb="49" eb="50">
      <t>モト</t>
    </rPh>
    <phoneticPr fontId="4"/>
  </si>
  <si>
    <t>各産業部門の県内生産額のうち、その部門の粗付加価値額の割合で、「粗付加価値額÷県内生産額」で求められる。</t>
    <rPh sb="0" eb="3">
      <t>カクサンギョウ</t>
    </rPh>
    <rPh sb="3" eb="5">
      <t>ブモン</t>
    </rPh>
    <rPh sb="6" eb="8">
      <t>ケンナイ</t>
    </rPh>
    <rPh sb="8" eb="11">
      <t>セイサンガク</t>
    </rPh>
    <rPh sb="17" eb="19">
      <t>ブモン</t>
    </rPh>
    <rPh sb="20" eb="25">
      <t>ソフカカチ</t>
    </rPh>
    <rPh sb="25" eb="26">
      <t>ガク</t>
    </rPh>
    <rPh sb="27" eb="29">
      <t>ワリアイ</t>
    </rPh>
    <rPh sb="32" eb="37">
      <t>ソフカカチ</t>
    </rPh>
    <rPh sb="37" eb="38">
      <t>ガク</t>
    </rPh>
    <rPh sb="39" eb="41">
      <t>ケンナイ</t>
    </rPh>
    <rPh sb="41" eb="44">
      <t>セイサンガク</t>
    </rPh>
    <rPh sb="46" eb="47">
      <t>モト</t>
    </rPh>
    <phoneticPr fontId="4"/>
  </si>
  <si>
    <t>各産業部門の県内生産額のうち、その部門の雇用者所得額の割合で、「雇用者所得額÷県内生産額」で求められる。</t>
    <rPh sb="0" eb="3">
      <t>カクサンギョウ</t>
    </rPh>
    <rPh sb="3" eb="5">
      <t>ブモン</t>
    </rPh>
    <rPh sb="6" eb="8">
      <t>ケンナイ</t>
    </rPh>
    <rPh sb="8" eb="11">
      <t>セイサンガク</t>
    </rPh>
    <rPh sb="17" eb="19">
      <t>ブモン</t>
    </rPh>
    <rPh sb="20" eb="23">
      <t>コヨウシャ</t>
    </rPh>
    <rPh sb="23" eb="25">
      <t>ショトク</t>
    </rPh>
    <rPh sb="25" eb="26">
      <t>ガク</t>
    </rPh>
    <rPh sb="27" eb="29">
      <t>ワリアイ</t>
    </rPh>
    <rPh sb="32" eb="35">
      <t>コヨウシャ</t>
    </rPh>
    <rPh sb="35" eb="37">
      <t>ショトク</t>
    </rPh>
    <rPh sb="37" eb="38">
      <t>ガク</t>
    </rPh>
    <rPh sb="39" eb="41">
      <t>ケンナイ</t>
    </rPh>
    <rPh sb="41" eb="44">
      <t>セイサンガク</t>
    </rPh>
    <rPh sb="46" eb="47">
      <t>モト</t>
    </rPh>
    <phoneticPr fontId="4"/>
  </si>
  <si>
    <t>原材料費（Ｉ）のうち、県内で発生する需要額で、「原材料費（Ｉ）×県内自給率（Ｊ）」で求められる。</t>
    <rPh sb="0" eb="3">
      <t>ゲンザイリョウ</t>
    </rPh>
    <rPh sb="3" eb="4">
      <t>ヒ</t>
    </rPh>
    <rPh sb="11" eb="13">
      <t>ケンナイ</t>
    </rPh>
    <rPh sb="14" eb="16">
      <t>ハッセイ</t>
    </rPh>
    <rPh sb="18" eb="20">
      <t>ジュヨウ</t>
    </rPh>
    <rPh sb="20" eb="21">
      <t>ガク</t>
    </rPh>
    <rPh sb="24" eb="27">
      <t>ゲンザイリョウ</t>
    </rPh>
    <rPh sb="27" eb="28">
      <t>ヒ</t>
    </rPh>
    <rPh sb="32" eb="34">
      <t>ケンナイ</t>
    </rPh>
    <rPh sb="34" eb="37">
      <t>ジキュウリツ</t>
    </rPh>
    <rPh sb="42" eb="43">
      <t>モト</t>
    </rPh>
    <phoneticPr fontId="4"/>
  </si>
  <si>
    <t>ある部門の従業者総数を当該部門の県内生産額で除したもので、増加する県内生産額に就業係数（Ｐ）を乗ずることで、県内生</t>
    <rPh sb="2" eb="4">
      <t>ブモン</t>
    </rPh>
    <rPh sb="5" eb="8">
      <t>ジュウギョウシャ</t>
    </rPh>
    <rPh sb="8" eb="10">
      <t>ソウスウ</t>
    </rPh>
    <rPh sb="11" eb="13">
      <t>トウガイ</t>
    </rPh>
    <rPh sb="13" eb="15">
      <t>ブモン</t>
    </rPh>
    <rPh sb="16" eb="18">
      <t>ケンナイ</t>
    </rPh>
    <rPh sb="18" eb="21">
      <t>セイサンガク</t>
    </rPh>
    <rPh sb="22" eb="23">
      <t>ジョ</t>
    </rPh>
    <rPh sb="29" eb="31">
      <t>ゾウカ</t>
    </rPh>
    <rPh sb="33" eb="35">
      <t>ケンナイ</t>
    </rPh>
    <rPh sb="35" eb="37">
      <t>セイサン</t>
    </rPh>
    <rPh sb="47" eb="48">
      <t>ジョウ</t>
    </rPh>
    <rPh sb="54" eb="56">
      <t>ケンナイ</t>
    </rPh>
    <phoneticPr fontId="4"/>
  </si>
  <si>
    <t>　産額の増加によって誘発される労働力需要を求めることができる。</t>
    <rPh sb="10" eb="12">
      <t>ユウハツ</t>
    </rPh>
    <rPh sb="15" eb="18">
      <t>ロウドウリョク</t>
    </rPh>
    <rPh sb="18" eb="20">
      <t>ジュヨウ</t>
    </rPh>
    <rPh sb="21" eb="22">
      <t>モト</t>
    </rPh>
    <phoneticPr fontId="4"/>
  </si>
  <si>
    <t>ある部門の有給役員数、常用雇用者数及び臨時・日雇雇用者数の計を当該部門の県内生産額で除したもので、増加する県内</t>
    <rPh sb="2" eb="4">
      <t>ブモン</t>
    </rPh>
    <rPh sb="5" eb="7">
      <t>ユウキュウ</t>
    </rPh>
    <rPh sb="7" eb="9">
      <t>ヤクイン</t>
    </rPh>
    <rPh sb="9" eb="10">
      <t>スウ</t>
    </rPh>
    <rPh sb="11" eb="13">
      <t>ジョウヨウ</t>
    </rPh>
    <rPh sb="13" eb="16">
      <t>コヨウシャ</t>
    </rPh>
    <rPh sb="16" eb="17">
      <t>スウ</t>
    </rPh>
    <rPh sb="17" eb="18">
      <t>オヨ</t>
    </rPh>
    <rPh sb="19" eb="21">
      <t>リンジ</t>
    </rPh>
    <rPh sb="22" eb="24">
      <t>ヒヤトイ</t>
    </rPh>
    <rPh sb="24" eb="27">
      <t>コヨウシャ</t>
    </rPh>
    <rPh sb="27" eb="28">
      <t>スウ</t>
    </rPh>
    <rPh sb="29" eb="30">
      <t>ケイ</t>
    </rPh>
    <rPh sb="31" eb="33">
      <t>トウガイ</t>
    </rPh>
    <rPh sb="33" eb="35">
      <t>ブモン</t>
    </rPh>
    <rPh sb="36" eb="38">
      <t>ケンナイ</t>
    </rPh>
    <rPh sb="38" eb="41">
      <t>セイサンガク</t>
    </rPh>
    <rPh sb="42" eb="43">
      <t>ジョ</t>
    </rPh>
    <rPh sb="49" eb="51">
      <t>ゾウカ</t>
    </rPh>
    <rPh sb="53" eb="55">
      <t>ケンナイ</t>
    </rPh>
    <phoneticPr fontId="4"/>
  </si>
  <si>
    <t>　生産額に雇用係数（Ｒ）を乗ずることで、県内生産額の増加によって誘発される労働力需要を求めることができる。</t>
    <rPh sb="8" eb="9">
      <t>スウ</t>
    </rPh>
    <rPh sb="13" eb="14">
      <t>ジョウ</t>
    </rPh>
    <rPh sb="20" eb="22">
      <t>ケンナイ</t>
    </rPh>
    <rPh sb="22" eb="24">
      <t>セイサン</t>
    </rPh>
    <rPh sb="24" eb="25">
      <t>ガク</t>
    </rPh>
    <rPh sb="26" eb="28">
      <t>ゾウカ</t>
    </rPh>
    <rPh sb="32" eb="34">
      <t>ユウハツ</t>
    </rPh>
    <rPh sb="37" eb="40">
      <t>ロウドウリョク</t>
    </rPh>
    <rPh sb="40" eb="42">
      <t>ジュヨウ</t>
    </rPh>
    <rPh sb="43" eb="44">
      <t>モト</t>
    </rPh>
    <phoneticPr fontId="4"/>
  </si>
  <si>
    <t>増加する県内生産額から誘発される就業者数で、「増加する県内生産額×就業係数（Ｐ）」で求められる。ただし、設備の増強や</t>
    <rPh sb="0" eb="2">
      <t>ゾウカ</t>
    </rPh>
    <rPh sb="4" eb="6">
      <t>ケンナイ</t>
    </rPh>
    <rPh sb="6" eb="8">
      <t>セイサン</t>
    </rPh>
    <rPh sb="8" eb="9">
      <t>ガク</t>
    </rPh>
    <rPh sb="11" eb="13">
      <t>ユウハツ</t>
    </rPh>
    <rPh sb="16" eb="19">
      <t>シュウギョウシャ</t>
    </rPh>
    <rPh sb="19" eb="20">
      <t>スウ</t>
    </rPh>
    <rPh sb="23" eb="25">
      <t>ゾウカ</t>
    </rPh>
    <rPh sb="27" eb="29">
      <t>ケンナイ</t>
    </rPh>
    <rPh sb="29" eb="32">
      <t>セイサンガク</t>
    </rPh>
    <rPh sb="42" eb="43">
      <t>モト</t>
    </rPh>
    <phoneticPr fontId="4"/>
  </si>
  <si>
    <t>　就業時間の延長などで労働力が補われることも考えられるため、実際の就業者数が増加するとは限らない。</t>
    <phoneticPr fontId="4"/>
  </si>
  <si>
    <t>　就業時間の延長などで労働力が補われることも考えられるため、実際の雇用者数が増加するとは限らない。</t>
    <rPh sb="33" eb="36">
      <t>コヨウシャ</t>
    </rPh>
    <rPh sb="36" eb="37">
      <t>スウ</t>
    </rPh>
    <phoneticPr fontId="4"/>
  </si>
  <si>
    <t>増加する県内生産額から誘発される雇用者数で、「増加する県内生産額×雇用係数（Ｒ）」で求められる。ただし、設備の増強や</t>
    <rPh sb="0" eb="2">
      <t>ゾウカ</t>
    </rPh>
    <rPh sb="4" eb="6">
      <t>ケンナイ</t>
    </rPh>
    <rPh sb="6" eb="9">
      <t>セイサンガク</t>
    </rPh>
    <rPh sb="11" eb="13">
      <t>ユウハツ</t>
    </rPh>
    <rPh sb="16" eb="19">
      <t>コヨウシャ</t>
    </rPh>
    <rPh sb="19" eb="20">
      <t>スウ</t>
    </rPh>
    <rPh sb="23" eb="25">
      <t>ゾウカ</t>
    </rPh>
    <rPh sb="27" eb="29">
      <t>ケンナイ</t>
    </rPh>
    <rPh sb="29" eb="32">
      <t>セイサンガク</t>
    </rPh>
    <rPh sb="33" eb="35">
      <t>コヨウ</t>
    </rPh>
    <rPh sb="35" eb="37">
      <t>ケイスウ</t>
    </rPh>
    <rPh sb="42" eb="43">
      <t>モト</t>
    </rPh>
    <rPh sb="52" eb="54">
      <t>セツビ</t>
    </rPh>
    <rPh sb="55" eb="57">
      <t>ゾウキョウ</t>
    </rPh>
    <phoneticPr fontId="4"/>
  </si>
  <si>
    <t>第一次波及効果の雇用者所得誘発額で、「直接効果による雇用者所得誘発額（Ｇ）＋間接効果による雇用者所得誘発額（Ｏ）」</t>
    <rPh sb="19" eb="21">
      <t>チョクセツ</t>
    </rPh>
    <rPh sb="21" eb="23">
      <t>コウカ</t>
    </rPh>
    <rPh sb="26" eb="29">
      <t>コヨウシャ</t>
    </rPh>
    <rPh sb="29" eb="31">
      <t>ショトク</t>
    </rPh>
    <rPh sb="31" eb="33">
      <t>ユウハツ</t>
    </rPh>
    <rPh sb="33" eb="34">
      <t>ガク</t>
    </rPh>
    <rPh sb="38" eb="40">
      <t>カンセツ</t>
    </rPh>
    <rPh sb="40" eb="42">
      <t>コウカ</t>
    </rPh>
    <rPh sb="45" eb="48">
      <t>コヨウシャ</t>
    </rPh>
    <rPh sb="48" eb="50">
      <t>ショトク</t>
    </rPh>
    <rPh sb="50" eb="52">
      <t>ユウハツ</t>
    </rPh>
    <rPh sb="52" eb="53">
      <t>ガク</t>
    </rPh>
    <phoneticPr fontId="4"/>
  </si>
  <si>
    <t>　で求められる。</t>
    <rPh sb="2" eb="3">
      <t>モト</t>
    </rPh>
    <phoneticPr fontId="4"/>
  </si>
  <si>
    <t>　らないが、簡易分析シートでは、産業連関表の「民間消費支出」部門の産業別構成比を用いて振り分けている。</t>
    <rPh sb="6" eb="8">
      <t>カンイ</t>
    </rPh>
    <rPh sb="8" eb="10">
      <t>ブンセキ</t>
    </rPh>
    <rPh sb="16" eb="18">
      <t>サンギョウ</t>
    </rPh>
    <rPh sb="18" eb="20">
      <t>レンカン</t>
    </rPh>
    <rPh sb="20" eb="21">
      <t>ヒョウ</t>
    </rPh>
    <rPh sb="23" eb="25">
      <t>ミンカン</t>
    </rPh>
    <rPh sb="25" eb="27">
      <t>ショウヒ</t>
    </rPh>
    <rPh sb="27" eb="29">
      <t>シシュツ</t>
    </rPh>
    <rPh sb="30" eb="32">
      <t>ブモン</t>
    </rPh>
    <rPh sb="33" eb="35">
      <t>サンギョウ</t>
    </rPh>
    <rPh sb="35" eb="36">
      <t>ベツ</t>
    </rPh>
    <rPh sb="36" eb="39">
      <t>コウセイヒ</t>
    </rPh>
    <rPh sb="40" eb="41">
      <t>モチ</t>
    </rPh>
    <rPh sb="43" eb="44">
      <t>フ</t>
    </rPh>
    <rPh sb="45" eb="46">
      <t>ワ</t>
    </rPh>
    <phoneticPr fontId="4"/>
  </si>
  <si>
    <t>消費需要増加額（Ｘ）のうち、県内で発生する需要額で、「消費需要増加額（Ｘ）×県内自給率（Ｙ）」で求められる。</t>
    <rPh sb="0" eb="2">
      <t>ショウヒ</t>
    </rPh>
    <rPh sb="2" eb="4">
      <t>ジュヨウ</t>
    </rPh>
    <rPh sb="4" eb="6">
      <t>ゾウカ</t>
    </rPh>
    <rPh sb="6" eb="7">
      <t>ガク</t>
    </rPh>
    <rPh sb="14" eb="16">
      <t>ケンナイ</t>
    </rPh>
    <rPh sb="17" eb="19">
      <t>ハッセイ</t>
    </rPh>
    <rPh sb="21" eb="23">
      <t>ジュヨウ</t>
    </rPh>
    <rPh sb="23" eb="24">
      <t>ガク</t>
    </rPh>
    <rPh sb="27" eb="29">
      <t>ショウヒ</t>
    </rPh>
    <rPh sb="29" eb="31">
      <t>ジュヨウ</t>
    </rPh>
    <rPh sb="31" eb="33">
      <t>ゾウカ</t>
    </rPh>
    <rPh sb="33" eb="34">
      <t>ガク</t>
    </rPh>
    <rPh sb="38" eb="40">
      <t>ケンナイ</t>
    </rPh>
    <rPh sb="40" eb="43">
      <t>ジキュウリツ</t>
    </rPh>
    <rPh sb="48" eb="49">
      <t>モト</t>
    </rPh>
    <phoneticPr fontId="4"/>
  </si>
  <si>
    <t>利用上の注意</t>
    <rPh sb="0" eb="2">
      <t>リヨウ</t>
    </rPh>
    <rPh sb="2" eb="3">
      <t>ジョウ</t>
    </rPh>
    <rPh sb="4" eb="6">
      <t>チュウイ</t>
    </rPh>
    <phoneticPr fontId="4"/>
  </si>
  <si>
    <t>や前提条件が書かれていますので、必ずご覧ください。</t>
    <rPh sb="1" eb="3">
      <t>ゼンテイ</t>
    </rPh>
    <rPh sb="3" eb="5">
      <t>ジョウケン</t>
    </rPh>
    <rPh sb="6" eb="7">
      <t>カ</t>
    </rPh>
    <rPh sb="16" eb="17">
      <t>カナラ</t>
    </rPh>
    <rPh sb="19" eb="20">
      <t>ラン</t>
    </rPh>
    <phoneticPr fontId="4"/>
  </si>
  <si>
    <t>　分で推計した数字や何年か分の平均値をとるなど、任意の数字を入力しても差し支えありません。</t>
    <rPh sb="3" eb="5">
      <t>スイケイ</t>
    </rPh>
    <rPh sb="7" eb="9">
      <t>スウジ</t>
    </rPh>
    <rPh sb="10" eb="12">
      <t>ナンネン</t>
    </rPh>
    <rPh sb="13" eb="14">
      <t>ブン</t>
    </rPh>
    <rPh sb="15" eb="17">
      <t>ヘイキン</t>
    </rPh>
    <rPh sb="17" eb="18">
      <t>チ</t>
    </rPh>
    <rPh sb="24" eb="26">
      <t>ニンイ</t>
    </rPh>
    <rPh sb="35" eb="36">
      <t>サ</t>
    </rPh>
    <rPh sb="37" eb="38">
      <t>ツカ</t>
    </rPh>
    <phoneticPr fontId="4"/>
  </si>
  <si>
    <t>① 最初に、消費転換係数を入力します。消費転換係数は「第二次波及効果」の計算に使用します。</t>
    <rPh sb="2" eb="4">
      <t>サイショ</t>
    </rPh>
    <rPh sb="6" eb="8">
      <t>ショウヒ</t>
    </rPh>
    <rPh sb="8" eb="10">
      <t>テンカン</t>
    </rPh>
    <rPh sb="10" eb="12">
      <t>ケイスウ</t>
    </rPh>
    <rPh sb="13" eb="15">
      <t>ニュウリョク</t>
    </rPh>
    <rPh sb="19" eb="21">
      <t>ショウヒ</t>
    </rPh>
    <rPh sb="21" eb="23">
      <t>テンカン</t>
    </rPh>
    <rPh sb="23" eb="25">
      <t>ケイスウ</t>
    </rPh>
    <rPh sb="27" eb="28">
      <t>ダイ</t>
    </rPh>
    <rPh sb="28" eb="30">
      <t>ニジ</t>
    </rPh>
    <rPh sb="30" eb="32">
      <t>ハキュウ</t>
    </rPh>
    <rPh sb="32" eb="34">
      <t>コウカ</t>
    </rPh>
    <rPh sb="36" eb="38">
      <t>ケイサン</t>
    </rPh>
    <rPh sb="39" eb="41">
      <t>シヨウ</t>
    </rPh>
    <phoneticPr fontId="4"/>
  </si>
  <si>
    <t>②　次に、金額の単位について、図３のように億円、百万円、千円または</t>
    <rPh sb="2" eb="3">
      <t>ツギ</t>
    </rPh>
    <rPh sb="5" eb="7">
      <t>キンガク</t>
    </rPh>
    <rPh sb="8" eb="10">
      <t>タンイ</t>
    </rPh>
    <rPh sb="15" eb="16">
      <t>ズ</t>
    </rPh>
    <phoneticPr fontId="4"/>
  </si>
  <si>
    <t>　円のいずれかをリストから選択してください。なお、計算上の端数処理の</t>
    <rPh sb="13" eb="15">
      <t>センタク</t>
    </rPh>
    <phoneticPr fontId="4"/>
  </si>
  <si>
    <t>　関係で、例えば同じ100万円を入力する場合でも、「１百万円」と「1,000</t>
    <phoneticPr fontId="4"/>
  </si>
  <si>
    <t>　千円」では計算結果が異なる場合があります。</t>
    <phoneticPr fontId="4"/>
  </si>
  <si>
    <t>　す。なお、入力の際は②で選んだ単位に合わせて入力しましょう。</t>
    <rPh sb="6" eb="8">
      <t>ニュウリョク</t>
    </rPh>
    <rPh sb="9" eb="10">
      <t>サイ</t>
    </rPh>
    <rPh sb="13" eb="14">
      <t>エラ</t>
    </rPh>
    <rPh sb="16" eb="18">
      <t>タンイ</t>
    </rPh>
    <rPh sb="19" eb="20">
      <t>ア</t>
    </rPh>
    <rPh sb="23" eb="25">
      <t>ニュウリョク</t>
    </rPh>
    <phoneticPr fontId="4"/>
  </si>
  <si>
    <t>　需要増加額を入力すると、『分析結果』シートに分析の結果が表示されます。</t>
    <rPh sb="1" eb="3">
      <t>ジュヨウ</t>
    </rPh>
    <rPh sb="3" eb="5">
      <t>ゾウカ</t>
    </rPh>
    <rPh sb="5" eb="6">
      <t>ガク</t>
    </rPh>
    <rPh sb="7" eb="9">
      <t>ニュウリョク</t>
    </rPh>
    <rPh sb="14" eb="16">
      <t>ブンセキ</t>
    </rPh>
    <rPh sb="16" eb="18">
      <t>ケッカ</t>
    </rPh>
    <rPh sb="23" eb="25">
      <t>ブンセキ</t>
    </rPh>
    <rPh sb="26" eb="28">
      <t>ケッカ</t>
    </rPh>
    <rPh sb="29" eb="31">
      <t>ヒョウジ</t>
    </rPh>
    <phoneticPr fontId="4"/>
  </si>
  <si>
    <t>円）の「経済波及効果」があることが分かりました。</t>
    <phoneticPr fontId="4"/>
  </si>
  <si>
    <t>平成24年</t>
    <rPh sb="0" eb="2">
      <t>ヘイセイ</t>
    </rPh>
    <rPh sb="4" eb="5">
      <t>ネン</t>
    </rPh>
    <phoneticPr fontId="4"/>
  </si>
  <si>
    <t>再生資源回収・加工処理</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</si>
  <si>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</si>
  <si>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</si>
  <si>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</si>
  <si>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</si>
  <si>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</si>
  <si>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</si>
  <si>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</si>
  <si>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</si>
  <si>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</si>
  <si>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</si>
  <si>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</si>
  <si>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</si>
  <si>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</si>
  <si>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</si>
  <si>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</si>
  <si>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</si>
  <si>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</si>
  <si>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</si>
  <si>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</si>
  <si>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</si>
  <si>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</si>
  <si>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</si>
  <si>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</si>
  <si>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</si>
  <si>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</si>
  <si>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</si>
  <si>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</si>
  <si>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</si>
  <si>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</si>
  <si>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</si>
  <si>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</si>
  <si>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</si>
  <si>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</si>
  <si>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</si>
  <si>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</si>
  <si>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</si>
  <si>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</si>
  <si>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</si>
  <si>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</si>
  <si>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</si>
  <si>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</si>
  <si>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</si>
  <si>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</si>
  <si>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</si>
  <si>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</si>
  <si>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</si>
  <si>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</si>
  <si>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</si>
  <si>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</si>
  <si>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</si>
  <si>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</si>
  <si>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</si>
  <si>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</si>
  <si>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</si>
  <si>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</si>
  <si>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</si>
  <si>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</si>
  <si>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</si>
  <si>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</si>
  <si>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</si>
  <si>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</si>
  <si>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</si>
  <si>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</si>
  <si>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</si>
  <si>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</si>
  <si>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</si>
  <si>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</si>
  <si>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</si>
  <si>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</si>
  <si>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</si>
  <si>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</si>
  <si>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</si>
  <si>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</si>
  <si>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</si>
  <si>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</si>
  <si>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</si>
  <si>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</si>
  <si>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</si>
  <si>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</si>
  <si>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</si>
  <si>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</si>
  <si>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</si>
  <si>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</si>
  <si>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</si>
  <si>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</si>
  <si>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</si>
  <si>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</si>
  <si>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</si>
  <si>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</si>
  <si>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</si>
  <si>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</si>
  <si>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</si>
  <si>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</si>
  <si>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</si>
  <si>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</si>
  <si>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</si>
  <si>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</si>
  <si>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</si>
  <si>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</si>
  <si>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</si>
  <si>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</si>
  <si>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</si>
  <si>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</si>
  <si>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105</t>
  </si>
  <si>
    <t>106</t>
  </si>
  <si>
    <t>107</t>
  </si>
  <si>
    <t>108</t>
  </si>
  <si>
    <t>109</t>
  </si>
  <si>
    <t>110</t>
  </si>
  <si>
    <t>111</t>
  </si>
  <si>
    <t>112</t>
  </si>
  <si>
    <t>移輸入係数</t>
    <rPh sb="0" eb="3">
      <t>イユニュウ</t>
    </rPh>
    <rPh sb="3" eb="5">
      <t>ケイスウ</t>
    </rPh>
    <phoneticPr fontId="4"/>
  </si>
  <si>
    <t>自給率</t>
    <rPh sb="0" eb="3">
      <t>ジキュウリツ</t>
    </rPh>
    <phoneticPr fontId="4"/>
  </si>
  <si>
    <t>民間消費支出構成比</t>
    <rPh sb="0" eb="2">
      <t>ミンカン</t>
    </rPh>
    <rPh sb="2" eb="4">
      <t>ショウヒ</t>
    </rPh>
    <rPh sb="4" eb="6">
      <t>シシュツ</t>
    </rPh>
    <rPh sb="6" eb="9">
      <t>コウセイヒ</t>
    </rPh>
    <phoneticPr fontId="4"/>
  </si>
  <si>
    <t>政府消費支出構成比</t>
    <rPh sb="0" eb="2">
      <t>セイフ</t>
    </rPh>
    <rPh sb="2" eb="4">
      <t>ショウヒ</t>
    </rPh>
    <rPh sb="4" eb="6">
      <t>シシュツ</t>
    </rPh>
    <rPh sb="6" eb="9">
      <t>コウセイヒ</t>
    </rPh>
    <phoneticPr fontId="4"/>
  </si>
  <si>
    <t>　簡易分析ツールの使い方について、「岩手県に10億円の建築需要が発生した場合」を例に説明</t>
    <rPh sb="1" eb="3">
      <t>カンイ</t>
    </rPh>
    <rPh sb="3" eb="5">
      <t>ブンセキ</t>
    </rPh>
    <rPh sb="9" eb="10">
      <t>ツカ</t>
    </rPh>
    <rPh sb="11" eb="12">
      <t>カタ</t>
    </rPh>
    <rPh sb="18" eb="21">
      <t>イワテケン</t>
    </rPh>
    <rPh sb="24" eb="26">
      <t>オクエン</t>
    </rPh>
    <rPh sb="27" eb="29">
      <t>ケンチク</t>
    </rPh>
    <rPh sb="29" eb="31">
      <t>ジュヨウ</t>
    </rPh>
    <rPh sb="32" eb="34">
      <t>ハッセイ</t>
    </rPh>
    <rPh sb="36" eb="38">
      <t>バアイ</t>
    </rPh>
    <rPh sb="40" eb="41">
      <t>レイ</t>
    </rPh>
    <rPh sb="42" eb="44">
      <t>セツメイ</t>
    </rPh>
    <phoneticPr fontId="4"/>
  </si>
  <si>
    <t>③　最後に、需要増加額を入力します。今回の例では「10億円の建築需要」が需要増加額となりま</t>
    <rPh sb="2" eb="4">
      <t>サイゴ</t>
    </rPh>
    <rPh sb="6" eb="8">
      <t>ジュヨウ</t>
    </rPh>
    <rPh sb="8" eb="10">
      <t>ゾウカ</t>
    </rPh>
    <rPh sb="10" eb="11">
      <t>ガク</t>
    </rPh>
    <rPh sb="12" eb="14">
      <t>ニュウリョク</t>
    </rPh>
    <rPh sb="18" eb="20">
      <t>コンカイ</t>
    </rPh>
    <rPh sb="21" eb="22">
      <t>レイ</t>
    </rPh>
    <rPh sb="27" eb="29">
      <t>オクエン</t>
    </rPh>
    <rPh sb="30" eb="32">
      <t>ケンチク</t>
    </rPh>
    <rPh sb="32" eb="34">
      <t>ジュヨウ</t>
    </rPh>
    <rPh sb="36" eb="38">
      <t>ジュヨウ</t>
    </rPh>
    <rPh sb="38" eb="40">
      <t>ゾウカ</t>
    </rPh>
    <rPh sb="40" eb="41">
      <t>ガク</t>
    </rPh>
    <phoneticPr fontId="4"/>
  </si>
  <si>
    <t>　簡易分析ツールについてのお問い合わせは、下記あてにお願いします。</t>
    <rPh sb="1" eb="3">
      <t>カンイ</t>
    </rPh>
    <rPh sb="3" eb="5">
      <t>ブンセキ</t>
    </rPh>
    <rPh sb="14" eb="15">
      <t>ト</t>
    </rPh>
    <rPh sb="16" eb="17">
      <t>ア</t>
    </rPh>
    <rPh sb="21" eb="23">
      <t>カキ</t>
    </rPh>
    <rPh sb="27" eb="28">
      <t>ネガ</t>
    </rPh>
    <phoneticPr fontId="4"/>
  </si>
  <si>
    <t xml:space="preserve"> が必要な部分を抜粋したものです。</t>
    <phoneticPr fontId="4"/>
  </si>
  <si>
    <t>産業連関表では、生産は最終需要によって誘発されると考えられている。簡易分析シートにおいても、最終需要の増加（減少）</t>
    <rPh sb="0" eb="2">
      <t>サンギョウ</t>
    </rPh>
    <rPh sb="2" eb="4">
      <t>レンカン</t>
    </rPh>
    <rPh sb="4" eb="5">
      <t>ヒョウ</t>
    </rPh>
    <rPh sb="8" eb="10">
      <t>セイサン</t>
    </rPh>
    <rPh sb="11" eb="13">
      <t>サイシュウ</t>
    </rPh>
    <rPh sb="13" eb="15">
      <t>ジュヨウ</t>
    </rPh>
    <rPh sb="19" eb="21">
      <t>ユウハツ</t>
    </rPh>
    <rPh sb="25" eb="26">
      <t>カンガ</t>
    </rPh>
    <rPh sb="33" eb="35">
      <t>カンイ</t>
    </rPh>
    <rPh sb="35" eb="37">
      <t>ブンセキ</t>
    </rPh>
    <rPh sb="46" eb="48">
      <t>サイシュウ</t>
    </rPh>
    <phoneticPr fontId="4"/>
  </si>
  <si>
    <t>　によって、県内の生産がどれだけ増加（減少）するかを簡易的に分析することができる。なお、最終需要は消費、投資及び移輸</t>
    <rPh sb="6" eb="8">
      <t>ケンナイ</t>
    </rPh>
    <rPh sb="9" eb="11">
      <t>セイサン</t>
    </rPh>
    <rPh sb="16" eb="18">
      <t>ゾウカ</t>
    </rPh>
    <rPh sb="19" eb="21">
      <t>ゲンショウ</t>
    </rPh>
    <rPh sb="26" eb="28">
      <t>カンイ</t>
    </rPh>
    <rPh sb="28" eb="29">
      <t>テキ</t>
    </rPh>
    <rPh sb="30" eb="32">
      <t>ブンセキ</t>
    </rPh>
    <rPh sb="44" eb="46">
      <t>サイシュウ</t>
    </rPh>
    <rPh sb="46" eb="48">
      <t>ジュヨウ</t>
    </rPh>
    <rPh sb="49" eb="51">
      <t>ショウヒ</t>
    </rPh>
    <phoneticPr fontId="4"/>
  </si>
  <si>
    <t>　出で構成される。</t>
    <rPh sb="1" eb="2">
      <t>デ</t>
    </rPh>
    <phoneticPr fontId="4"/>
  </si>
  <si>
    <t>需要増加額（Ａ）のうち、県内で発生する需要額で、直接支出先の生産額となる。「需要増加額（Ａ）×県内自給率（Ｂ）」で求め</t>
    <rPh sb="0" eb="2">
      <t>ジュヨウ</t>
    </rPh>
    <rPh sb="2" eb="4">
      <t>ゾウカ</t>
    </rPh>
    <rPh sb="4" eb="5">
      <t>ガク</t>
    </rPh>
    <rPh sb="12" eb="14">
      <t>ケンナイ</t>
    </rPh>
    <rPh sb="15" eb="17">
      <t>ハッセイ</t>
    </rPh>
    <rPh sb="19" eb="21">
      <t>ジュヨウ</t>
    </rPh>
    <rPh sb="21" eb="22">
      <t>ガク</t>
    </rPh>
    <rPh sb="24" eb="26">
      <t>チョクセツ</t>
    </rPh>
    <rPh sb="26" eb="28">
      <t>シシュツ</t>
    </rPh>
    <rPh sb="28" eb="29">
      <t>サキ</t>
    </rPh>
    <rPh sb="30" eb="33">
      <t>セイサンガク</t>
    </rPh>
    <rPh sb="38" eb="40">
      <t>ジュヨウ</t>
    </rPh>
    <rPh sb="40" eb="42">
      <t>ゾウカ</t>
    </rPh>
    <rPh sb="42" eb="43">
      <t>ガク</t>
    </rPh>
    <rPh sb="47" eb="49">
      <t>ケンナイ</t>
    </rPh>
    <rPh sb="49" eb="52">
      <t>ジキュウリツ</t>
    </rPh>
    <rPh sb="57" eb="58">
      <t>モト</t>
    </rPh>
    <phoneticPr fontId="4"/>
  </si>
  <si>
    <t>　られる。</t>
    <phoneticPr fontId="4"/>
  </si>
  <si>
    <t>各産業部門の県内生産額は、中間投入額と粗付加価値額で構成されているが、県内生産額は最終需要によって誘発される</t>
    <rPh sb="0" eb="3">
      <t>カクサンギョウ</t>
    </rPh>
    <rPh sb="3" eb="5">
      <t>ブモン</t>
    </rPh>
    <rPh sb="6" eb="8">
      <t>ケンナイ</t>
    </rPh>
    <rPh sb="8" eb="11">
      <t>セイサンガク</t>
    </rPh>
    <rPh sb="13" eb="15">
      <t>チュウカン</t>
    </rPh>
    <rPh sb="15" eb="17">
      <t>トウニュウ</t>
    </rPh>
    <rPh sb="17" eb="18">
      <t>ガク</t>
    </rPh>
    <rPh sb="19" eb="24">
      <t>ソフカカチ</t>
    </rPh>
    <rPh sb="24" eb="25">
      <t>ガク</t>
    </rPh>
    <rPh sb="26" eb="28">
      <t>コウセイ</t>
    </rPh>
    <rPh sb="35" eb="37">
      <t>ケンナイ</t>
    </rPh>
    <rPh sb="37" eb="40">
      <t>セイサンガク</t>
    </rPh>
    <rPh sb="41" eb="43">
      <t>サイシュウ</t>
    </rPh>
    <rPh sb="43" eb="45">
      <t>ジュヨウ</t>
    </rPh>
    <rPh sb="49" eb="51">
      <t>ユウハツ</t>
    </rPh>
    <phoneticPr fontId="4"/>
  </si>
  <si>
    <t>　と考えられているため、その一部である粗付加価値額も同様に最終需要によって誘発されると考えることができる。よって、県内</t>
    <rPh sb="2" eb="3">
      <t>カンガ</t>
    </rPh>
    <rPh sb="14" eb="16">
      <t>イチブ</t>
    </rPh>
    <rPh sb="19" eb="24">
      <t>ソフカカチ</t>
    </rPh>
    <rPh sb="24" eb="25">
      <t>ガク</t>
    </rPh>
    <rPh sb="26" eb="28">
      <t>ドウヨウ</t>
    </rPh>
    <rPh sb="29" eb="31">
      <t>サイシュウ</t>
    </rPh>
    <rPh sb="31" eb="33">
      <t>ジュヨウ</t>
    </rPh>
    <rPh sb="37" eb="39">
      <t>ユウハツ</t>
    </rPh>
    <rPh sb="43" eb="44">
      <t>カンガ</t>
    </rPh>
    <rPh sb="57" eb="59">
      <t>ケンナイ</t>
    </rPh>
    <phoneticPr fontId="4"/>
  </si>
  <si>
    <t>　需要増加額（Ｃ）、生産誘発額（Ｍ）、第二次波及効果額（ＡＡ）に、それぞれ粗付加価値率（Ｄ）を乗ずることで、直接効果、間接</t>
    <rPh sb="1" eb="3">
      <t>ジュヨウ</t>
    </rPh>
    <rPh sb="2" eb="3">
      <t>カナメ</t>
    </rPh>
    <rPh sb="3" eb="4">
      <t>フ</t>
    </rPh>
    <rPh sb="5" eb="6">
      <t>ガク</t>
    </rPh>
    <rPh sb="10" eb="12">
      <t>セイサン</t>
    </rPh>
    <rPh sb="12" eb="14">
      <t>ユウハツ</t>
    </rPh>
    <rPh sb="14" eb="15">
      <t>ガク</t>
    </rPh>
    <rPh sb="19" eb="20">
      <t>ダイ</t>
    </rPh>
    <rPh sb="20" eb="22">
      <t>ニジ</t>
    </rPh>
    <rPh sb="22" eb="24">
      <t>ハキュウ</t>
    </rPh>
    <rPh sb="24" eb="26">
      <t>コウカ</t>
    </rPh>
    <rPh sb="26" eb="27">
      <t>ガク</t>
    </rPh>
    <rPh sb="37" eb="42">
      <t>ソフカカチ</t>
    </rPh>
    <rPh sb="42" eb="43">
      <t>リツ</t>
    </rPh>
    <rPh sb="47" eb="48">
      <t>ジョウ</t>
    </rPh>
    <rPh sb="54" eb="56">
      <t>チョクセツ</t>
    </rPh>
    <rPh sb="56" eb="58">
      <t>コウカ</t>
    </rPh>
    <rPh sb="59" eb="61">
      <t>カンセツ</t>
    </rPh>
    <phoneticPr fontId="4"/>
  </si>
  <si>
    <t>　効果、第二次波及効果の粗付加価値誘発額を求めることができる。</t>
    <rPh sb="1" eb="3">
      <t>コウカ</t>
    </rPh>
    <rPh sb="7" eb="9">
      <t>ハキュウ</t>
    </rPh>
    <rPh sb="9" eb="11">
      <t>コウカ</t>
    </rPh>
    <rPh sb="12" eb="17">
      <t>ソフカカチ</t>
    </rPh>
    <rPh sb="17" eb="19">
      <t>ユウハツ</t>
    </rPh>
    <rPh sb="19" eb="20">
      <t>ガク</t>
    </rPh>
    <rPh sb="21" eb="22">
      <t>モト</t>
    </rPh>
    <phoneticPr fontId="4"/>
  </si>
  <si>
    <t>粗付加価値額は、雇用者所得額、営業余剰額、資本減耗引当額などで構成されている。そのため、粗付加価値額と同様に、</t>
    <rPh sb="0" eb="5">
      <t>ソフカカチ</t>
    </rPh>
    <rPh sb="5" eb="6">
      <t>ガク</t>
    </rPh>
    <rPh sb="8" eb="11">
      <t>コヨウシャ</t>
    </rPh>
    <rPh sb="11" eb="13">
      <t>ショトク</t>
    </rPh>
    <rPh sb="13" eb="14">
      <t>ガク</t>
    </rPh>
    <rPh sb="15" eb="17">
      <t>エイギョウ</t>
    </rPh>
    <rPh sb="17" eb="19">
      <t>ヨジョウ</t>
    </rPh>
    <rPh sb="19" eb="20">
      <t>ガク</t>
    </rPh>
    <rPh sb="21" eb="23">
      <t>シホン</t>
    </rPh>
    <rPh sb="23" eb="25">
      <t>ゲンモウ</t>
    </rPh>
    <rPh sb="25" eb="27">
      <t>ヒキアテ</t>
    </rPh>
    <rPh sb="27" eb="28">
      <t>ガク</t>
    </rPh>
    <rPh sb="31" eb="33">
      <t>コウセイ</t>
    </rPh>
    <rPh sb="44" eb="49">
      <t>ソフカカチ</t>
    </rPh>
    <rPh sb="49" eb="50">
      <t>ガク</t>
    </rPh>
    <rPh sb="51" eb="53">
      <t>ドウヨウ</t>
    </rPh>
    <phoneticPr fontId="4"/>
  </si>
  <si>
    <t>　雇用者所得額も最終需要によって誘発されると考えることができる。よって、県内需要増加額（Ｃ）、生産誘発額（Ｍ）、第二次波</t>
    <rPh sb="1" eb="4">
      <t>コヨウシャ</t>
    </rPh>
    <rPh sb="2" eb="3">
      <t>ヨウ</t>
    </rPh>
    <rPh sb="3" eb="4">
      <t>シャ</t>
    </rPh>
    <rPh sb="4" eb="7">
      <t>ショトクガク</t>
    </rPh>
    <rPh sb="8" eb="10">
      <t>サイシュウ</t>
    </rPh>
    <rPh sb="10" eb="12">
      <t>ジュヨウ</t>
    </rPh>
    <rPh sb="16" eb="18">
      <t>ユウハツ</t>
    </rPh>
    <rPh sb="22" eb="23">
      <t>カンガ</t>
    </rPh>
    <rPh sb="36" eb="38">
      <t>ケンナイ</t>
    </rPh>
    <rPh sb="38" eb="40">
      <t>ジュヨウ</t>
    </rPh>
    <rPh sb="40" eb="42">
      <t>ゾウカ</t>
    </rPh>
    <rPh sb="42" eb="43">
      <t>ガク</t>
    </rPh>
    <rPh sb="47" eb="49">
      <t>セイサン</t>
    </rPh>
    <rPh sb="49" eb="51">
      <t>ユウハツ</t>
    </rPh>
    <rPh sb="51" eb="52">
      <t>ガク</t>
    </rPh>
    <rPh sb="56" eb="57">
      <t>ダイ</t>
    </rPh>
    <rPh sb="57" eb="59">
      <t>ニジ</t>
    </rPh>
    <rPh sb="59" eb="60">
      <t>ナミ</t>
    </rPh>
    <phoneticPr fontId="4"/>
  </si>
  <si>
    <t>　及効果額（ＡＡ）に、それぞれ雇用者所得率（Ｆ）を乗ずることで、直接効果、間接効果、第二次波及効果の雇用者所得誘発額</t>
    <rPh sb="4" eb="5">
      <t>ガク</t>
    </rPh>
    <rPh sb="15" eb="18">
      <t>コヨウシャ</t>
    </rPh>
    <rPh sb="18" eb="20">
      <t>ショトク</t>
    </rPh>
    <rPh sb="20" eb="21">
      <t>リツ</t>
    </rPh>
    <rPh sb="25" eb="26">
      <t>ジョウ</t>
    </rPh>
    <rPh sb="32" eb="34">
      <t>チョクセツ</t>
    </rPh>
    <rPh sb="34" eb="36">
      <t>コウカ</t>
    </rPh>
    <rPh sb="37" eb="39">
      <t>カンセツ</t>
    </rPh>
    <rPh sb="39" eb="41">
      <t>コウカ</t>
    </rPh>
    <rPh sb="42" eb="43">
      <t>ダイ</t>
    </rPh>
    <rPh sb="43" eb="45">
      <t>ニジ</t>
    </rPh>
    <rPh sb="45" eb="47">
      <t>ハキュウ</t>
    </rPh>
    <rPh sb="47" eb="49">
      <t>コウカ</t>
    </rPh>
    <rPh sb="50" eb="53">
      <t>コヨウシャ</t>
    </rPh>
    <rPh sb="53" eb="55">
      <t>ショトク</t>
    </rPh>
    <rPh sb="55" eb="57">
      <t>ユウハツ</t>
    </rPh>
    <rPh sb="57" eb="58">
      <t>ガク</t>
    </rPh>
    <phoneticPr fontId="4"/>
  </si>
  <si>
    <t>　を求めることができる。</t>
    <phoneticPr fontId="4"/>
  </si>
  <si>
    <t>投入係数とは、各部門がそれぞれの生産物を生産するために使用した原材料、燃料等の投入額を、その部門の県内生産額で</t>
    <rPh sb="0" eb="2">
      <t>トウニュウ</t>
    </rPh>
    <rPh sb="2" eb="4">
      <t>ケイスウ</t>
    </rPh>
    <rPh sb="7" eb="8">
      <t>カク</t>
    </rPh>
    <rPh sb="8" eb="10">
      <t>ブモン</t>
    </rPh>
    <rPh sb="16" eb="19">
      <t>セイサンブツ</t>
    </rPh>
    <rPh sb="20" eb="22">
      <t>セイサン</t>
    </rPh>
    <rPh sb="27" eb="29">
      <t>シヨウ</t>
    </rPh>
    <rPh sb="31" eb="34">
      <t>ゲンザイリョウ</t>
    </rPh>
    <rPh sb="35" eb="38">
      <t>ネンリョウトウ</t>
    </rPh>
    <rPh sb="39" eb="41">
      <t>トウニュウ</t>
    </rPh>
    <rPh sb="41" eb="42">
      <t>ガク</t>
    </rPh>
    <rPh sb="46" eb="48">
      <t>ブモン</t>
    </rPh>
    <rPh sb="49" eb="51">
      <t>ケンナイ</t>
    </rPh>
    <rPh sb="51" eb="54">
      <t>セイサンガク</t>
    </rPh>
    <phoneticPr fontId="4"/>
  </si>
  <si>
    <t>　除したものであり、生産原単価に相当するものである。この投入係数を部門別に計算して一覧表にしたものが投入係数表である。</t>
    <rPh sb="10" eb="12">
      <t>セイサン</t>
    </rPh>
    <rPh sb="12" eb="13">
      <t>ゲン</t>
    </rPh>
    <rPh sb="13" eb="15">
      <t>タンカ</t>
    </rPh>
    <rPh sb="16" eb="18">
      <t>ソウトウ</t>
    </rPh>
    <rPh sb="28" eb="30">
      <t>トウニュウ</t>
    </rPh>
    <rPh sb="30" eb="32">
      <t>ケイスウ</t>
    </rPh>
    <rPh sb="33" eb="35">
      <t>ブモン</t>
    </rPh>
    <rPh sb="35" eb="36">
      <t>ベツ</t>
    </rPh>
    <rPh sb="37" eb="39">
      <t>ケイサン</t>
    </rPh>
    <rPh sb="41" eb="43">
      <t>イチラン</t>
    </rPh>
    <rPh sb="43" eb="44">
      <t>ヒョウ</t>
    </rPh>
    <rPh sb="50" eb="52">
      <t>トウニュウ</t>
    </rPh>
    <rPh sb="52" eb="54">
      <t>ケイスウ</t>
    </rPh>
    <rPh sb="54" eb="55">
      <t>ヒョウ</t>
    </rPh>
    <phoneticPr fontId="4"/>
  </si>
  <si>
    <t>ある部門に対して１単位の最終需要が発生した場合、各部門の生産が究極的にどれだけ必要になるかを示す係数であり、この</t>
    <rPh sb="2" eb="4">
      <t>ブモン</t>
    </rPh>
    <rPh sb="5" eb="6">
      <t>タイ</t>
    </rPh>
    <rPh sb="9" eb="11">
      <t>タンイ</t>
    </rPh>
    <rPh sb="12" eb="14">
      <t>サイシュウ</t>
    </rPh>
    <rPh sb="14" eb="16">
      <t>ジュヨウ</t>
    </rPh>
    <rPh sb="17" eb="19">
      <t>ハッセイ</t>
    </rPh>
    <rPh sb="21" eb="23">
      <t>バアイ</t>
    </rPh>
    <rPh sb="24" eb="25">
      <t>カク</t>
    </rPh>
    <rPh sb="25" eb="27">
      <t>ブモン</t>
    </rPh>
    <rPh sb="28" eb="30">
      <t>セイサン</t>
    </rPh>
    <rPh sb="31" eb="34">
      <t>キュウキョクテキ</t>
    </rPh>
    <rPh sb="39" eb="41">
      <t>ヒツヨウ</t>
    </rPh>
    <rPh sb="46" eb="47">
      <t>シメ</t>
    </rPh>
    <rPh sb="48" eb="50">
      <t>ケイスウ</t>
    </rPh>
    <phoneticPr fontId="4"/>
  </si>
  <si>
    <t>　係数を表にしたものが逆行列係数表である。なお、簡易分析シートでは移輸出入を考慮した開放経済型逆行列係数を使用する。</t>
    <rPh sb="1" eb="2">
      <t>カカリ</t>
    </rPh>
    <rPh sb="2" eb="3">
      <t>スウ</t>
    </rPh>
    <rPh sb="4" eb="5">
      <t>ヒョウ</t>
    </rPh>
    <rPh sb="11" eb="14">
      <t>ギャクギョウレツ</t>
    </rPh>
    <rPh sb="14" eb="16">
      <t>ケイスウ</t>
    </rPh>
    <rPh sb="16" eb="17">
      <t>ヒョウ</t>
    </rPh>
    <rPh sb="24" eb="26">
      <t>カンイ</t>
    </rPh>
    <rPh sb="26" eb="28">
      <t>ブンセキ</t>
    </rPh>
    <rPh sb="33" eb="34">
      <t>イ</t>
    </rPh>
    <rPh sb="34" eb="37">
      <t>ユシュツニュウ</t>
    </rPh>
    <rPh sb="38" eb="40">
      <t>コウリョ</t>
    </rPh>
    <rPh sb="42" eb="44">
      <t>カイホウ</t>
    </rPh>
    <rPh sb="44" eb="47">
      <t>ケイザイガタ</t>
    </rPh>
    <rPh sb="47" eb="50">
      <t>ギャクギョウレツ</t>
    </rPh>
    <rPh sb="50" eb="52">
      <t>ケイスウ</t>
    </rPh>
    <rPh sb="53" eb="55">
      <t>シヨウ</t>
    </rPh>
    <phoneticPr fontId="4"/>
  </si>
  <si>
    <t>需要増加額（Ａ）から誘発される生産額の総計で、「逆行列係数（Ｌ）×需要増加額（Ａ）」で求められる。ここでは、間接効果額の</t>
    <rPh sb="0" eb="2">
      <t>ジュヨウ</t>
    </rPh>
    <rPh sb="2" eb="4">
      <t>ゾウカ</t>
    </rPh>
    <rPh sb="4" eb="5">
      <t>ガク</t>
    </rPh>
    <rPh sb="10" eb="12">
      <t>ユウハツ</t>
    </rPh>
    <rPh sb="15" eb="18">
      <t>セイサンガク</t>
    </rPh>
    <rPh sb="19" eb="21">
      <t>ソウケイ</t>
    </rPh>
    <rPh sb="24" eb="27">
      <t>ギャクギョウレツ</t>
    </rPh>
    <rPh sb="27" eb="29">
      <t>ケイスウ</t>
    </rPh>
    <rPh sb="33" eb="35">
      <t>ジュヨウ</t>
    </rPh>
    <rPh sb="35" eb="37">
      <t>ゾウカ</t>
    </rPh>
    <rPh sb="37" eb="38">
      <t>ガク</t>
    </rPh>
    <rPh sb="43" eb="44">
      <t>モト</t>
    </rPh>
    <rPh sb="54" eb="56">
      <t>カンセツ</t>
    </rPh>
    <rPh sb="56" eb="58">
      <t>コウカ</t>
    </rPh>
    <rPh sb="58" eb="59">
      <t>ガク</t>
    </rPh>
    <phoneticPr fontId="4"/>
  </si>
  <si>
    <t>　みを求めるため、「逆行列係数（Ｌ）×原材料費のうち県内需要額（Ｋ）」で求めている。なお、「逆行列係数（Ｌ）×需要増加額（Ａ）」</t>
    <rPh sb="10" eb="13">
      <t>ギャクギョウレツ</t>
    </rPh>
    <rPh sb="13" eb="15">
      <t>ケイスウ</t>
    </rPh>
    <rPh sb="19" eb="22">
      <t>ゲンザイリョウ</t>
    </rPh>
    <rPh sb="22" eb="23">
      <t>ヒ</t>
    </rPh>
    <rPh sb="26" eb="28">
      <t>ケンナイ</t>
    </rPh>
    <rPh sb="28" eb="30">
      <t>ジュヨウ</t>
    </rPh>
    <rPh sb="30" eb="31">
      <t>ガク</t>
    </rPh>
    <rPh sb="36" eb="37">
      <t>モト</t>
    </rPh>
    <rPh sb="46" eb="49">
      <t>ギャクギョウレツ</t>
    </rPh>
    <rPh sb="49" eb="51">
      <t>ケイスウ</t>
    </rPh>
    <rPh sb="55" eb="57">
      <t>ジュヨウ</t>
    </rPh>
    <rPh sb="57" eb="59">
      <t>ゾウカ</t>
    </rPh>
    <rPh sb="59" eb="60">
      <t>ガク</t>
    </rPh>
    <phoneticPr fontId="4"/>
  </si>
  <si>
    <t>　と「県内需要増加額（Ｃ）＋生産誘発額（Ｍ）」は一致する。</t>
    <rPh sb="6" eb="7">
      <t>ヨウ</t>
    </rPh>
    <rPh sb="7" eb="9">
      <t>ゾウカ</t>
    </rPh>
    <rPh sb="9" eb="10">
      <t>ガク</t>
    </rPh>
    <rPh sb="14" eb="16">
      <t>セイサン</t>
    </rPh>
    <rPh sb="16" eb="18">
      <t>ユウハツ</t>
    </rPh>
    <rPh sb="18" eb="19">
      <t>ガク</t>
    </rPh>
    <rPh sb="24" eb="26">
      <t>イッチ</t>
    </rPh>
    <phoneticPr fontId="4"/>
  </si>
  <si>
    <t>雇用者所得額のうち、消費支出額の割合で、簡易分析シートでは、総務省「家計調査」の「１世帯当たり１か月間の収入と支出</t>
    <rPh sb="0" eb="3">
      <t>コヨウシャ</t>
    </rPh>
    <rPh sb="3" eb="5">
      <t>ショトク</t>
    </rPh>
    <rPh sb="5" eb="6">
      <t>ガク</t>
    </rPh>
    <rPh sb="10" eb="12">
      <t>ショウヒ</t>
    </rPh>
    <rPh sb="12" eb="14">
      <t>シシュツ</t>
    </rPh>
    <rPh sb="14" eb="15">
      <t>ガク</t>
    </rPh>
    <rPh sb="16" eb="18">
      <t>ワリアイ</t>
    </rPh>
    <rPh sb="20" eb="22">
      <t>カンイ</t>
    </rPh>
    <rPh sb="22" eb="24">
      <t>ブンセキ</t>
    </rPh>
    <rPh sb="30" eb="33">
      <t>ソウムショウ</t>
    </rPh>
    <rPh sb="34" eb="36">
      <t>カケイ</t>
    </rPh>
    <rPh sb="36" eb="38">
      <t>チョウサ</t>
    </rPh>
    <rPh sb="42" eb="44">
      <t>セタイ</t>
    </rPh>
    <rPh sb="44" eb="45">
      <t>ア</t>
    </rPh>
    <rPh sb="49" eb="50">
      <t>ゲツ</t>
    </rPh>
    <rPh sb="50" eb="51">
      <t>カン</t>
    </rPh>
    <rPh sb="52" eb="54">
      <t>シュウニュウ</t>
    </rPh>
    <rPh sb="55" eb="57">
      <t>シシュツ</t>
    </rPh>
    <phoneticPr fontId="4"/>
  </si>
  <si>
    <t>　（総世帯のうち勤労者世帯、盛岡市、年平均）」のデータを用い、『可処分所得率（可処分所得÷実収入）×平均消費性向（消費</t>
    <rPh sb="4" eb="5">
      <t>オビ</t>
    </rPh>
    <rPh sb="8" eb="11">
      <t>キンロウシャ</t>
    </rPh>
    <rPh sb="11" eb="13">
      <t>セタイ</t>
    </rPh>
    <rPh sb="14" eb="17">
      <t>モリオカシ</t>
    </rPh>
    <rPh sb="18" eb="21">
      <t>ネンヘイキン</t>
    </rPh>
    <rPh sb="28" eb="29">
      <t>モチ</t>
    </rPh>
    <rPh sb="32" eb="35">
      <t>カショブン</t>
    </rPh>
    <rPh sb="35" eb="37">
      <t>ショトク</t>
    </rPh>
    <rPh sb="37" eb="38">
      <t>リツ</t>
    </rPh>
    <rPh sb="39" eb="42">
      <t>カショブン</t>
    </rPh>
    <rPh sb="42" eb="44">
      <t>ショトク</t>
    </rPh>
    <rPh sb="45" eb="48">
      <t>ジツシュウニュウ</t>
    </rPh>
    <rPh sb="50" eb="52">
      <t>ヘイキン</t>
    </rPh>
    <rPh sb="52" eb="54">
      <t>ショウヒ</t>
    </rPh>
    <rPh sb="54" eb="56">
      <t>セイコウ</t>
    </rPh>
    <rPh sb="57" eb="59">
      <t>ショウヒ</t>
    </rPh>
    <phoneticPr fontId="4"/>
  </si>
  <si>
    <t>　支出÷可処分所得）』（＝消費支出÷実収入）によって求めた各年の係数を例示している。</t>
    <rPh sb="5" eb="7">
      <t>ショブン</t>
    </rPh>
    <rPh sb="7" eb="9">
      <t>ショトク</t>
    </rPh>
    <rPh sb="13" eb="15">
      <t>ショウヒ</t>
    </rPh>
    <rPh sb="15" eb="17">
      <t>シシュツ</t>
    </rPh>
    <rPh sb="18" eb="21">
      <t>ジツシュウニュウ</t>
    </rPh>
    <rPh sb="26" eb="27">
      <t>モト</t>
    </rPh>
    <rPh sb="29" eb="30">
      <t>カク</t>
    </rPh>
    <rPh sb="30" eb="31">
      <t>ネン</t>
    </rPh>
    <rPh sb="32" eb="34">
      <t>ケイスウ</t>
    </rPh>
    <rPh sb="35" eb="37">
      <t>レイジ</t>
    </rPh>
    <phoneticPr fontId="4"/>
  </si>
  <si>
    <t>雇用者所得誘発額計（Ｔ）のうち、家計消費支出として発生する需要額で、「雇用者所得誘発額計（Ｔ）×消費転換係数（Ｕ）」で</t>
    <rPh sb="0" eb="3">
      <t>コヨウシャ</t>
    </rPh>
    <rPh sb="3" eb="5">
      <t>ショトク</t>
    </rPh>
    <rPh sb="5" eb="7">
      <t>ユウハツ</t>
    </rPh>
    <rPh sb="7" eb="8">
      <t>ガク</t>
    </rPh>
    <rPh sb="8" eb="9">
      <t>ケイ</t>
    </rPh>
    <rPh sb="16" eb="18">
      <t>カケイ</t>
    </rPh>
    <rPh sb="18" eb="20">
      <t>ショウヒ</t>
    </rPh>
    <rPh sb="20" eb="22">
      <t>シシュツ</t>
    </rPh>
    <rPh sb="25" eb="27">
      <t>ハッセイ</t>
    </rPh>
    <rPh sb="29" eb="31">
      <t>ジュヨウ</t>
    </rPh>
    <rPh sb="31" eb="32">
      <t>ガク</t>
    </rPh>
    <rPh sb="35" eb="38">
      <t>コヨウシャ</t>
    </rPh>
    <rPh sb="38" eb="40">
      <t>ショトク</t>
    </rPh>
    <rPh sb="40" eb="42">
      <t>ユウハツ</t>
    </rPh>
    <rPh sb="42" eb="43">
      <t>ガク</t>
    </rPh>
    <rPh sb="43" eb="44">
      <t>ケイ</t>
    </rPh>
    <rPh sb="48" eb="50">
      <t>ショウヒ</t>
    </rPh>
    <rPh sb="50" eb="52">
      <t>テンカン</t>
    </rPh>
    <rPh sb="52" eb="54">
      <t>ケイスウ</t>
    </rPh>
    <phoneticPr fontId="4"/>
  </si>
  <si>
    <t>　求められる。</t>
    <phoneticPr fontId="4"/>
  </si>
  <si>
    <t>平成25年</t>
    <rPh sb="0" eb="2">
      <t>ヘイセイ</t>
    </rPh>
    <rPh sb="4" eb="5">
      <t>ネン</t>
    </rPh>
    <phoneticPr fontId="4"/>
  </si>
  <si>
    <t>平成26年</t>
    <rPh sb="0" eb="2">
      <t>ヘイセイ</t>
    </rPh>
    <rPh sb="4" eb="5">
      <t>ネン</t>
    </rPh>
    <phoneticPr fontId="4"/>
  </si>
  <si>
    <t>平成21年</t>
  </si>
  <si>
    <t>畜産</t>
  </si>
  <si>
    <t>民生用電気機器</t>
  </si>
  <si>
    <t>建設補修</t>
  </si>
  <si>
    <t>土木</t>
  </si>
  <si>
    <t>小売</t>
  </si>
  <si>
    <t>住宅賃貸料</t>
  </si>
  <si>
    <t>住宅賃貸料（帰属家賃）</t>
  </si>
  <si>
    <t>倉庫</t>
  </si>
  <si>
    <t>郵便・信書便</t>
  </si>
  <si>
    <t>飲食サービス</t>
  </si>
  <si>
    <t>事務用品</t>
  </si>
  <si>
    <t>分類不明</t>
  </si>
  <si>
    <t>（単位：千円）</t>
    <rPh sb="1" eb="3">
      <t>タンイ</t>
    </rPh>
    <rPh sb="4" eb="6">
      <t>センエン</t>
    </rPh>
    <phoneticPr fontId="59"/>
  </si>
  <si>
    <t>内生部門計</t>
  </si>
  <si>
    <t>家計外消費支出（列）</t>
  </si>
  <si>
    <t>最終需要計</t>
  </si>
  <si>
    <t>需要合計</t>
  </si>
  <si>
    <t>最終需要部門計</t>
  </si>
  <si>
    <t>県内生産額</t>
    <rPh sb="0" eb="1">
      <t>ケン</t>
    </rPh>
    <phoneticPr fontId="60"/>
  </si>
  <si>
    <t>家計外消費支出（行）</t>
    <rPh sb="0" eb="2">
      <t>カケイ</t>
    </rPh>
    <rPh sb="2" eb="3">
      <t>ソト</t>
    </rPh>
    <rPh sb="3" eb="5">
      <t>ショウヒ</t>
    </rPh>
    <rPh sb="5" eb="7">
      <t>シシュツ</t>
    </rPh>
    <rPh sb="8" eb="9">
      <t>ギョウ</t>
    </rPh>
    <phoneticPr fontId="60"/>
  </si>
  <si>
    <t>雇用者所得</t>
    <rPh sb="0" eb="3">
      <t>コヨウシャ</t>
    </rPh>
    <rPh sb="3" eb="5">
      <t>ショトク</t>
    </rPh>
    <phoneticPr fontId="60"/>
  </si>
  <si>
    <t>資本減耗引当</t>
  </si>
  <si>
    <t>間接税（関税・輸入品商品税を除く。）</t>
  </si>
  <si>
    <t>（控除）経常補助金</t>
  </si>
  <si>
    <t>粗付加価値部門計</t>
  </si>
  <si>
    <t>②投入係数表</t>
    <rPh sb="1" eb="3">
      <t>トウニュウ</t>
    </rPh>
    <rPh sb="3" eb="5">
      <t>ケイスウ</t>
    </rPh>
    <rPh sb="5" eb="6">
      <t>ヒョウ</t>
    </rPh>
    <phoneticPr fontId="59"/>
  </si>
  <si>
    <t xml:space="preserve"> 行和</t>
    <rPh sb="1" eb="2">
      <t>ギョウ</t>
    </rPh>
    <rPh sb="2" eb="3">
      <t>ワ</t>
    </rPh>
    <phoneticPr fontId="61"/>
  </si>
  <si>
    <t xml:space="preserve"> 感応度係数</t>
    <rPh sb="1" eb="3">
      <t>カンオウ</t>
    </rPh>
    <rPh sb="3" eb="4">
      <t>ド</t>
    </rPh>
    <rPh sb="4" eb="6">
      <t>ケイスウ</t>
    </rPh>
    <phoneticPr fontId="61"/>
  </si>
  <si>
    <t>列和</t>
    <rPh sb="0" eb="1">
      <t>レツ</t>
    </rPh>
    <rPh sb="1" eb="2">
      <t>ワ</t>
    </rPh>
    <phoneticPr fontId="61"/>
  </si>
  <si>
    <t>影響力係数</t>
    <rPh sb="0" eb="3">
      <t>エイキョウリョク</t>
    </rPh>
    <rPh sb="3" eb="5">
      <t>ケイスウ</t>
    </rPh>
    <phoneticPr fontId="61"/>
  </si>
  <si>
    <t>常用雇用者</t>
    <rPh sb="0" eb="2">
      <t>ジョウヨウ</t>
    </rPh>
    <rPh sb="2" eb="5">
      <t>コヨウシャ</t>
    </rPh>
    <phoneticPr fontId="4"/>
  </si>
  <si>
    <t>臨時雇用者</t>
    <rPh sb="0" eb="2">
      <t>リンジ</t>
    </rPh>
    <rPh sb="2" eb="5">
      <t>コヨウシャ</t>
    </rPh>
    <phoneticPr fontId="59"/>
  </si>
  <si>
    <t>正社員・
正職員</t>
    <rPh sb="0" eb="3">
      <t>セイシャイン</t>
    </rPh>
    <rPh sb="5" eb="6">
      <t>セイ</t>
    </rPh>
    <rPh sb="6" eb="8">
      <t>ショクイン</t>
    </rPh>
    <phoneticPr fontId="4"/>
  </si>
  <si>
    <t>正社員・
正職員以外</t>
    <rPh sb="0" eb="3">
      <t>セイシャイン</t>
    </rPh>
    <rPh sb="5" eb="6">
      <t>セイ</t>
    </rPh>
    <rPh sb="6" eb="8">
      <t>ショクイン</t>
    </rPh>
    <rPh sb="8" eb="10">
      <t>イガイ</t>
    </rPh>
    <phoneticPr fontId="4"/>
  </si>
  <si>
    <t>平成27年</t>
    <rPh sb="0" eb="2">
      <t>ヘイセイ</t>
    </rPh>
    <rPh sb="4" eb="5">
      <t>ネン</t>
    </rPh>
    <phoneticPr fontId="4"/>
  </si>
  <si>
    <t>平成28年</t>
    <rPh sb="0" eb="2">
      <t>ヘイセイ</t>
    </rPh>
    <rPh sb="4" eb="5">
      <t>ネン</t>
    </rPh>
    <phoneticPr fontId="4"/>
  </si>
  <si>
    <t>平成29年</t>
    <rPh sb="0" eb="2">
      <t>ヘイセイ</t>
    </rPh>
    <rPh sb="4" eb="5">
      <t>ネン</t>
    </rPh>
    <phoneticPr fontId="4"/>
  </si>
  <si>
    <t>各年の消費転換係数</t>
    <rPh sb="0" eb="2">
      <t>カクネン</t>
    </rPh>
    <rPh sb="3" eb="5">
      <t>ショウヒ</t>
    </rPh>
    <rPh sb="5" eb="7">
      <t>テンカン</t>
    </rPh>
    <rPh sb="7" eb="9">
      <t>ケイスウ</t>
    </rPh>
    <phoneticPr fontId="4"/>
  </si>
  <si>
    <t>後方移動平均（３年）の消費転換係数</t>
    <rPh sb="11" eb="13">
      <t>ショウヒ</t>
    </rPh>
    <rPh sb="13" eb="15">
      <t>テンカン</t>
    </rPh>
    <rPh sb="15" eb="17">
      <t>ケイスウ</t>
    </rPh>
    <phoneticPr fontId="4"/>
  </si>
  <si>
    <t>　　　　○各年の消費転換係数</t>
    <rPh sb="5" eb="7">
      <t>カクネン</t>
    </rPh>
    <rPh sb="8" eb="10">
      <t>ショウヒ</t>
    </rPh>
    <rPh sb="10" eb="12">
      <t>テンカン</t>
    </rPh>
    <rPh sb="12" eb="14">
      <t>ケイスウ</t>
    </rPh>
    <phoneticPr fontId="4"/>
  </si>
  <si>
    <t>逆行列係数表〔｛Ｉ-（Ｉ-Ｍ）Ａ｝＾-1〕</t>
    <rPh sb="0" eb="3">
      <t>ギャクギョウレツ</t>
    </rPh>
    <rPh sb="3" eb="5">
      <t>ケイスウ</t>
    </rPh>
    <rPh sb="5" eb="6">
      <t>ヒョウ</t>
    </rPh>
    <phoneticPr fontId="68"/>
  </si>
  <si>
    <t>平成30年</t>
    <rPh sb="0" eb="2">
      <t>ヘイセイ</t>
    </rPh>
    <rPh sb="4" eb="5">
      <t>ネン</t>
    </rPh>
    <phoneticPr fontId="4"/>
  </si>
  <si>
    <t>令和元年</t>
    <rPh sb="0" eb="2">
      <t>レイワ</t>
    </rPh>
    <rPh sb="2" eb="4">
      <t>ガンネン</t>
    </rPh>
    <phoneticPr fontId="4"/>
  </si>
  <si>
    <t>　値を参考として記載していますので、分析内容にあった数字を選んで入力してください。なお、自</t>
    <phoneticPr fontId="4"/>
  </si>
  <si>
    <t>岩手県ふるさと振興部調査統計課　調査分析担当</t>
    <rPh sb="0" eb="3">
      <t>イワテケン</t>
    </rPh>
    <rPh sb="7" eb="9">
      <t>シンコウ</t>
    </rPh>
    <rPh sb="9" eb="10">
      <t>ブ</t>
    </rPh>
    <rPh sb="10" eb="12">
      <t>チョウサ</t>
    </rPh>
    <rPh sb="12" eb="14">
      <t>トウケイ</t>
    </rPh>
    <rPh sb="14" eb="15">
      <t>カ</t>
    </rPh>
    <rPh sb="16" eb="18">
      <t>チョウサ</t>
    </rPh>
    <rPh sb="18" eb="20">
      <t>ブンセキ</t>
    </rPh>
    <rPh sb="20" eb="22">
      <t>タントウ</t>
    </rPh>
    <phoneticPr fontId="4"/>
  </si>
  <si>
    <t>Ｅ－ｍａｉｌ　AA0003@pref.iwate.jp</t>
    <phoneticPr fontId="4"/>
  </si>
  <si>
    <t>令和2年</t>
    <rPh sb="0" eb="2">
      <t>レイワ</t>
    </rPh>
    <rPh sb="3" eb="4">
      <t>ネン</t>
    </rPh>
    <phoneticPr fontId="4"/>
  </si>
  <si>
    <t>耕種農業</t>
  </si>
  <si>
    <t>農業サービス</t>
  </si>
  <si>
    <t>林業</t>
  </si>
  <si>
    <t>石炭・原油・天然ガス</t>
  </si>
  <si>
    <t>その他の鉱業</t>
  </si>
  <si>
    <t>畜産食料品</t>
  </si>
  <si>
    <t>水産食料品</t>
  </si>
  <si>
    <t>めん・パン・菓子類</t>
  </si>
  <si>
    <t>その他の食料品</t>
  </si>
  <si>
    <t>飲料・たばこ</t>
  </si>
  <si>
    <t>飼料・有機質肥料（別掲を除く。）</t>
  </si>
  <si>
    <t>繊維工業製品</t>
  </si>
  <si>
    <t>衣服・その他の繊維既製品</t>
  </si>
  <si>
    <t>木材・木製品</t>
  </si>
  <si>
    <t>家具・装備品</t>
  </si>
  <si>
    <t>パルプ・紙・板紙・加工紙</t>
  </si>
  <si>
    <t>紙加工品</t>
  </si>
  <si>
    <t>印刷・製版・製本</t>
  </si>
  <si>
    <t>化学肥料</t>
  </si>
  <si>
    <t>無機化学工業製品</t>
  </si>
  <si>
    <t>医薬品</t>
  </si>
  <si>
    <t>化学最終製品（医薬品を除く。）</t>
  </si>
  <si>
    <t>プラスチック製品</t>
  </si>
  <si>
    <t>ゴム製品</t>
  </si>
  <si>
    <t>なめし革・革製品・毛皮</t>
  </si>
  <si>
    <t>ガラス・ガラス製品</t>
  </si>
  <si>
    <t>セメント・セメント製品</t>
  </si>
  <si>
    <t>銑鉄・粗鋼</t>
  </si>
  <si>
    <t>鉄屑</t>
  </si>
  <si>
    <t>鋼材</t>
  </si>
  <si>
    <t>非鉄金属製錬・精製</t>
  </si>
  <si>
    <t>非鉄金属屑</t>
  </si>
  <si>
    <t>非鉄金属加工製品</t>
  </si>
  <si>
    <t>建設用・建築用金属製品</t>
  </si>
  <si>
    <t>その他の金属製品</t>
  </si>
  <si>
    <t>はん用機械</t>
  </si>
  <si>
    <t>生産用機械</t>
  </si>
  <si>
    <t>業務用機械</t>
  </si>
  <si>
    <t>電子デバイス</t>
  </si>
  <si>
    <t>その他の電子部品</t>
  </si>
  <si>
    <t>産業用電気機器</t>
  </si>
  <si>
    <t>電子応用装置・電気計測器</t>
  </si>
  <si>
    <t>その他の電気機械</t>
  </si>
  <si>
    <t>通信・映像・音響機器</t>
  </si>
  <si>
    <t>電子計算機・同附属装置</t>
  </si>
  <si>
    <t>船舶・同修理</t>
  </si>
  <si>
    <t>その他の輸送機械・同修理</t>
  </si>
  <si>
    <t>その他の製造工業製品</t>
  </si>
  <si>
    <t>建築</t>
  </si>
  <si>
    <t>ガス・熱供給</t>
  </si>
  <si>
    <t>水道</t>
  </si>
  <si>
    <t>廃棄物処理</t>
  </si>
  <si>
    <t>卸売</t>
  </si>
  <si>
    <t>金融・保険</t>
  </si>
  <si>
    <t>不動産仲介及び賃貸</t>
  </si>
  <si>
    <t>鉄道輸送</t>
  </si>
  <si>
    <t>道路輸送（自家輸送を除く。）</t>
  </si>
  <si>
    <t>自家輸送</t>
  </si>
  <si>
    <t>水運</t>
  </si>
  <si>
    <t>航空輸送</t>
  </si>
  <si>
    <t>貨物利用運送</t>
  </si>
  <si>
    <t>運輸附帯サービス</t>
  </si>
  <si>
    <t>通信</t>
  </si>
  <si>
    <t>放送</t>
  </si>
  <si>
    <t>公務</t>
  </si>
  <si>
    <t>教育</t>
  </si>
  <si>
    <t>研究</t>
  </si>
  <si>
    <t>医療・保健衛生</t>
  </si>
  <si>
    <t>社会保険・社会福祉</t>
  </si>
  <si>
    <t>介護</t>
  </si>
  <si>
    <t>他に分類されない会員制団体</t>
  </si>
  <si>
    <t>物品賃貸サービス</t>
  </si>
  <si>
    <t>広告</t>
  </si>
  <si>
    <t>自動車整備・機械修理</t>
  </si>
  <si>
    <t>その他の対事業所サービス</t>
  </si>
  <si>
    <t>宿泊業</t>
  </si>
  <si>
    <t>洗濯・理容・美容・浴場業</t>
  </si>
  <si>
    <t>娯楽サービス</t>
  </si>
  <si>
    <t>その他の対個人サービス</t>
  </si>
  <si>
    <t>民間消費支出</t>
  </si>
  <si>
    <t>一般政府消費支出</t>
  </si>
  <si>
    <t>県内総固定資本形成（公的）</t>
  </si>
  <si>
    <t>県内総固定資本形成（民間）</t>
  </si>
  <si>
    <t>在庫純増</t>
  </si>
  <si>
    <t>県内最終需要計</t>
  </si>
  <si>
    <t>県内需要合計</t>
  </si>
  <si>
    <t>移輸出</t>
  </si>
  <si>
    <t>（控除）移輸入</t>
  </si>
  <si>
    <t>家計外消費支出（行）</t>
  </si>
  <si>
    <t>雇用者所得</t>
  </si>
  <si>
    <t>県内生産額</t>
  </si>
  <si>
    <t>102×102</t>
  </si>
  <si>
    <t>就業誘発係数</t>
    <rPh sb="0" eb="2">
      <t>シュウギョウ</t>
    </rPh>
    <rPh sb="2" eb="4">
      <t>ユウハツ</t>
    </rPh>
    <rPh sb="4" eb="6">
      <t>ケイスウ</t>
    </rPh>
    <phoneticPr fontId="4"/>
  </si>
  <si>
    <t>雇用誘発係数</t>
    <rPh sb="0" eb="2">
      <t>コヨウ</t>
    </rPh>
    <rPh sb="2" eb="4">
      <t>ユウハツ</t>
    </rPh>
    <rPh sb="4" eb="6">
      <t>ケイスウ</t>
    </rPh>
    <phoneticPr fontId="4"/>
  </si>
  <si>
    <t>生産者価格評価表</t>
    <rPh sb="0" eb="3">
      <t>セイサンシャ</t>
    </rPh>
    <rPh sb="3" eb="5">
      <t>カカク</t>
    </rPh>
    <rPh sb="5" eb="7">
      <t>ヒョウカ</t>
    </rPh>
    <rPh sb="7" eb="8">
      <t>ヒョウ</t>
    </rPh>
    <phoneticPr fontId="59"/>
  </si>
  <si>
    <t>千円</t>
  </si>
  <si>
    <t>漁業</t>
    <rPh sb="0" eb="2">
      <t>ギョギョウ</t>
    </rPh>
    <phoneticPr fontId="5"/>
  </si>
  <si>
    <t>その他の鉱業</t>
    <rPh sb="2" eb="3">
      <t>タ</t>
    </rPh>
    <rPh sb="4" eb="6">
      <t>コウギョウ</t>
    </rPh>
    <phoneticPr fontId="5"/>
  </si>
  <si>
    <t>水産食料品</t>
    <rPh sb="0" eb="2">
      <t>スイサン</t>
    </rPh>
    <rPh sb="2" eb="5">
      <t>ショクリョウヒン</t>
    </rPh>
    <phoneticPr fontId="3"/>
  </si>
  <si>
    <t>その他の食料品</t>
    <rPh sb="2" eb="3">
      <t>タ</t>
    </rPh>
    <rPh sb="4" eb="7">
      <t>ショクリョウヒン</t>
    </rPh>
    <phoneticPr fontId="3"/>
  </si>
  <si>
    <t>飲料・たばこ</t>
    <rPh sb="0" eb="2">
      <t>インリョウ</t>
    </rPh>
    <phoneticPr fontId="5"/>
  </si>
  <si>
    <t>木材・木製品</t>
    <rPh sb="0" eb="2">
      <t>モクザイ</t>
    </rPh>
    <phoneticPr fontId="3"/>
  </si>
  <si>
    <t>印刷・製版・製本</t>
    <rPh sb="3" eb="5">
      <t>セイハン</t>
    </rPh>
    <rPh sb="6" eb="8">
      <t>セイホン</t>
    </rPh>
    <phoneticPr fontId="5"/>
  </si>
  <si>
    <t>無機化学工業製品</t>
    <rPh sb="4" eb="6">
      <t>コウギョウ</t>
    </rPh>
    <rPh sb="6" eb="8">
      <t>セイヒン</t>
    </rPh>
    <phoneticPr fontId="5"/>
  </si>
  <si>
    <t>石油化学系基礎製品、有機化学工業製品（合成樹脂を除く。）</t>
    <rPh sb="0" eb="2">
      <t>セキユ</t>
    </rPh>
    <rPh sb="2" eb="4">
      <t>カガク</t>
    </rPh>
    <rPh sb="4" eb="5">
      <t>ケイ</t>
    </rPh>
    <rPh sb="5" eb="7">
      <t>キソ</t>
    </rPh>
    <rPh sb="7" eb="9">
      <t>セイヒン</t>
    </rPh>
    <rPh sb="10" eb="12">
      <t>ユウキ</t>
    </rPh>
    <rPh sb="12" eb="14">
      <t>カガク</t>
    </rPh>
    <rPh sb="14" eb="16">
      <t>コウギョウ</t>
    </rPh>
    <rPh sb="16" eb="18">
      <t>セイヒン</t>
    </rPh>
    <rPh sb="19" eb="21">
      <t>ゴウセイ</t>
    </rPh>
    <rPh sb="21" eb="23">
      <t>ジュシ</t>
    </rPh>
    <rPh sb="24" eb="25">
      <t>ノゾ</t>
    </rPh>
    <phoneticPr fontId="3"/>
  </si>
  <si>
    <t>合成樹脂、化学繊維</t>
    <rPh sb="5" eb="7">
      <t>カガク</t>
    </rPh>
    <rPh sb="7" eb="9">
      <t>センイ</t>
    </rPh>
    <phoneticPr fontId="3"/>
  </si>
  <si>
    <t>医薬品</t>
    <rPh sb="0" eb="3">
      <t>イヤクヒン</t>
    </rPh>
    <phoneticPr fontId="5"/>
  </si>
  <si>
    <t>石油製品、石炭製品</t>
    <rPh sb="2" eb="4">
      <t>セイヒン</t>
    </rPh>
    <rPh sb="5" eb="7">
      <t>セキタン</t>
    </rPh>
    <phoneticPr fontId="3"/>
  </si>
  <si>
    <t>陶磁器、その他の窯業・土石製品</t>
  </si>
  <si>
    <t>鉄屑</t>
    <rPh sb="0" eb="1">
      <t>テツ</t>
    </rPh>
    <rPh sb="1" eb="2">
      <t>クズ</t>
    </rPh>
    <phoneticPr fontId="3"/>
  </si>
  <si>
    <t>鋳鍛造品（鉄）、その他の鉄鋼製品</t>
    <rPh sb="0" eb="1">
      <t>イ</t>
    </rPh>
    <rPh sb="1" eb="3">
      <t>タンゾウ</t>
    </rPh>
    <rPh sb="3" eb="4">
      <t>ヒン</t>
    </rPh>
    <rPh sb="5" eb="6">
      <t>テツ</t>
    </rPh>
    <rPh sb="10" eb="11">
      <t>タ</t>
    </rPh>
    <rPh sb="12" eb="14">
      <t>テッコウ</t>
    </rPh>
    <rPh sb="14" eb="16">
      <t>セイヒン</t>
    </rPh>
    <phoneticPr fontId="3"/>
  </si>
  <si>
    <t>はん用機械</t>
    <rPh sb="2" eb="3">
      <t>ヨウ</t>
    </rPh>
    <rPh sb="3" eb="5">
      <t>キカイ</t>
    </rPh>
    <phoneticPr fontId="5"/>
  </si>
  <si>
    <t>生産用機械</t>
    <rPh sb="0" eb="2">
      <t>セイサン</t>
    </rPh>
    <rPh sb="2" eb="3">
      <t>ヨウ</t>
    </rPh>
    <rPh sb="3" eb="5">
      <t>キカイ</t>
    </rPh>
    <phoneticPr fontId="5"/>
  </si>
  <si>
    <t>業務用機械</t>
    <rPh sb="0" eb="2">
      <t>ギョウム</t>
    </rPh>
    <rPh sb="2" eb="3">
      <t>ヨウ</t>
    </rPh>
    <rPh sb="3" eb="5">
      <t>キカイ</t>
    </rPh>
    <phoneticPr fontId="5"/>
  </si>
  <si>
    <t>その他の電子部品</t>
    <rPh sb="2" eb="3">
      <t>タ</t>
    </rPh>
    <rPh sb="4" eb="6">
      <t>デンシ</t>
    </rPh>
    <rPh sb="6" eb="8">
      <t>ブヒン</t>
    </rPh>
    <phoneticPr fontId="5"/>
  </si>
  <si>
    <t>産業用電気機器</t>
    <rPh sb="0" eb="3">
      <t>サンギョウヨウ</t>
    </rPh>
    <rPh sb="3" eb="5">
      <t>デンキ</t>
    </rPh>
    <rPh sb="5" eb="7">
      <t>キキ</t>
    </rPh>
    <phoneticPr fontId="5"/>
  </si>
  <si>
    <t>民生用電気機器</t>
    <rPh sb="5" eb="7">
      <t>キキ</t>
    </rPh>
    <phoneticPr fontId="3"/>
  </si>
  <si>
    <t>電子応用装置・電気計測器</t>
    <rPh sb="0" eb="2">
      <t>デンシ</t>
    </rPh>
    <rPh sb="2" eb="4">
      <t>オウヨウ</t>
    </rPh>
    <rPh sb="4" eb="6">
      <t>ソウチ</t>
    </rPh>
    <rPh sb="7" eb="9">
      <t>デンキ</t>
    </rPh>
    <rPh sb="9" eb="12">
      <t>ケイソクキ</t>
    </rPh>
    <phoneticPr fontId="3"/>
  </si>
  <si>
    <t>その他の電気機械</t>
    <rPh sb="2" eb="3">
      <t>タ</t>
    </rPh>
    <rPh sb="4" eb="6">
      <t>デンキ</t>
    </rPh>
    <rPh sb="6" eb="8">
      <t>キカイ</t>
    </rPh>
    <phoneticPr fontId="5"/>
  </si>
  <si>
    <t>乗用車、その他の自動車、自動車部品・同附属品</t>
  </si>
  <si>
    <t>再生資源回収・加工処理</t>
    <rPh sb="0" eb="2">
      <t>サイセイ</t>
    </rPh>
    <rPh sb="2" eb="4">
      <t>シゲン</t>
    </rPh>
    <rPh sb="4" eb="6">
      <t>カイシュウ</t>
    </rPh>
    <rPh sb="7" eb="9">
      <t>カコウ</t>
    </rPh>
    <rPh sb="9" eb="11">
      <t>ショリ</t>
    </rPh>
    <phoneticPr fontId="5"/>
  </si>
  <si>
    <t>土木</t>
    <rPh sb="0" eb="2">
      <t>ドボク</t>
    </rPh>
    <phoneticPr fontId="3"/>
  </si>
  <si>
    <t>卸売</t>
    <rPh sb="0" eb="2">
      <t>オロシウ</t>
    </rPh>
    <phoneticPr fontId="3"/>
  </si>
  <si>
    <t>小売</t>
    <rPh sb="0" eb="2">
      <t>コウリ</t>
    </rPh>
    <phoneticPr fontId="3"/>
  </si>
  <si>
    <t>住宅賃貸料（帰属家賃）</t>
    <rPh sb="0" eb="2">
      <t>ジュウタク</t>
    </rPh>
    <rPh sb="2" eb="5">
      <t>チンタイリョウ</t>
    </rPh>
    <rPh sb="6" eb="8">
      <t>キゾク</t>
    </rPh>
    <rPh sb="8" eb="10">
      <t>ヤチン</t>
    </rPh>
    <phoneticPr fontId="5"/>
  </si>
  <si>
    <t>貨物利用運送</t>
    <rPh sb="2" eb="4">
      <t>リヨウ</t>
    </rPh>
    <rPh sb="4" eb="6">
      <t>ウンソウ</t>
    </rPh>
    <phoneticPr fontId="5"/>
  </si>
  <si>
    <t>運輸附帯サービス</t>
    <rPh sb="2" eb="4">
      <t>フタイ</t>
    </rPh>
    <phoneticPr fontId="3"/>
  </si>
  <si>
    <t>郵便・信書便</t>
    <rPh sb="3" eb="5">
      <t>シンショ</t>
    </rPh>
    <rPh sb="5" eb="6">
      <t>ビン</t>
    </rPh>
    <phoneticPr fontId="5"/>
  </si>
  <si>
    <t>通信</t>
    <rPh sb="0" eb="2">
      <t>ツウシン</t>
    </rPh>
    <phoneticPr fontId="5"/>
  </si>
  <si>
    <t>情報サービス、インターネット附随サービス、映像・音声・文字情報制作</t>
    <rPh sb="0" eb="2">
      <t>ジョウホウ</t>
    </rPh>
    <rPh sb="14" eb="16">
      <t>フズイ</t>
    </rPh>
    <rPh sb="21" eb="23">
      <t>エイゾウ</t>
    </rPh>
    <rPh sb="24" eb="26">
      <t>オンセイ</t>
    </rPh>
    <rPh sb="27" eb="29">
      <t>モジ</t>
    </rPh>
    <rPh sb="29" eb="31">
      <t>ジョウホウ</t>
    </rPh>
    <rPh sb="31" eb="33">
      <t>セイサク</t>
    </rPh>
    <phoneticPr fontId="5"/>
  </si>
  <si>
    <t>医療・保健衛生</t>
    <rPh sb="0" eb="2">
      <t>イリョウ</t>
    </rPh>
    <rPh sb="3" eb="5">
      <t>ホケン</t>
    </rPh>
    <rPh sb="5" eb="7">
      <t>エイセイ</t>
    </rPh>
    <phoneticPr fontId="5"/>
  </si>
  <si>
    <t>介護</t>
    <rPh sb="0" eb="2">
      <t>カイゴ</t>
    </rPh>
    <phoneticPr fontId="5"/>
  </si>
  <si>
    <t>宿泊業</t>
    <rPh sb="0" eb="2">
      <t>シュクハク</t>
    </rPh>
    <rPh sb="2" eb="3">
      <t>ギョウ</t>
    </rPh>
    <phoneticPr fontId="5"/>
  </si>
  <si>
    <t>飲食サービス</t>
    <rPh sb="0" eb="2">
      <t>インショク</t>
    </rPh>
    <phoneticPr fontId="5"/>
  </si>
  <si>
    <t>娯楽サービス</t>
    <rPh sb="0" eb="2">
      <t>ゴラク</t>
    </rPh>
    <phoneticPr fontId="5"/>
  </si>
  <si>
    <t>事務用品</t>
    <rPh sb="0" eb="2">
      <t>ジム</t>
    </rPh>
    <rPh sb="2" eb="4">
      <t>ヨウヒン</t>
    </rPh>
    <phoneticPr fontId="5"/>
  </si>
  <si>
    <t>分類不明</t>
    <rPh sb="0" eb="2">
      <t>ブンルイ</t>
    </rPh>
    <rPh sb="2" eb="4">
      <t>フメイ</t>
    </rPh>
    <phoneticPr fontId="5"/>
  </si>
  <si>
    <t>漁業</t>
  </si>
  <si>
    <t>石油化学系基礎製品、有機化学工業製品（合成樹脂を除く。）</t>
  </si>
  <si>
    <t>合成樹脂、化学繊維</t>
  </si>
  <si>
    <t>石油製品、石炭製品</t>
  </si>
  <si>
    <t>鋳鍛造品（鉄）、その他の鉄鋼製品</t>
  </si>
  <si>
    <t>情報サービス、インターネット附随サービス、映像・音声・文字情報制作</t>
  </si>
  <si>
    <t>令和3年</t>
    <rPh sb="0" eb="2">
      <t>レイワ</t>
    </rPh>
    <rPh sb="3" eb="4">
      <t>ネン</t>
    </rPh>
    <phoneticPr fontId="4"/>
  </si>
  <si>
    <t>れば分析結果の完成です。今回の例で分析した結果、岩手県経済には約15億円の「経済波及</t>
    <rPh sb="2" eb="4">
      <t>ブンセキ</t>
    </rPh>
    <rPh sb="4" eb="6">
      <t>ケッカ</t>
    </rPh>
    <rPh sb="7" eb="9">
      <t>カンセイ</t>
    </rPh>
    <rPh sb="31" eb="32">
      <t>ヤク</t>
    </rPh>
    <rPh sb="38" eb="40">
      <t>ケイザイ</t>
    </rPh>
    <rPh sb="40" eb="42">
      <t>ハキュウ</t>
    </rPh>
    <phoneticPr fontId="4"/>
  </si>
  <si>
    <t>令和4年</t>
    <rPh sb="0" eb="2">
      <t>レイワ</t>
    </rPh>
    <rPh sb="3" eb="4">
      <t>ネン</t>
    </rPh>
    <phoneticPr fontId="4"/>
  </si>
  <si>
    <t>ＴＥＬ　０１９－６２９－５３０１　　　ＦＡＸ　０１９－６２９－５３０９</t>
    <phoneticPr fontId="4"/>
  </si>
  <si>
    <t>https://www3.pref.iwate.jp/webdb/view/outside/s14Tokei/bnyaBtKekka.html/B03/B0303/I015</t>
    <phoneticPr fontId="4"/>
  </si>
  <si>
    <t>https://www.stat.go.jp/data/kakei/index.html</t>
    <phoneticPr fontId="4"/>
  </si>
  <si>
    <t>令和5年</t>
    <rPh sb="0" eb="2">
      <t>レイワ</t>
    </rPh>
    <rPh sb="3" eb="4">
      <t>ネン</t>
    </rPh>
    <phoneticPr fontId="4"/>
  </si>
  <si>
    <t>令和6年</t>
    <rPh sb="0" eb="2">
      <t>レイワ</t>
    </rPh>
    <rPh sb="3" eb="4">
      <t>ネン</t>
    </rPh>
    <phoneticPr fontId="4"/>
  </si>
  <si>
    <t>令和7年</t>
    <rPh sb="0" eb="2">
      <t>レイワ</t>
    </rPh>
    <rPh sb="3" eb="4">
      <t>ネン</t>
    </rPh>
    <phoneticPr fontId="4"/>
  </si>
  <si>
    <t>獣医業</t>
    <rPh sb="0" eb="2">
      <t>ジュウイ</t>
    </rPh>
    <rPh sb="2" eb="3">
      <t>ギョウ</t>
    </rPh>
    <phoneticPr fontId="2"/>
  </si>
  <si>
    <t>雇用表（103部門）</t>
    <phoneticPr fontId="4"/>
  </si>
  <si>
    <t>精穀・製粉</t>
  </si>
  <si>
    <t>電気</t>
    <rPh sb="0" eb="2">
      <t>デンキ</t>
    </rPh>
    <phoneticPr fontId="4"/>
  </si>
  <si>
    <t>令和２年岩手県産業連関表</t>
    <rPh sb="0" eb="2">
      <t>レイワ</t>
    </rPh>
    <rPh sb="3" eb="4">
      <t>ネン</t>
    </rPh>
    <rPh sb="4" eb="7">
      <t>イワテケン</t>
    </rPh>
    <rPh sb="7" eb="9">
      <t>サンギョウ</t>
    </rPh>
    <rPh sb="9" eb="11">
      <t>レンカン</t>
    </rPh>
    <rPh sb="11" eb="12">
      <t>ヒョウ</t>
    </rPh>
    <phoneticPr fontId="59"/>
  </si>
  <si>
    <t>103部門（統合中分類）</t>
    <rPh sb="3" eb="5">
      <t>ブモン</t>
    </rPh>
    <rPh sb="6" eb="8">
      <t>トウゴウ</t>
    </rPh>
    <rPh sb="8" eb="11">
      <t>チュウブンルイ</t>
    </rPh>
    <phoneticPr fontId="59"/>
  </si>
  <si>
    <t>100</t>
    <phoneticPr fontId="4"/>
  </si>
  <si>
    <t>103</t>
    <phoneticPr fontId="4"/>
  </si>
  <si>
    <t>令和２年岩手県産業連関表</t>
    <rPh sb="0" eb="2">
      <t>レイワ</t>
    </rPh>
    <rPh sb="3" eb="4">
      <t>ネン</t>
    </rPh>
    <rPh sb="4" eb="7">
      <t>イワテケン</t>
    </rPh>
    <rPh sb="7" eb="9">
      <t>サンギョウ</t>
    </rPh>
    <rPh sb="9" eb="11">
      <t>レンカン</t>
    </rPh>
    <rPh sb="11" eb="12">
      <t>ヒョウ</t>
    </rPh>
    <phoneticPr fontId="5"/>
  </si>
  <si>
    <t>令和２年岩手県産業連関表経済波及効果簡易分析ツール</t>
    <rPh sb="4" eb="7">
      <t>イワテケン</t>
    </rPh>
    <rPh sb="7" eb="9">
      <t>サンギョウ</t>
    </rPh>
    <rPh sb="9" eb="11">
      <t>レンカン</t>
    </rPh>
    <rPh sb="11" eb="12">
      <t>ヒョウ</t>
    </rPh>
    <rPh sb="12" eb="14">
      <t>ケイザイ</t>
    </rPh>
    <rPh sb="14" eb="16">
      <t>ハキュウ</t>
    </rPh>
    <rPh sb="16" eb="18">
      <t>コウカ</t>
    </rPh>
    <rPh sb="18" eb="20">
      <t>カンイ</t>
    </rPh>
    <rPh sb="20" eb="22">
      <t>ブンセキ</t>
    </rPh>
    <phoneticPr fontId="4"/>
  </si>
  <si>
    <t>　今般、岩手県における「経済波及効果」の分析を簡便にできるように、『令和２年岩手県産業連関表経</t>
    <rPh sb="1" eb="3">
      <t>コンパン</t>
    </rPh>
    <rPh sb="4" eb="7">
      <t>イワテケン</t>
    </rPh>
    <rPh sb="12" eb="14">
      <t>ケイザイ</t>
    </rPh>
    <rPh sb="14" eb="16">
      <t>ハキュウ</t>
    </rPh>
    <rPh sb="16" eb="18">
      <t>コウカ</t>
    </rPh>
    <rPh sb="20" eb="22">
      <t>ブンセキ</t>
    </rPh>
    <rPh sb="23" eb="25">
      <t>カンベン</t>
    </rPh>
    <rPh sb="38" eb="41">
      <t>イワテケン</t>
    </rPh>
    <rPh sb="41" eb="43">
      <t>サンギョウ</t>
    </rPh>
    <rPh sb="43" eb="45">
      <t>レンカン</t>
    </rPh>
    <rPh sb="45" eb="46">
      <t>ヒョウ</t>
    </rPh>
    <rPh sb="46" eb="47">
      <t>キョウ</t>
    </rPh>
    <phoneticPr fontId="4"/>
  </si>
  <si>
    <t>１　令和２年岩手県産業連関表は、令和２年の岩手県の経済構造を表したものであり、分析</t>
  </si>
  <si>
    <t>１　分析結果は、令和２年の価格で表示され、物価変動は考慮されていない。</t>
  </si>
  <si>
    <t>○令和２年岩手県産業連関表：統合中分類表（いわての統計情報）</t>
    <rPh sb="5" eb="8">
      <t>イワテケン</t>
    </rPh>
    <rPh sb="8" eb="10">
      <t>サンギョウ</t>
    </rPh>
    <rPh sb="10" eb="12">
      <t>レンカン</t>
    </rPh>
    <rPh sb="12" eb="13">
      <t>ヒョウ</t>
    </rPh>
    <rPh sb="14" eb="16">
      <t>トウゴウ</t>
    </rPh>
    <rPh sb="16" eb="19">
      <t>チュウブンルイ</t>
    </rPh>
    <rPh sb="19" eb="20">
      <t>ヒョウ</t>
    </rPh>
    <rPh sb="25" eb="27">
      <t>トウケイ</t>
    </rPh>
    <rPh sb="27" eb="29">
      <t>ジョウホウ</t>
    </rPh>
    <phoneticPr fontId="4"/>
  </si>
  <si>
    <t>○令和２年岩手県産業連関表：雇用表・統合中分類表（いわての統計情報）</t>
    <rPh sb="5" eb="8">
      <t>イワテケン</t>
    </rPh>
    <rPh sb="8" eb="10">
      <t>サンギョウ</t>
    </rPh>
    <rPh sb="10" eb="12">
      <t>レンカン</t>
    </rPh>
    <rPh sb="12" eb="13">
      <t>ヒョウ</t>
    </rPh>
    <rPh sb="14" eb="16">
      <t>コヨウ</t>
    </rPh>
    <rPh sb="16" eb="17">
      <t>ヒョウ</t>
    </rPh>
    <rPh sb="18" eb="20">
      <t>トウゴウ</t>
    </rPh>
    <rPh sb="20" eb="23">
      <t>チュウブンルイ</t>
    </rPh>
    <rPh sb="23" eb="24">
      <t>ヒョウ</t>
    </rPh>
    <rPh sb="29" eb="31">
      <t>トウケイ</t>
    </rPh>
    <rPh sb="31" eb="33">
      <t>ジョウホウ</t>
    </rPh>
    <phoneticPr fontId="4"/>
  </si>
  <si>
    <t>103部門分類</t>
    <rPh sb="3" eb="5">
      <t>ブモン</t>
    </rPh>
    <rPh sb="5" eb="7">
      <t>ブンルイ</t>
    </rPh>
    <phoneticPr fontId="4"/>
  </si>
  <si>
    <t>令和２年岩手県産業連関表 経済波及効果簡易分析ツール</t>
    <rPh sb="0" eb="2">
      <t>レイワ</t>
    </rPh>
    <rPh sb="3" eb="4">
      <t>ネン</t>
    </rPh>
    <rPh sb="4" eb="7">
      <t>イワテケン</t>
    </rPh>
    <rPh sb="7" eb="9">
      <t>サンギョウ</t>
    </rPh>
    <rPh sb="9" eb="11">
      <t>レンカン</t>
    </rPh>
    <rPh sb="11" eb="12">
      <t>ヒョウ</t>
    </rPh>
    <rPh sb="13" eb="15">
      <t>ケイザイ</t>
    </rPh>
    <rPh sb="15" eb="17">
      <t>ハキュウ</t>
    </rPh>
    <rPh sb="17" eb="19">
      <t>コウカ</t>
    </rPh>
    <rPh sb="19" eb="21">
      <t>カンイ</t>
    </rPh>
    <rPh sb="21" eb="23">
      <t>ブンセキ</t>
    </rPh>
    <phoneticPr fontId="4"/>
  </si>
  <si>
    <t>　　　　　令和5年～令和7年の平均：0.534664、令和4年～令和6年の平均：0.537302、令和3年～令和5年の平均：0.544458、令和2年～令和4年の平均：0.528167、令和元年～令和3年の平均：0.545485、平成30年～令和2年の平均：0.567183</t>
    <rPh sb="5" eb="7">
      <t>レイワ</t>
    </rPh>
    <rPh sb="8" eb="9">
      <t>ネン</t>
    </rPh>
    <rPh sb="10" eb="12">
      <t>レイワ</t>
    </rPh>
    <rPh sb="13" eb="14">
      <t>ネン</t>
    </rPh>
    <rPh sb="15" eb="17">
      <t>ヘイキン</t>
    </rPh>
    <rPh sb="49" eb="51">
      <t>レイワ</t>
    </rPh>
    <rPh sb="52" eb="53">
      <t>ネン</t>
    </rPh>
    <rPh sb="54" eb="56">
      <t>レイワ</t>
    </rPh>
    <rPh sb="57" eb="58">
      <t>ネン</t>
    </rPh>
    <rPh sb="59" eb="61">
      <t>ヘイキン</t>
    </rPh>
    <rPh sb="93" eb="96">
      <t>レイワモト</t>
    </rPh>
    <rPh sb="96" eb="97">
      <t>ネン</t>
    </rPh>
    <rPh sb="115" eb="117">
      <t>ヘイセイ</t>
    </rPh>
    <rPh sb="119" eb="120">
      <t>ネン</t>
    </rPh>
    <rPh sb="121" eb="123">
      <t>レイワ</t>
    </rPh>
    <rPh sb="124" eb="125">
      <t>ネン</t>
    </rPh>
    <rPh sb="126" eb="128">
      <t>ヘイキン</t>
    </rPh>
    <phoneticPr fontId="4"/>
  </si>
  <si>
    <t>　　　　　令和7年：0.511306、令和6年：0.544755、令和5年：0.547931、令和4年：0.519219、令和3年：0.566223、令和2年：0.499059</t>
    <rPh sb="5" eb="7">
      <t>レイワ</t>
    </rPh>
    <rPh sb="8" eb="9">
      <t>ネン</t>
    </rPh>
    <rPh sb="47" eb="49">
      <t>レイワ</t>
    </rPh>
    <rPh sb="50" eb="51">
      <t>ネン</t>
    </rPh>
    <rPh sb="61" eb="63">
      <t>レイワ</t>
    </rPh>
    <rPh sb="64" eb="65">
      <t>ネン</t>
    </rPh>
    <rPh sb="75" eb="77">
      <t>レイワ</t>
    </rPh>
    <rPh sb="78" eb="79">
      <t>ネン</t>
    </rPh>
    <phoneticPr fontId="4"/>
  </si>
  <si>
    <t>〔令和２年岩手県産業連関表（103部門）による試算〕</t>
    <rPh sb="1" eb="3">
      <t>レイワ</t>
    </rPh>
    <rPh sb="4" eb="5">
      <t>ネン</t>
    </rPh>
    <rPh sb="5" eb="8">
      <t>イワテケン</t>
    </rPh>
    <rPh sb="8" eb="10">
      <t>サンギョウ</t>
    </rPh>
    <rPh sb="10" eb="12">
      <t>レンカン</t>
    </rPh>
    <rPh sb="12" eb="13">
      <t>ヒョウ</t>
    </rPh>
    <rPh sb="17" eb="19">
      <t>ブモン</t>
    </rPh>
    <rPh sb="23" eb="25">
      <t>シサン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</si>
</sst>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0000_ ;[Red]\-0.000000\ "/>
    <numFmt numFmtId="177" formatCode="#,##0_ "/>
    <numFmt numFmtId="178" formatCode="#,##0.000000_ "/>
    <numFmt numFmtId="179" formatCode="0.000000"/>
    <numFmt numFmtId="180" formatCode="#,##0.000000;[Red]\-#,##0.000000"/>
    <numFmt numFmtId="181" formatCode="0.0000"/>
    <numFmt numFmtId="182" formatCode="#,##0_ ;[Red]\-#,##0\ "/>
    <numFmt numFmtId="183" formatCode="0.000000_ "/>
    <numFmt numFmtId="184" formatCode="#,##0.000000_ ;[Red]\-#,##0.000000\ "/>
  </numFmts>
  <fonts count="6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HG創英角ｺﾞｼｯｸUB"/>
      <family val="3"/>
      <charset val="128"/>
    </font>
    <font>
      <sz val="9"/>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明朝"/>
      <family val="1"/>
      <charset val="128"/>
    </font>
    <font>
      <sz val="11"/>
      <color indexed="17"/>
      <name val="ＭＳ Ｐゴシック"/>
      <family val="3"/>
      <charset val="128"/>
    </font>
    <font>
      <u/>
      <sz val="11"/>
      <color indexed="12"/>
      <name val="ＭＳ Ｐゴシック"/>
      <family val="3"/>
      <charset val="128"/>
    </font>
    <font>
      <sz val="14"/>
      <name val="ＭＳ Ｐゴシック"/>
      <family val="3"/>
      <charset val="128"/>
    </font>
    <font>
      <sz val="11"/>
      <name val="標準ゴシック"/>
      <family val="3"/>
      <charset val="128"/>
    </font>
    <font>
      <sz val="11"/>
      <color indexed="12"/>
      <name val="ＭＳ Ｐゴシック"/>
      <family val="3"/>
      <charset val="128"/>
    </font>
    <font>
      <sz val="9"/>
      <color indexed="81"/>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sz val="11"/>
      <name val="HG創英角ｺﾞｼｯｸUB"/>
      <family val="3"/>
      <charset val="128"/>
    </font>
    <font>
      <b/>
      <sz val="14"/>
      <name val="ＭＳ Ｐゴシック"/>
      <family val="3"/>
      <charset val="128"/>
    </font>
    <font>
      <sz val="12"/>
      <name val="ＭＳ Ｐ明朝"/>
      <family val="1"/>
      <charset val="128"/>
    </font>
    <font>
      <sz val="14"/>
      <name val="ＭＳ Ｐ明朝"/>
      <family val="1"/>
      <charset val="128"/>
    </font>
    <font>
      <sz val="13"/>
      <name val="ＭＳ Ｐゴシック"/>
      <family val="3"/>
      <charset val="128"/>
    </font>
    <font>
      <sz val="16"/>
      <name val="ＭＳ Ｐゴシック"/>
      <family val="3"/>
      <charset val="128"/>
    </font>
    <font>
      <b/>
      <sz val="18"/>
      <name val="ＭＳ Ｐゴシック"/>
      <family val="3"/>
      <charset val="128"/>
    </font>
    <font>
      <sz val="11"/>
      <name val="ＭＳ Ｐ明朝"/>
      <family val="1"/>
      <charset val="128"/>
    </font>
    <font>
      <b/>
      <sz val="14"/>
      <color indexed="81"/>
      <name val="ＭＳ Ｐゴシック"/>
      <family val="3"/>
      <charset val="128"/>
    </font>
    <font>
      <sz val="16"/>
      <name val="HG創英角ｺﾞｼｯｸUB"/>
      <family val="3"/>
      <charset val="128"/>
    </font>
    <font>
      <sz val="18"/>
      <name val="HG創英角ｺﾞｼｯｸUB"/>
      <family val="3"/>
      <charset val="128"/>
    </font>
    <font>
      <b/>
      <sz val="14"/>
      <color indexed="10"/>
      <name val="ＭＳ Ｐゴシック"/>
      <family val="3"/>
      <charset val="128"/>
    </font>
    <font>
      <sz val="13"/>
      <name val="ＭＳ Ｐ明朝"/>
      <family val="1"/>
      <charset val="128"/>
    </font>
    <font>
      <sz val="13"/>
      <color indexed="12"/>
      <name val="ＭＳ Ｐ明朝"/>
      <family val="1"/>
      <charset val="128"/>
    </font>
    <font>
      <sz val="12"/>
      <color indexed="10"/>
      <name val="ＭＳ Ｐゴシック"/>
      <family val="3"/>
      <charset val="128"/>
    </font>
    <font>
      <sz val="12"/>
      <color indexed="10"/>
      <name val="HG創英角ｺﾞｼｯｸUB"/>
      <family val="3"/>
      <charset val="128"/>
    </font>
    <font>
      <sz val="14"/>
      <color indexed="10"/>
      <name val="HG創英角ｺﾞｼｯｸUB"/>
      <family val="3"/>
      <charset val="128"/>
    </font>
    <font>
      <sz val="16"/>
      <name val="ＭＳ Ｐ明朝"/>
      <family val="1"/>
      <charset val="128"/>
    </font>
    <font>
      <sz val="10"/>
      <name val="ＭＳ Ｐ明朝"/>
      <family val="1"/>
      <charset val="128"/>
    </font>
    <font>
      <sz val="10.5"/>
      <name val="ＭＳ Ｐ明朝"/>
      <family val="1"/>
      <charset val="128"/>
    </font>
    <font>
      <sz val="11"/>
      <color theme="1"/>
      <name val="ＭＳ Ｐゴシック"/>
      <family val="3"/>
      <charset val="128"/>
      <scheme val="minor"/>
    </font>
    <font>
      <sz val="11"/>
      <color rgb="FFFF0000"/>
      <name val="ＭＳ Ｐゴシック"/>
      <family val="3"/>
      <charset val="128"/>
    </font>
    <font>
      <sz val="13"/>
      <color rgb="FF0000FF"/>
      <name val="ＭＳ Ｐ明朝"/>
      <family val="1"/>
      <charset val="128"/>
    </font>
    <font>
      <sz val="13"/>
      <color rgb="FF0000FF"/>
      <name val="ＭＳ Ｐゴシック"/>
      <family val="3"/>
      <charset val="128"/>
    </font>
    <font>
      <sz val="11"/>
      <name val="ＭＳ Ｐゴシック"/>
      <family val="3"/>
      <charset val="128"/>
      <scheme val="minor"/>
    </font>
    <font>
      <sz val="6"/>
      <name val="ＭＳ Ｐゴシック"/>
      <family val="3"/>
      <charset val="128"/>
      <scheme val="minor"/>
    </font>
    <font>
      <sz val="9"/>
      <name val="ＭＳ Ｐゴシック"/>
      <family val="3"/>
      <charset val="128"/>
      <scheme val="minor"/>
    </font>
    <font>
      <sz val="11"/>
      <color theme="1"/>
      <name val="ＭＳ Ｐゴシック"/>
      <family val="2"/>
      <scheme val="minor"/>
    </font>
    <font>
      <sz val="10"/>
      <name val="ＭＳ 明朝"/>
      <family val="1"/>
      <charset val="128"/>
    </font>
    <font>
      <sz val="11"/>
      <name val="ＭＳ ゴシック"/>
      <family val="3"/>
      <charset val="128"/>
    </font>
    <font>
      <sz val="11"/>
      <name val="ＭＳ Ｐゴシック"/>
      <family val="2"/>
      <scheme val="minor"/>
    </font>
    <font>
      <sz val="9"/>
      <name val="標準ゴシック"/>
      <family val="3"/>
      <charset val="128"/>
    </font>
    <font>
      <sz val="11"/>
      <name val="ＭＳ Ｐゴシック"/>
      <family val="2"/>
    </font>
    <font>
      <b/>
      <sz val="12"/>
      <color rgb="FFFF0000"/>
      <name val="ＭＳ Ｐ明朝"/>
      <family val="1"/>
      <charset val="128"/>
    </font>
    <font>
      <sz val="6"/>
      <name val="ＭＳ Ｐゴシック"/>
      <family val="2"/>
      <charset val="128"/>
      <scheme val="minor"/>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mediumGray">
        <fgColor indexed="10"/>
      </patternFill>
    </fill>
    <fill>
      <patternFill patternType="lightGray">
        <fgColor indexed="10"/>
      </patternFill>
    </fill>
    <fill>
      <patternFill patternType="gray125">
        <fgColor indexed="10"/>
      </patternFill>
    </fill>
    <fill>
      <patternFill patternType="darkGray">
        <fgColor indexed="10"/>
      </patternFill>
    </fill>
    <fill>
      <patternFill patternType="mediumGray">
        <fgColor indexed="45"/>
      </patternFill>
    </fill>
    <fill>
      <patternFill patternType="mediumGray">
        <fgColor indexed="47"/>
      </patternFill>
    </fill>
    <fill>
      <patternFill patternType="mediumGray">
        <fgColor indexed="42"/>
      </patternFill>
    </fill>
    <fill>
      <patternFill patternType="mediumGray">
        <fgColor indexed="44"/>
      </patternFill>
    </fill>
    <fill>
      <patternFill patternType="mediumGray">
        <fgColor indexed="43"/>
      </patternFill>
    </fill>
    <fill>
      <patternFill patternType="solid">
        <fgColor indexed="9"/>
        <bgColor indexed="64"/>
      </patternFill>
    </fill>
    <fill>
      <patternFill patternType="mediumGray">
        <fgColor indexed="46"/>
      </patternFill>
    </fill>
    <fill>
      <patternFill patternType="mediumGray">
        <fgColor indexed="41"/>
      </patternFill>
    </fill>
    <fill>
      <patternFill patternType="lightGray">
        <fgColor indexed="43"/>
      </patternFill>
    </fill>
    <fill>
      <patternFill patternType="solid">
        <fgColor rgb="FFFFFFCC"/>
        <bgColor indexed="64"/>
      </patternFill>
    </fill>
    <fill>
      <patternFill patternType="solid">
        <fgColor theme="9" tint="0.79998168889431442"/>
        <bgColor indexed="64"/>
      </patternFill>
    </fill>
    <fill>
      <patternFill patternType="solid">
        <fgColor theme="4" tint="0.79998168889431442"/>
        <bgColor indexed="64"/>
      </patternFill>
    </fill>
  </fills>
  <borders count="18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dashed">
        <color indexed="64"/>
      </left>
      <right/>
      <top/>
      <bottom/>
      <diagonal/>
    </border>
    <border>
      <left/>
      <right style="thin">
        <color indexed="64"/>
      </right>
      <top/>
      <bottom/>
      <diagonal/>
    </border>
    <border>
      <left style="dashed">
        <color indexed="64"/>
      </left>
      <right style="medium">
        <color indexed="64"/>
      </right>
      <top style="dashed">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thin">
        <color indexed="64"/>
      </top>
      <bottom/>
      <diagonal/>
    </border>
    <border>
      <left style="medium">
        <color indexed="64"/>
      </left>
      <right style="thin">
        <color indexed="64"/>
      </right>
      <top style="thin">
        <color indexed="64"/>
      </top>
      <bottom/>
      <diagonal/>
    </border>
    <border>
      <left style="dashed">
        <color indexed="64"/>
      </left>
      <right/>
      <top/>
      <bottom style="dashed">
        <color indexed="64"/>
      </bottom>
      <diagonal/>
    </border>
    <border>
      <left/>
      <right style="thin">
        <color indexed="64"/>
      </right>
      <top/>
      <bottom style="medium">
        <color indexed="64"/>
      </bottom>
      <diagonal/>
    </border>
    <border>
      <left/>
      <right/>
      <top/>
      <bottom style="dashed">
        <color indexed="64"/>
      </bottom>
      <diagonal/>
    </border>
    <border>
      <left/>
      <right style="thin">
        <color indexed="64"/>
      </right>
      <top style="thin">
        <color indexed="64"/>
      </top>
      <bottom/>
      <diagonal/>
    </border>
    <border>
      <left/>
      <right style="dashed">
        <color indexed="64"/>
      </right>
      <top/>
      <bottom/>
      <diagonal/>
    </border>
    <border>
      <left/>
      <right style="thin">
        <color indexed="64"/>
      </right>
      <top style="dotted">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style="dashed">
        <color indexed="64"/>
      </right>
      <top style="dashed">
        <color indexed="64"/>
      </top>
      <bottom/>
      <diagonal/>
    </border>
    <border>
      <left/>
      <right style="dashed">
        <color indexed="64"/>
      </right>
      <top style="thin">
        <color indexed="64"/>
      </top>
      <bottom/>
      <diagonal/>
    </border>
    <border>
      <left/>
      <right style="medium">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bottom/>
      <diagonal/>
    </border>
    <border>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diagonalUp="1">
      <left style="medium">
        <color indexed="64"/>
      </left>
      <right style="thin">
        <color indexed="64"/>
      </right>
      <top style="double">
        <color indexed="64"/>
      </top>
      <bottom style="medium">
        <color indexed="64"/>
      </bottom>
      <diagonal style="thin">
        <color indexed="64"/>
      </diagonal>
    </border>
    <border>
      <left style="medium">
        <color indexed="64"/>
      </left>
      <right style="thin">
        <color indexed="64"/>
      </right>
      <top style="double">
        <color indexed="64"/>
      </top>
      <bottom style="medium">
        <color indexed="64"/>
      </bottom>
      <diagonal/>
    </border>
    <border>
      <left/>
      <right/>
      <top/>
      <bottom style="medium">
        <color indexed="64"/>
      </bottom>
      <diagonal/>
    </border>
    <border>
      <left style="thin">
        <color indexed="64"/>
      </left>
      <right/>
      <top style="dashed">
        <color indexed="64"/>
      </top>
      <bottom/>
      <diagonal/>
    </border>
    <border>
      <left/>
      <right/>
      <top style="dashed">
        <color indexed="64"/>
      </top>
      <bottom/>
      <diagonal/>
    </border>
    <border>
      <left/>
      <right/>
      <top style="dashed">
        <color indexed="64"/>
      </top>
      <bottom style="medium">
        <color indexed="64"/>
      </bottom>
      <diagonal/>
    </border>
    <border>
      <left/>
      <right style="dashed">
        <color indexed="64"/>
      </right>
      <top style="dashed">
        <color indexed="64"/>
      </top>
      <bottom style="medium">
        <color indexed="64"/>
      </bottom>
      <diagonal/>
    </border>
    <border>
      <left style="thin">
        <color indexed="64"/>
      </left>
      <right/>
      <top/>
      <bottom style="dashed">
        <color indexed="64"/>
      </bottom>
      <diagonal/>
    </border>
    <border>
      <left style="thin">
        <color indexed="64"/>
      </left>
      <right/>
      <top style="dashed">
        <color indexed="64"/>
      </top>
      <bottom style="medium">
        <color indexed="64"/>
      </bottom>
      <diagonal/>
    </border>
    <border>
      <left style="thin">
        <color indexed="64"/>
      </left>
      <right/>
      <top/>
      <bottom style="medium">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bottom style="double">
        <color indexed="64"/>
      </bottom>
      <diagonal/>
    </border>
    <border>
      <left style="thick">
        <color indexed="10"/>
      </left>
      <right style="thick">
        <color indexed="10"/>
      </right>
      <top style="thick">
        <color indexed="10"/>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medium">
        <color indexed="8"/>
      </right>
      <top/>
      <bottom/>
      <diagonal/>
    </border>
    <border>
      <left/>
      <right/>
      <top style="hair">
        <color indexed="64"/>
      </top>
      <bottom style="hair">
        <color indexed="64"/>
      </bottom>
      <diagonal/>
    </border>
    <border>
      <left/>
      <right/>
      <top style="hair">
        <color indexed="64"/>
      </top>
      <bottom/>
      <diagonal/>
    </border>
    <border diagonalUp="1">
      <left style="thin">
        <color indexed="64"/>
      </left>
      <right style="thin">
        <color indexed="64"/>
      </right>
      <top style="double">
        <color indexed="64"/>
      </top>
      <bottom style="medium">
        <color indexed="64"/>
      </bottom>
      <diagonal style="thin">
        <color indexed="64"/>
      </diagonal>
    </border>
    <border>
      <left/>
      <right style="thin">
        <color indexed="64"/>
      </right>
      <top style="double">
        <color indexed="64"/>
      </top>
      <bottom style="hair">
        <color indexed="64"/>
      </bottom>
      <diagonal/>
    </border>
    <border>
      <left/>
      <right style="thin">
        <color indexed="64"/>
      </right>
      <top style="double">
        <color indexed="64"/>
      </top>
      <bottom style="medium">
        <color indexed="64"/>
      </bottom>
      <diagonal/>
    </border>
    <border diagonalUp="1">
      <left/>
      <right style="thin">
        <color indexed="64"/>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bottom style="medium">
        <color indexed="64"/>
      </bottom>
      <diagonal/>
    </border>
    <border>
      <left style="dashed">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dashed">
        <color indexed="64"/>
      </top>
      <bottom style="thin">
        <color indexed="64"/>
      </bottom>
      <diagonal/>
    </border>
    <border>
      <left/>
      <right style="double">
        <color indexed="64"/>
      </right>
      <top style="dashed">
        <color indexed="64"/>
      </top>
      <bottom style="thin">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dashed">
        <color indexed="64"/>
      </top>
      <bottom style="thin">
        <color indexed="64"/>
      </bottom>
      <diagonal/>
    </border>
    <border>
      <left/>
      <right style="double">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medium">
        <color indexed="8"/>
      </left>
      <right/>
      <top style="medium">
        <color indexed="8"/>
      </top>
      <bottom/>
      <diagonal/>
    </border>
    <border>
      <left/>
      <right style="thin">
        <color indexed="8"/>
      </right>
      <top style="medium">
        <color indexed="8"/>
      </top>
      <bottom/>
      <diagonal/>
    </border>
    <border>
      <left style="medium">
        <color indexed="8"/>
      </left>
      <right/>
      <top/>
      <bottom/>
      <diagonal/>
    </border>
    <border>
      <left style="medium">
        <color indexed="8"/>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style="medium">
        <color indexed="8"/>
      </top>
      <bottom/>
      <diagonal/>
    </border>
    <border>
      <left style="thin">
        <color indexed="8"/>
      </left>
      <right style="thin">
        <color indexed="8"/>
      </right>
      <top/>
      <bottom style="thin">
        <color indexed="8"/>
      </bottom>
      <diagonal/>
    </border>
    <border>
      <left style="thin">
        <color indexed="8"/>
      </left>
      <right style="medium">
        <color indexed="8"/>
      </right>
      <top style="medium">
        <color indexed="8"/>
      </top>
      <bottom/>
      <diagonal/>
    </border>
    <border>
      <left style="thin">
        <color indexed="8"/>
      </left>
      <right style="medium">
        <color indexed="8"/>
      </right>
      <top/>
      <bottom style="thin">
        <color indexed="8"/>
      </bottom>
      <diagonal/>
    </border>
    <border>
      <left style="thick">
        <color rgb="FFFF0000"/>
      </left>
      <right style="thick">
        <color rgb="FFFF0000"/>
      </right>
      <top style="double">
        <color indexed="64"/>
      </top>
      <bottom style="thick">
        <color rgb="FFFF0000"/>
      </bottom>
      <diagonal/>
    </border>
    <border diagonalUp="1">
      <left style="thick">
        <color rgb="FFFF0000"/>
      </left>
      <right/>
      <top style="double">
        <color indexed="64"/>
      </top>
      <bottom style="medium">
        <color indexed="64"/>
      </bottom>
      <diagonal style="thin">
        <color indexed="64"/>
      </diagonal>
    </border>
    <border>
      <left style="medium">
        <color theme="1"/>
      </left>
      <right style="thin">
        <color theme="1"/>
      </right>
      <top style="double">
        <color indexed="64"/>
      </top>
      <bottom style="medium">
        <color theme="1"/>
      </bottom>
      <diagonal/>
    </border>
    <border diagonalUp="1">
      <left style="thin">
        <color theme="1"/>
      </left>
      <right style="thin">
        <color theme="1"/>
      </right>
      <top style="double">
        <color theme="1"/>
      </top>
      <bottom style="medium">
        <color theme="1"/>
      </bottom>
      <diagonal style="thin">
        <color theme="1"/>
      </diagonal>
    </border>
    <border>
      <left style="thin">
        <color theme="1"/>
      </left>
      <right style="thin">
        <color indexed="64"/>
      </right>
      <top style="double">
        <color theme="1"/>
      </top>
      <bottom style="medium">
        <color theme="1"/>
      </bottom>
      <diagonal/>
    </border>
    <border>
      <left style="thin">
        <color indexed="64"/>
      </left>
      <right style="thick">
        <color indexed="10"/>
      </right>
      <top style="hair">
        <color indexed="64"/>
      </top>
      <bottom style="hair">
        <color indexed="64"/>
      </bottom>
      <diagonal/>
    </border>
    <border>
      <left style="thin">
        <color indexed="8"/>
      </left>
      <right/>
      <top style="medium">
        <color indexed="8"/>
      </top>
      <bottom/>
      <diagonal/>
    </border>
    <border>
      <left/>
      <right/>
      <top style="medium">
        <color indexed="8"/>
      </top>
      <bottom/>
      <diagonal/>
    </border>
    <border>
      <left style="thin">
        <color indexed="64"/>
      </left>
      <right style="thin">
        <color indexed="8"/>
      </right>
      <top style="medium">
        <color indexed="8"/>
      </top>
      <bottom/>
      <diagonal/>
    </border>
    <border>
      <left style="thin">
        <color indexed="64"/>
      </left>
      <right style="thin">
        <color indexed="8"/>
      </right>
      <top/>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right/>
      <top style="double">
        <color indexed="64"/>
      </top>
      <bottom style="hair">
        <color indexed="64"/>
      </bottom>
      <diagonal/>
    </border>
    <border>
      <left style="thick">
        <color indexed="10"/>
      </left>
      <right style="thick">
        <color indexed="10"/>
      </right>
      <top style="double">
        <color indexed="64"/>
      </top>
      <bottom style="hair">
        <color indexed="64"/>
      </bottom>
      <diagonal/>
    </border>
    <border>
      <left style="medium">
        <color indexed="64"/>
      </left>
      <right/>
      <top style="double">
        <color indexed="64"/>
      </top>
      <bottom style="hair">
        <color indexed="64"/>
      </bottom>
      <diagonal/>
    </border>
    <border diagonalUp="1">
      <left style="thin">
        <color indexed="64"/>
      </left>
      <right style="thin">
        <color indexed="64"/>
      </right>
      <top style="double">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hair">
        <color indexed="64"/>
      </bottom>
      <diagonal style="thin">
        <color indexed="64"/>
      </diagonal>
    </border>
    <border>
      <left style="medium">
        <color indexed="64"/>
      </left>
      <right style="medium">
        <color indexed="64"/>
      </right>
      <top style="double">
        <color indexed="64"/>
      </top>
      <bottom/>
      <diagonal/>
    </border>
    <border>
      <left style="medium">
        <color indexed="64"/>
      </left>
      <right style="medium">
        <color indexed="64"/>
      </right>
      <top/>
      <bottom style="hair">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hair">
        <color indexed="64"/>
      </bottom>
      <diagonal/>
    </border>
    <border>
      <left/>
      <right style="medium">
        <color indexed="64"/>
      </right>
      <top style="double">
        <color indexed="64"/>
      </top>
      <bottom style="medium">
        <color indexed="64"/>
      </bottom>
      <diagonal/>
    </border>
  </borders>
  <cellStyleXfs count="64">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26" fillId="0" borderId="0" applyNumberFormat="0" applyFill="0" applyBorder="0" applyAlignment="0" applyProtection="0">
      <alignment vertical="top"/>
      <protection locked="0"/>
    </xf>
    <xf numFmtId="0" fontId="8"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3"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xf numFmtId="38" fontId="8"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37" fontId="24" fillId="0" borderId="0"/>
    <xf numFmtId="0" fontId="3" fillId="0" borderId="0"/>
    <xf numFmtId="0" fontId="3" fillId="0" borderId="0"/>
    <xf numFmtId="0" fontId="54" fillId="0" borderId="0">
      <alignment vertical="center"/>
    </xf>
    <xf numFmtId="0" fontId="24" fillId="0" borderId="0"/>
    <xf numFmtId="0" fontId="25" fillId="4" borderId="0" applyNumberFormat="0" applyBorder="0" applyAlignment="0" applyProtection="0">
      <alignment vertical="center"/>
    </xf>
    <xf numFmtId="0" fontId="2" fillId="0" borderId="0">
      <alignment vertical="center"/>
    </xf>
    <xf numFmtId="0" fontId="61" fillId="0" borderId="0"/>
    <xf numFmtId="38" fontId="3" fillId="0" borderId="0" applyFont="0" applyFill="0" applyBorder="0" applyAlignment="0" applyProtection="0"/>
    <xf numFmtId="9" fontId="62" fillId="0" borderId="0" applyFont="0" applyFill="0" applyBorder="0" applyAlignment="0" applyProtection="0">
      <alignment vertical="center"/>
    </xf>
    <xf numFmtId="0" fontId="2" fillId="0" borderId="0">
      <alignment vertical="center"/>
    </xf>
    <xf numFmtId="0" fontId="2" fillId="0" borderId="0">
      <alignment vertical="center"/>
    </xf>
    <xf numFmtId="0" fontId="3" fillId="0" borderId="0"/>
    <xf numFmtId="0" fontId="54" fillId="0" borderId="0">
      <alignment vertical="center"/>
    </xf>
    <xf numFmtId="0" fontId="2" fillId="0" borderId="0">
      <alignment vertical="center"/>
    </xf>
    <xf numFmtId="0" fontId="62" fillId="0" borderId="0"/>
    <xf numFmtId="0" fontId="2" fillId="0" borderId="0">
      <alignment vertical="center"/>
    </xf>
    <xf numFmtId="0" fontId="1" fillId="0" borderId="0">
      <alignment vertical="center"/>
    </xf>
  </cellStyleXfs>
  <cellXfs count="573">
    <xf numFmtId="0" fontId="0" fillId="0" borderId="0" xfId="0"/>
    <xf numFmtId="0" fontId="7"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0" fontId="6" fillId="0" borderId="10" xfId="0" applyFont="1" applyBorder="1" applyAlignment="1">
      <alignment horizontal="center" vertical="center" shrinkToFit="1"/>
    </xf>
    <xf numFmtId="0" fontId="0" fillId="0" borderId="10" xfId="0" applyBorder="1" applyAlignment="1">
      <alignment vertical="center"/>
    </xf>
    <xf numFmtId="0" fontId="3" fillId="0" borderId="0" xfId="0" applyFont="1" applyAlignment="1">
      <alignment vertical="center"/>
    </xf>
    <xf numFmtId="0" fontId="0" fillId="0" borderId="10" xfId="0" applyBorder="1" applyAlignment="1">
      <alignment horizontal="center"/>
    </xf>
    <xf numFmtId="0" fontId="31" fillId="0" borderId="0" xfId="0" applyFont="1" applyAlignment="1">
      <alignment horizontal="center" vertical="center"/>
    </xf>
    <xf numFmtId="0" fontId="31" fillId="0" borderId="0" xfId="0" applyFont="1" applyAlignment="1">
      <alignment vertical="center"/>
    </xf>
    <xf numFmtId="0" fontId="31" fillId="0" borderId="11" xfId="0" applyFont="1" applyBorder="1" applyAlignment="1">
      <alignment vertical="center"/>
    </xf>
    <xf numFmtId="0" fontId="31" fillId="0" borderId="12" xfId="0" applyFont="1" applyBorder="1" applyAlignment="1">
      <alignment vertical="center"/>
    </xf>
    <xf numFmtId="0" fontId="31" fillId="0" borderId="13" xfId="0" applyFont="1" applyBorder="1" applyAlignment="1">
      <alignment vertical="center"/>
    </xf>
    <xf numFmtId="0" fontId="33" fillId="0" borderId="0" xfId="0" applyFont="1" applyAlignment="1">
      <alignment vertical="center"/>
    </xf>
    <xf numFmtId="0" fontId="33" fillId="0" borderId="0" xfId="0" applyFont="1" applyAlignment="1">
      <alignment horizontal="right" vertical="center"/>
    </xf>
    <xf numFmtId="0" fontId="31" fillId="24" borderId="0" xfId="0" applyFont="1" applyFill="1" applyAlignment="1">
      <alignment vertical="center"/>
    </xf>
    <xf numFmtId="0" fontId="31" fillId="24" borderId="14" xfId="0" applyFont="1" applyFill="1" applyBorder="1" applyAlignment="1">
      <alignment vertical="center"/>
    </xf>
    <xf numFmtId="0" fontId="33" fillId="24" borderId="0" xfId="0" applyFont="1" applyFill="1" applyAlignment="1">
      <alignment vertical="center"/>
    </xf>
    <xf numFmtId="0" fontId="31" fillId="24" borderId="15" xfId="0" applyFont="1" applyFill="1" applyBorder="1" applyAlignment="1">
      <alignment vertical="center"/>
    </xf>
    <xf numFmtId="0" fontId="31" fillId="25" borderId="0" xfId="0" applyFont="1" applyFill="1" applyAlignment="1">
      <alignment vertical="center"/>
    </xf>
    <xf numFmtId="0" fontId="31" fillId="25" borderId="0" xfId="0" applyFont="1" applyFill="1" applyAlignment="1">
      <alignment horizontal="center" vertical="center"/>
    </xf>
    <xf numFmtId="0" fontId="33" fillId="25" borderId="0" xfId="0" applyFont="1" applyFill="1" applyAlignment="1">
      <alignment horizontal="right" vertical="center"/>
    </xf>
    <xf numFmtId="0" fontId="31" fillId="26" borderId="0" xfId="0" applyFont="1" applyFill="1" applyAlignment="1">
      <alignment vertical="center"/>
    </xf>
    <xf numFmtId="0" fontId="31" fillId="27" borderId="0" xfId="0" applyFont="1" applyFill="1" applyAlignment="1">
      <alignment vertical="center"/>
    </xf>
    <xf numFmtId="0" fontId="31" fillId="27" borderId="0" xfId="0" applyFont="1" applyFill="1" applyAlignment="1">
      <alignment horizontal="center" vertical="center"/>
    </xf>
    <xf numFmtId="0" fontId="31" fillId="27" borderId="16" xfId="0" applyFont="1" applyFill="1" applyBorder="1" applyAlignment="1">
      <alignment vertical="center"/>
    </xf>
    <xf numFmtId="0" fontId="31" fillId="27" borderId="14" xfId="0" applyFont="1" applyFill="1" applyBorder="1" applyAlignment="1">
      <alignment vertical="center"/>
    </xf>
    <xf numFmtId="0" fontId="31" fillId="27" borderId="17" xfId="0" applyFont="1" applyFill="1" applyBorder="1" applyAlignment="1">
      <alignment vertical="center"/>
    </xf>
    <xf numFmtId="0" fontId="31" fillId="27" borderId="18" xfId="0" applyFont="1" applyFill="1" applyBorder="1" applyAlignment="1">
      <alignment vertical="center"/>
    </xf>
    <xf numFmtId="0" fontId="33" fillId="27" borderId="0" xfId="0" applyFont="1" applyFill="1" applyAlignment="1">
      <alignment horizontal="right" vertical="center"/>
    </xf>
    <xf numFmtId="0" fontId="31" fillId="27" borderId="15" xfId="0" applyFont="1" applyFill="1" applyBorder="1" applyAlignment="1">
      <alignment vertical="center"/>
    </xf>
    <xf numFmtId="0" fontId="31" fillId="0" borderId="19" xfId="0" applyFont="1" applyBorder="1" applyAlignment="1">
      <alignment vertical="center"/>
    </xf>
    <xf numFmtId="0" fontId="34" fillId="0" borderId="0" xfId="0" applyFont="1" applyAlignment="1">
      <alignment horizontal="center" vertical="center"/>
    </xf>
    <xf numFmtId="0" fontId="31" fillId="0" borderId="20" xfId="0" applyFont="1" applyBorder="1" applyAlignment="1">
      <alignment vertical="center"/>
    </xf>
    <xf numFmtId="0" fontId="31" fillId="24" borderId="14" xfId="0" applyFont="1" applyFill="1" applyBorder="1" applyAlignment="1">
      <alignment horizontal="center" vertical="center"/>
    </xf>
    <xf numFmtId="0" fontId="33" fillId="24" borderId="14" xfId="0" applyFont="1" applyFill="1" applyBorder="1" applyAlignment="1">
      <alignment horizontal="right" vertical="center"/>
    </xf>
    <xf numFmtId="0" fontId="31" fillId="24" borderId="21" xfId="0" applyFont="1" applyFill="1" applyBorder="1" applyAlignment="1">
      <alignment horizontal="center" vertical="center"/>
    </xf>
    <xf numFmtId="0" fontId="31" fillId="24" borderId="21" xfId="0" applyFont="1" applyFill="1" applyBorder="1" applyAlignment="1">
      <alignment vertical="center"/>
    </xf>
    <xf numFmtId="0" fontId="31" fillId="24" borderId="22" xfId="0" applyFont="1" applyFill="1" applyBorder="1" applyAlignment="1">
      <alignment vertical="center"/>
    </xf>
    <xf numFmtId="0" fontId="31" fillId="0" borderId="23" xfId="0" applyFont="1" applyBorder="1" applyAlignment="1">
      <alignment vertical="center"/>
    </xf>
    <xf numFmtId="0" fontId="31" fillId="0" borderId="15" xfId="0" applyFont="1" applyBorder="1" applyAlignment="1">
      <alignment vertical="center"/>
    </xf>
    <xf numFmtId="0" fontId="31" fillId="0" borderId="24" xfId="0" applyFont="1" applyBorder="1" applyAlignment="1">
      <alignment vertical="center"/>
    </xf>
    <xf numFmtId="0" fontId="31" fillId="0" borderId="17" xfId="0" applyFont="1" applyBorder="1" applyAlignment="1">
      <alignment vertical="center"/>
    </xf>
    <xf numFmtId="0" fontId="31" fillId="26" borderId="25" xfId="0" applyFont="1" applyFill="1" applyBorder="1" applyAlignment="1">
      <alignment vertical="center"/>
    </xf>
    <xf numFmtId="0" fontId="31" fillId="0" borderId="0" xfId="0" applyFont="1" applyAlignment="1">
      <alignment horizontal="center" vertical="center" shrinkToFit="1"/>
    </xf>
    <xf numFmtId="0" fontId="31" fillId="0" borderId="26" xfId="0" applyFont="1" applyBorder="1" applyAlignment="1">
      <alignment vertical="center"/>
    </xf>
    <xf numFmtId="0" fontId="31" fillId="0" borderId="27" xfId="0" applyFont="1" applyBorder="1" applyAlignment="1">
      <alignment vertical="center"/>
    </xf>
    <xf numFmtId="0" fontId="31" fillId="0" borderId="28" xfId="0" applyFont="1" applyBorder="1" applyAlignment="1">
      <alignment vertical="center"/>
    </xf>
    <xf numFmtId="0" fontId="31" fillId="0" borderId="29" xfId="0" applyFont="1" applyBorder="1" applyAlignment="1">
      <alignment vertical="center"/>
    </xf>
    <xf numFmtId="0" fontId="32" fillId="0" borderId="0" xfId="0" applyFont="1" applyAlignment="1">
      <alignment vertical="center"/>
    </xf>
    <xf numFmtId="0" fontId="3" fillId="0" borderId="0" xfId="0" applyFont="1" applyAlignment="1">
      <alignment horizontal="right" vertical="center"/>
    </xf>
    <xf numFmtId="0" fontId="35" fillId="0" borderId="0" xfId="0" applyFont="1" applyAlignment="1">
      <alignment horizontal="center" vertical="center"/>
    </xf>
    <xf numFmtId="0" fontId="35" fillId="0" borderId="0" xfId="0" applyFont="1" applyAlignment="1">
      <alignment vertical="center"/>
    </xf>
    <xf numFmtId="0" fontId="36" fillId="0" borderId="0" xfId="0" applyFont="1" applyAlignment="1">
      <alignment vertical="center"/>
    </xf>
    <xf numFmtId="0" fontId="37" fillId="0" borderId="0" xfId="0" quotePrefix="1" applyFont="1" applyAlignment="1">
      <alignment vertical="top"/>
    </xf>
    <xf numFmtId="0" fontId="37" fillId="0" borderId="0" xfId="0" applyFont="1" applyAlignment="1">
      <alignment vertical="top"/>
    </xf>
    <xf numFmtId="0" fontId="37" fillId="0" borderId="0" xfId="0" applyFont="1" applyAlignment="1">
      <alignment vertical="center"/>
    </xf>
    <xf numFmtId="0" fontId="38" fillId="28" borderId="30" xfId="0" applyFont="1" applyFill="1" applyBorder="1" applyAlignment="1">
      <alignment vertical="center"/>
    </xf>
    <xf numFmtId="0" fontId="40" fillId="0" borderId="0" xfId="0" applyFont="1" applyAlignment="1">
      <alignment horizontal="right" vertical="center"/>
    </xf>
    <xf numFmtId="0" fontId="41" fillId="0" borderId="0" xfId="0" applyFont="1" applyAlignment="1">
      <alignment horizontal="center" vertical="center"/>
    </xf>
    <xf numFmtId="0" fontId="41" fillId="0" borderId="0" xfId="0" applyFont="1" applyAlignment="1">
      <alignment vertical="center"/>
    </xf>
    <xf numFmtId="0" fontId="31" fillId="24" borderId="25" xfId="0" applyFont="1" applyFill="1" applyBorder="1" applyAlignment="1">
      <alignment vertical="center"/>
    </xf>
    <xf numFmtId="0" fontId="31" fillId="0" borderId="31" xfId="0" applyFont="1" applyBorder="1" applyAlignment="1">
      <alignment vertical="center"/>
    </xf>
    <xf numFmtId="0" fontId="31" fillId="24" borderId="0" xfId="0" applyFont="1" applyFill="1" applyAlignment="1">
      <alignment horizontal="center" vertical="center" shrinkToFit="1"/>
    </xf>
    <xf numFmtId="0" fontId="31" fillId="25" borderId="19" xfId="0" applyFont="1" applyFill="1" applyBorder="1" applyAlignment="1">
      <alignment vertical="center"/>
    </xf>
    <xf numFmtId="0" fontId="31" fillId="25" borderId="32" xfId="0" applyFont="1" applyFill="1" applyBorder="1" applyAlignment="1">
      <alignment vertical="center"/>
    </xf>
    <xf numFmtId="0" fontId="31" fillId="25" borderId="33" xfId="0" applyFont="1" applyFill="1" applyBorder="1" applyAlignment="1">
      <alignment vertical="center"/>
    </xf>
    <xf numFmtId="0" fontId="36" fillId="0" borderId="34" xfId="0" applyFont="1" applyBorder="1" applyAlignment="1">
      <alignment vertical="center"/>
    </xf>
    <xf numFmtId="0" fontId="36" fillId="0" borderId="35" xfId="0" applyFont="1" applyBorder="1" applyAlignment="1">
      <alignment vertical="center"/>
    </xf>
    <xf numFmtId="0" fontId="36" fillId="0" borderId="36" xfId="0" applyFont="1" applyBorder="1" applyAlignment="1">
      <alignment vertical="center"/>
    </xf>
    <xf numFmtId="0" fontId="36" fillId="0" borderId="37" xfId="0" applyFont="1" applyBorder="1" applyAlignment="1">
      <alignment vertical="center"/>
    </xf>
    <xf numFmtId="0" fontId="36" fillId="0" borderId="38" xfId="0" applyFont="1" applyBorder="1" applyAlignment="1">
      <alignment vertical="center"/>
    </xf>
    <xf numFmtId="0" fontId="36" fillId="0" borderId="39" xfId="0" applyFont="1" applyBorder="1" applyAlignment="1">
      <alignment vertical="center"/>
    </xf>
    <xf numFmtId="0" fontId="36" fillId="0" borderId="40" xfId="0" applyFont="1" applyBorder="1" applyAlignment="1">
      <alignment vertical="center"/>
    </xf>
    <xf numFmtId="0" fontId="36" fillId="0" borderId="41" xfId="0" applyFont="1" applyBorder="1" applyAlignment="1">
      <alignment vertical="center"/>
    </xf>
    <xf numFmtId="0" fontId="32" fillId="0" borderId="0" xfId="0" applyFont="1" applyAlignment="1">
      <alignment horizontal="center" vertical="center"/>
    </xf>
    <xf numFmtId="0" fontId="32" fillId="0" borderId="42" xfId="0" applyFont="1" applyBorder="1" applyAlignment="1">
      <alignment horizontal="center" vertical="center"/>
    </xf>
    <xf numFmtId="0" fontId="32" fillId="29" borderId="42" xfId="0" applyFont="1" applyFill="1" applyBorder="1" applyAlignment="1">
      <alignment horizontal="center" vertical="center"/>
    </xf>
    <xf numFmtId="0" fontId="32" fillId="29" borderId="43" xfId="0" applyFont="1" applyFill="1" applyBorder="1" applyAlignment="1">
      <alignment horizontal="center" vertical="center"/>
    </xf>
    <xf numFmtId="0" fontId="32" fillId="29" borderId="42" xfId="0" applyFont="1" applyFill="1" applyBorder="1" applyAlignment="1">
      <alignment vertical="center"/>
    </xf>
    <xf numFmtId="0" fontId="32" fillId="29" borderId="44" xfId="0" applyFont="1" applyFill="1" applyBorder="1" applyAlignment="1">
      <alignment vertical="center"/>
    </xf>
    <xf numFmtId="0" fontId="32" fillId="29" borderId="45" xfId="0" applyFont="1" applyFill="1" applyBorder="1" applyAlignment="1">
      <alignment vertical="center"/>
    </xf>
    <xf numFmtId="0" fontId="32" fillId="28" borderId="46" xfId="0" applyFont="1" applyFill="1" applyBorder="1" applyAlignment="1">
      <alignment vertical="center"/>
    </xf>
    <xf numFmtId="0" fontId="32" fillId="28" borderId="47" xfId="0" applyFont="1" applyFill="1" applyBorder="1" applyAlignment="1">
      <alignment vertical="center"/>
    </xf>
    <xf numFmtId="0" fontId="32" fillId="29" borderId="42" xfId="0" applyFont="1" applyFill="1" applyBorder="1" applyAlignment="1">
      <alignment horizontal="center" vertical="center" wrapText="1"/>
    </xf>
    <xf numFmtId="0" fontId="32" fillId="30" borderId="48" xfId="0" applyFont="1" applyFill="1" applyBorder="1" applyAlignment="1">
      <alignment horizontal="center" vertical="center" wrapText="1"/>
    </xf>
    <xf numFmtId="0" fontId="32" fillId="31" borderId="0" xfId="0" applyFont="1" applyFill="1" applyAlignment="1">
      <alignment horizontal="center" vertical="center" wrapText="1"/>
    </xf>
    <xf numFmtId="0" fontId="32" fillId="31" borderId="47" xfId="0" applyFont="1" applyFill="1" applyBorder="1" applyAlignment="1">
      <alignment horizontal="center" vertical="center" wrapText="1"/>
    </xf>
    <xf numFmtId="0" fontId="32" fillId="32" borderId="49" xfId="0" applyFont="1" applyFill="1" applyBorder="1" applyAlignment="1">
      <alignment horizontal="center" vertical="center" wrapText="1"/>
    </xf>
    <xf numFmtId="0" fontId="32" fillId="32" borderId="50" xfId="0" applyFont="1" applyFill="1" applyBorder="1" applyAlignment="1">
      <alignment horizontal="center" vertical="center" wrapText="1"/>
    </xf>
    <xf numFmtId="0" fontId="32" fillId="32" borderId="51" xfId="0" applyFont="1" applyFill="1" applyBorder="1" applyAlignment="1">
      <alignment horizontal="center" vertical="center"/>
    </xf>
    <xf numFmtId="0" fontId="32" fillId="29" borderId="52" xfId="0" applyFont="1" applyFill="1" applyBorder="1" applyAlignment="1">
      <alignment horizontal="center" vertical="center" wrapText="1"/>
    </xf>
    <xf numFmtId="0" fontId="32" fillId="30" borderId="46" xfId="0" applyFont="1" applyFill="1" applyBorder="1" applyAlignment="1">
      <alignment horizontal="center" vertical="center" wrapText="1"/>
    </xf>
    <xf numFmtId="0" fontId="32" fillId="28" borderId="49" xfId="0" applyFont="1" applyFill="1" applyBorder="1" applyAlignment="1">
      <alignment horizontal="center" vertical="center" wrapText="1"/>
    </xf>
    <xf numFmtId="0" fontId="32" fillId="28" borderId="50"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32" fillId="32" borderId="18" xfId="0" applyFont="1" applyFill="1" applyBorder="1" applyAlignment="1">
      <alignment horizontal="center" vertical="center" wrapText="1"/>
    </xf>
    <xf numFmtId="0" fontId="32" fillId="32" borderId="53" xfId="0" applyFont="1" applyFill="1" applyBorder="1" applyAlignment="1">
      <alignment horizontal="center" vertical="center" wrapText="1"/>
    </xf>
    <xf numFmtId="0" fontId="32" fillId="28" borderId="53" xfId="0" applyFont="1" applyFill="1" applyBorder="1" applyAlignment="1">
      <alignment horizontal="center" vertical="center" wrapText="1"/>
    </xf>
    <xf numFmtId="0" fontId="32" fillId="29" borderId="52" xfId="0" applyFont="1" applyFill="1" applyBorder="1" applyAlignment="1">
      <alignment horizontal="center" vertical="center"/>
    </xf>
    <xf numFmtId="0" fontId="32" fillId="31" borderId="46" xfId="0" applyFont="1" applyFill="1" applyBorder="1" applyAlignment="1">
      <alignment horizontal="center" vertical="center" wrapText="1"/>
    </xf>
    <xf numFmtId="0" fontId="32" fillId="28" borderId="48" xfId="0" applyFont="1" applyFill="1" applyBorder="1" applyAlignment="1">
      <alignment horizontal="center" vertical="center" wrapText="1"/>
    </xf>
    <xf numFmtId="0" fontId="32" fillId="28" borderId="54" xfId="0" applyFont="1" applyFill="1" applyBorder="1" applyAlignment="1">
      <alignment horizontal="center" vertical="center" wrapText="1"/>
    </xf>
    <xf numFmtId="0" fontId="32" fillId="32" borderId="55" xfId="0" applyFont="1" applyFill="1" applyBorder="1" applyAlignment="1">
      <alignment horizontal="center" vertical="center" shrinkToFit="1"/>
    </xf>
    <xf numFmtId="0" fontId="32" fillId="32" borderId="56" xfId="0" applyFont="1" applyFill="1" applyBorder="1" applyAlignment="1">
      <alignment horizontal="center" vertical="center" shrinkToFit="1"/>
    </xf>
    <xf numFmtId="0" fontId="32" fillId="29" borderId="55" xfId="0" applyFont="1" applyFill="1" applyBorder="1" applyAlignment="1">
      <alignment horizontal="center" vertical="center" shrinkToFit="1"/>
    </xf>
    <xf numFmtId="0" fontId="32" fillId="30" borderId="48" xfId="0" applyFont="1" applyFill="1" applyBorder="1" applyAlignment="1">
      <alignment horizontal="center" vertical="center" shrinkToFit="1"/>
    </xf>
    <xf numFmtId="0" fontId="32" fillId="31" borderId="0" xfId="0" applyFont="1" applyFill="1" applyAlignment="1">
      <alignment horizontal="center" vertical="center" shrinkToFit="1"/>
    </xf>
    <xf numFmtId="0" fontId="32" fillId="31" borderId="57" xfId="0" applyFont="1" applyFill="1" applyBorder="1" applyAlignment="1">
      <alignment horizontal="center" vertical="center" shrinkToFit="1"/>
    </xf>
    <xf numFmtId="0" fontId="32" fillId="32" borderId="58" xfId="0" applyFont="1" applyFill="1" applyBorder="1" applyAlignment="1">
      <alignment horizontal="center" vertical="center" shrinkToFit="1"/>
    </xf>
    <xf numFmtId="0" fontId="32" fillId="32" borderId="59" xfId="0" applyFont="1" applyFill="1" applyBorder="1" applyAlignment="1">
      <alignment horizontal="center" vertical="center" shrinkToFit="1"/>
    </xf>
    <xf numFmtId="0" fontId="32" fillId="32" borderId="40" xfId="0" applyFont="1" applyFill="1" applyBorder="1" applyAlignment="1">
      <alignment horizontal="center" vertical="center" shrinkToFit="1"/>
    </xf>
    <xf numFmtId="0" fontId="32" fillId="29" borderId="58" xfId="0" applyFont="1" applyFill="1" applyBorder="1" applyAlignment="1">
      <alignment horizontal="center" vertical="center" shrinkToFit="1"/>
    </xf>
    <xf numFmtId="0" fontId="32" fillId="30" borderId="59" xfId="0" applyFont="1" applyFill="1" applyBorder="1" applyAlignment="1">
      <alignment horizontal="center" vertical="center" shrinkToFit="1"/>
    </xf>
    <xf numFmtId="0" fontId="32" fillId="28" borderId="58" xfId="0" applyFont="1" applyFill="1" applyBorder="1" applyAlignment="1">
      <alignment horizontal="center" vertical="center" shrinkToFit="1"/>
    </xf>
    <xf numFmtId="0" fontId="32" fillId="28" borderId="59" xfId="0" applyFont="1" applyFill="1" applyBorder="1" applyAlignment="1">
      <alignment horizontal="center" vertical="center" shrinkToFit="1"/>
    </xf>
    <xf numFmtId="0" fontId="32" fillId="28" borderId="60" xfId="0" applyFont="1" applyFill="1" applyBorder="1" applyAlignment="1">
      <alignment horizontal="center" vertical="center" shrinkToFit="1"/>
    </xf>
    <xf numFmtId="0" fontId="32" fillId="28" borderId="56" xfId="0" applyFont="1" applyFill="1" applyBorder="1" applyAlignment="1">
      <alignment horizontal="center" vertical="center" shrinkToFit="1"/>
    </xf>
    <xf numFmtId="0" fontId="32" fillId="31" borderId="59" xfId="0" applyFont="1" applyFill="1" applyBorder="1" applyAlignment="1">
      <alignment horizontal="center" vertical="center" shrinkToFit="1"/>
    </xf>
    <xf numFmtId="0" fontId="32" fillId="28" borderId="57" xfId="0" applyFont="1" applyFill="1" applyBorder="1" applyAlignment="1">
      <alignment horizontal="center" vertical="center" shrinkToFit="1"/>
    </xf>
    <xf numFmtId="0" fontId="32" fillId="32" borderId="61" xfId="0" applyFont="1" applyFill="1" applyBorder="1" applyAlignment="1">
      <alignment horizontal="center" vertical="center" shrinkToFit="1"/>
    </xf>
    <xf numFmtId="0" fontId="32" fillId="0" borderId="0" xfId="0" applyFont="1" applyAlignment="1">
      <alignment horizontal="center" vertical="center" shrinkToFit="1"/>
    </xf>
    <xf numFmtId="0" fontId="27" fillId="0" borderId="0" xfId="0" applyFont="1" applyAlignment="1">
      <alignment vertical="center"/>
    </xf>
    <xf numFmtId="0" fontId="44" fillId="0" borderId="0" xfId="0" applyFont="1" applyAlignment="1">
      <alignment vertical="center"/>
    </xf>
    <xf numFmtId="0" fontId="29" fillId="0" borderId="0" xfId="0" applyFont="1" applyAlignment="1">
      <alignment vertical="center"/>
    </xf>
    <xf numFmtId="38" fontId="47" fillId="30" borderId="63" xfId="34" applyFont="1" applyFill="1" applyBorder="1" applyAlignment="1">
      <alignment vertical="center"/>
    </xf>
    <xf numFmtId="38" fontId="47" fillId="31" borderId="64" xfId="34" applyFont="1" applyFill="1" applyBorder="1" applyAlignment="1">
      <alignment vertical="center"/>
    </xf>
    <xf numFmtId="38" fontId="47" fillId="32" borderId="63" xfId="34" applyFont="1" applyFill="1" applyBorder="1" applyAlignment="1">
      <alignment vertical="center"/>
    </xf>
    <xf numFmtId="180" fontId="47" fillId="32" borderId="63" xfId="34" applyNumberFormat="1" applyFont="1" applyFill="1" applyBorder="1" applyAlignment="1">
      <alignment vertical="center"/>
    </xf>
    <xf numFmtId="180" fontId="47" fillId="28" borderId="65" xfId="34" applyNumberFormat="1" applyFont="1" applyFill="1" applyBorder="1" applyAlignment="1">
      <alignment vertical="center"/>
    </xf>
    <xf numFmtId="38" fontId="47" fillId="28" borderId="63" xfId="34" applyFont="1" applyFill="1" applyBorder="1" applyAlignment="1">
      <alignment vertical="center"/>
    </xf>
    <xf numFmtId="180" fontId="47" fillId="32" borderId="66" xfId="34" applyNumberFormat="1" applyFont="1" applyFill="1" applyBorder="1" applyAlignment="1">
      <alignment vertical="center"/>
    </xf>
    <xf numFmtId="38" fontId="47" fillId="28" borderId="65" xfId="34" applyFont="1" applyFill="1" applyBorder="1" applyAlignment="1">
      <alignment vertical="center"/>
    </xf>
    <xf numFmtId="38" fontId="47" fillId="28" borderId="66" xfId="34" applyFont="1" applyFill="1" applyBorder="1" applyAlignment="1">
      <alignment vertical="center"/>
    </xf>
    <xf numFmtId="38" fontId="47" fillId="29" borderId="65" xfId="0" applyNumberFormat="1" applyFont="1" applyFill="1" applyBorder="1" applyAlignment="1">
      <alignment vertical="center"/>
    </xf>
    <xf numFmtId="38" fontId="47" fillId="30" borderId="63" xfId="0" applyNumberFormat="1" applyFont="1" applyFill="1" applyBorder="1" applyAlignment="1">
      <alignment vertical="center"/>
    </xf>
    <xf numFmtId="38" fontId="47" fillId="31" borderId="63" xfId="0" applyNumberFormat="1" applyFont="1" applyFill="1" applyBorder="1" applyAlignment="1">
      <alignment vertical="center"/>
    </xf>
    <xf numFmtId="38" fontId="47" fillId="28" borderId="63" xfId="0" applyNumberFormat="1" applyFont="1" applyFill="1" applyBorder="1" applyAlignment="1">
      <alignment vertical="center"/>
    </xf>
    <xf numFmtId="38" fontId="47" fillId="29" borderId="67" xfId="34" applyFont="1" applyFill="1" applyBorder="1" applyAlignment="1">
      <alignment vertical="center"/>
    </xf>
    <xf numFmtId="38" fontId="47" fillId="30" borderId="68" xfId="34" applyFont="1" applyFill="1" applyBorder="1" applyAlignment="1">
      <alignment vertical="center"/>
    </xf>
    <xf numFmtId="38" fontId="47" fillId="31" borderId="69" xfId="34" applyFont="1" applyFill="1" applyBorder="1" applyAlignment="1">
      <alignment vertical="center"/>
    </xf>
    <xf numFmtId="38" fontId="47" fillId="32" borderId="68" xfId="34" applyFont="1" applyFill="1" applyBorder="1" applyAlignment="1">
      <alignment vertical="center"/>
    </xf>
    <xf numFmtId="180" fontId="47" fillId="32" borderId="68" xfId="34" applyNumberFormat="1" applyFont="1" applyFill="1" applyBorder="1" applyAlignment="1">
      <alignment vertical="center"/>
    </xf>
    <xf numFmtId="38" fontId="47" fillId="29" borderId="70" xfId="34" applyFont="1" applyFill="1" applyBorder="1" applyAlignment="1">
      <alignment vertical="center"/>
    </xf>
    <xf numFmtId="180" fontId="47" fillId="28" borderId="70" xfId="34" applyNumberFormat="1" applyFont="1" applyFill="1" applyBorder="1" applyAlignment="1">
      <alignment vertical="center"/>
    </xf>
    <xf numFmtId="38" fontId="47" fillId="28" borderId="68" xfId="34" applyFont="1" applyFill="1" applyBorder="1" applyAlignment="1">
      <alignment vertical="center"/>
    </xf>
    <xf numFmtId="180" fontId="47" fillId="28" borderId="71" xfId="34" applyNumberFormat="1" applyFont="1" applyFill="1" applyBorder="1" applyAlignment="1">
      <alignment vertical="center"/>
    </xf>
    <xf numFmtId="38" fontId="47" fillId="28" borderId="71" xfId="34" applyFont="1" applyFill="1" applyBorder="1" applyAlignment="1">
      <alignment vertical="center"/>
    </xf>
    <xf numFmtId="180" fontId="47" fillId="32" borderId="72" xfId="34" applyNumberFormat="1" applyFont="1" applyFill="1" applyBorder="1" applyAlignment="1">
      <alignment vertical="center"/>
    </xf>
    <xf numFmtId="38" fontId="47" fillId="28" borderId="70" xfId="34" applyFont="1" applyFill="1" applyBorder="1" applyAlignment="1">
      <alignment vertical="center"/>
    </xf>
    <xf numFmtId="38" fontId="47" fillId="28" borderId="72" xfId="34" applyFont="1" applyFill="1" applyBorder="1" applyAlignment="1">
      <alignment vertical="center"/>
    </xf>
    <xf numFmtId="38" fontId="47" fillId="31" borderId="68" xfId="34" applyFont="1" applyFill="1" applyBorder="1" applyAlignment="1">
      <alignment vertical="center"/>
    </xf>
    <xf numFmtId="38" fontId="47" fillId="28" borderId="69" xfId="34" applyFont="1" applyFill="1" applyBorder="1" applyAlignment="1">
      <alignment vertical="center"/>
    </xf>
    <xf numFmtId="38" fontId="47" fillId="30" borderId="73" xfId="34" applyFont="1" applyFill="1" applyBorder="1" applyAlignment="1">
      <alignment vertical="center"/>
    </xf>
    <xf numFmtId="38" fontId="47" fillId="31" borderId="74" xfId="34" applyFont="1" applyFill="1" applyBorder="1" applyAlignment="1">
      <alignment vertical="center"/>
    </xf>
    <xf numFmtId="38" fontId="47" fillId="32" borderId="75" xfId="34" applyFont="1" applyFill="1" applyBorder="1" applyAlignment="1">
      <alignment vertical="center"/>
    </xf>
    <xf numFmtId="38" fontId="47" fillId="32" borderId="73" xfId="34" applyFont="1" applyFill="1" applyBorder="1" applyAlignment="1">
      <alignment vertical="center"/>
    </xf>
    <xf numFmtId="38" fontId="47" fillId="29" borderId="76" xfId="34" applyFont="1" applyFill="1" applyBorder="1" applyAlignment="1">
      <alignment vertical="center"/>
    </xf>
    <xf numFmtId="38" fontId="47" fillId="28" borderId="73" xfId="34" applyFont="1" applyFill="1" applyBorder="1" applyAlignment="1">
      <alignment vertical="center"/>
    </xf>
    <xf numFmtId="179" fontId="47" fillId="32" borderId="73" xfId="0" applyNumberFormat="1" applyFont="1" applyFill="1" applyBorder="1" applyAlignment="1">
      <alignment vertical="center"/>
    </xf>
    <xf numFmtId="0" fontId="31" fillId="0" borderId="77" xfId="0" applyFont="1" applyBorder="1" applyAlignment="1">
      <alignment vertical="center"/>
    </xf>
    <xf numFmtId="0" fontId="31" fillId="0" borderId="22" xfId="0" applyFont="1" applyBorder="1" applyAlignment="1">
      <alignment vertical="center"/>
    </xf>
    <xf numFmtId="0" fontId="31" fillId="27" borderId="19" xfId="0" applyFont="1" applyFill="1" applyBorder="1" applyAlignment="1">
      <alignment vertical="center"/>
    </xf>
    <xf numFmtId="0" fontId="31" fillId="0" borderId="78" xfId="0" applyFont="1" applyBorder="1" applyAlignment="1">
      <alignment vertical="center"/>
    </xf>
    <xf numFmtId="0" fontId="31" fillId="0" borderId="79" xfId="0" applyFont="1" applyBorder="1" applyAlignment="1">
      <alignment vertical="center"/>
    </xf>
    <xf numFmtId="0" fontId="31" fillId="0" borderId="80" xfId="0" applyFont="1" applyBorder="1" applyAlignment="1">
      <alignment vertical="center"/>
    </xf>
    <xf numFmtId="0" fontId="31" fillId="0" borderId="81" xfId="0" applyFont="1" applyBorder="1" applyAlignment="1">
      <alignment vertical="center"/>
    </xf>
    <xf numFmtId="0" fontId="31" fillId="0" borderId="82" xfId="0" applyFont="1" applyBorder="1" applyAlignment="1">
      <alignment vertical="center"/>
    </xf>
    <xf numFmtId="0" fontId="31" fillId="0" borderId="83" xfId="0" applyFont="1" applyBorder="1" applyAlignment="1">
      <alignment vertical="center"/>
    </xf>
    <xf numFmtId="0" fontId="31" fillId="0" borderId="84" xfId="0" applyFont="1" applyBorder="1" applyAlignment="1">
      <alignment vertical="center"/>
    </xf>
    <xf numFmtId="38" fontId="46" fillId="0" borderId="85" xfId="34" applyFont="1" applyBorder="1" applyAlignment="1" applyProtection="1">
      <alignment vertical="center"/>
      <protection locked="0"/>
    </xf>
    <xf numFmtId="0" fontId="49" fillId="33" borderId="86" xfId="0" applyFont="1" applyFill="1" applyBorder="1" applyAlignment="1">
      <alignment horizontal="center" vertical="center" shrinkToFit="1"/>
    </xf>
    <xf numFmtId="0" fontId="48" fillId="33" borderId="87" xfId="0" applyFont="1" applyFill="1" applyBorder="1" applyAlignment="1">
      <alignment horizontal="center" vertical="center"/>
    </xf>
    <xf numFmtId="0" fontId="51" fillId="0" borderId="0" xfId="0" applyFont="1" applyAlignment="1">
      <alignment horizontal="center" vertical="center"/>
    </xf>
    <xf numFmtId="0" fontId="52" fillId="0" borderId="0" xfId="0" applyFont="1"/>
    <xf numFmtId="0" fontId="55" fillId="0" borderId="0" xfId="0" applyFont="1"/>
    <xf numFmtId="179" fontId="56" fillId="30" borderId="68" xfId="0" applyNumberFormat="1" applyFont="1" applyFill="1" applyBorder="1" applyAlignment="1">
      <alignment vertical="center"/>
    </xf>
    <xf numFmtId="0" fontId="53" fillId="0" borderId="0" xfId="0" applyFont="1" applyAlignment="1">
      <alignment vertical="center"/>
    </xf>
    <xf numFmtId="0" fontId="32" fillId="37" borderId="69" xfId="0" applyFont="1" applyFill="1" applyBorder="1" applyAlignment="1">
      <alignment vertical="center" shrinkToFit="1"/>
    </xf>
    <xf numFmtId="179" fontId="56" fillId="32" borderId="99" xfId="0" applyNumberFormat="1" applyFont="1" applyFill="1" applyBorder="1" applyAlignment="1">
      <alignment vertical="center"/>
    </xf>
    <xf numFmtId="0" fontId="32" fillId="37" borderId="71" xfId="0" applyFont="1" applyFill="1" applyBorder="1" applyAlignment="1">
      <alignment horizontal="right"/>
    </xf>
    <xf numFmtId="38" fontId="38" fillId="0" borderId="159" xfId="0" applyNumberFormat="1" applyFont="1" applyBorder="1" applyAlignment="1">
      <alignment vertical="center"/>
    </xf>
    <xf numFmtId="38" fontId="38" fillId="37" borderId="160" xfId="0" applyNumberFormat="1" applyFont="1" applyFill="1" applyBorder="1" applyAlignment="1">
      <alignment vertical="center"/>
    </xf>
    <xf numFmtId="38" fontId="57" fillId="38" borderId="161" xfId="0" applyNumberFormat="1" applyFont="1" applyFill="1" applyBorder="1" applyAlignment="1">
      <alignment vertical="center"/>
    </xf>
    <xf numFmtId="179" fontId="56" fillId="30" borderId="162" xfId="0" applyNumberFormat="1" applyFont="1" applyFill="1" applyBorder="1" applyAlignment="1">
      <alignment vertical="center"/>
    </xf>
    <xf numFmtId="38" fontId="47" fillId="30" borderId="163" xfId="34" applyFont="1" applyFill="1" applyBorder="1" applyAlignment="1">
      <alignment vertical="center"/>
    </xf>
    <xf numFmtId="38" fontId="47" fillId="32" borderId="103" xfId="34" applyFont="1" applyFill="1" applyBorder="1" applyAlignment="1">
      <alignment vertical="center"/>
    </xf>
    <xf numFmtId="180" fontId="47" fillId="32" borderId="101" xfId="34" applyNumberFormat="1" applyFont="1" applyFill="1" applyBorder="1" applyAlignment="1">
      <alignment vertical="center"/>
    </xf>
    <xf numFmtId="38" fontId="47" fillId="32" borderId="74" xfId="34" applyFont="1" applyFill="1" applyBorder="1" applyAlignment="1">
      <alignment vertical="center"/>
    </xf>
    <xf numFmtId="38" fontId="47" fillId="32" borderId="69" xfId="34" applyFont="1" applyFill="1" applyBorder="1" applyAlignment="1">
      <alignment vertical="center"/>
    </xf>
    <xf numFmtId="180" fontId="47" fillId="28" borderId="75" xfId="34" applyNumberFormat="1" applyFont="1" applyFill="1" applyBorder="1" applyAlignment="1">
      <alignment vertical="center"/>
    </xf>
    <xf numFmtId="180" fontId="47" fillId="28" borderId="104" xfId="34" applyNumberFormat="1" applyFont="1" applyFill="1" applyBorder="1" applyAlignment="1">
      <alignment vertical="center"/>
    </xf>
    <xf numFmtId="179" fontId="47" fillId="32" borderId="102" xfId="0" applyNumberFormat="1" applyFont="1" applyFill="1" applyBorder="1" applyAlignment="1">
      <alignment vertical="center"/>
    </xf>
    <xf numFmtId="179" fontId="47" fillId="32" borderId="71" xfId="0" applyNumberFormat="1" applyFont="1" applyFill="1" applyBorder="1" applyAlignment="1">
      <alignment vertical="center"/>
    </xf>
    <xf numFmtId="180" fontId="47" fillId="32" borderId="105" xfId="34" applyNumberFormat="1" applyFont="1" applyFill="1" applyBorder="1" applyAlignment="1">
      <alignment vertical="center"/>
    </xf>
    <xf numFmtId="38" fontId="47" fillId="29" borderId="71" xfId="34" applyFont="1" applyFill="1" applyBorder="1" applyAlignment="1">
      <alignment vertical="center"/>
    </xf>
    <xf numFmtId="38" fontId="47" fillId="32" borderId="64" xfId="34" applyFont="1" applyFill="1" applyBorder="1" applyAlignment="1">
      <alignment vertical="center"/>
    </xf>
    <xf numFmtId="38" fontId="47" fillId="28" borderId="76" xfId="34" applyFont="1" applyFill="1" applyBorder="1" applyAlignment="1">
      <alignment vertical="center"/>
    </xf>
    <xf numFmtId="38" fontId="47" fillId="28" borderId="106" xfId="34" applyFont="1" applyFill="1" applyBorder="1" applyAlignment="1">
      <alignment vertical="center"/>
    </xf>
    <xf numFmtId="38" fontId="47" fillId="31" borderId="73" xfId="34" applyFont="1" applyFill="1" applyBorder="1" applyAlignment="1">
      <alignment vertical="center"/>
    </xf>
    <xf numFmtId="38" fontId="47" fillId="28" borderId="74" xfId="34" applyFont="1" applyFill="1" applyBorder="1" applyAlignment="1">
      <alignment vertical="center"/>
    </xf>
    <xf numFmtId="0" fontId="0" fillId="0" borderId="10" xfId="0" applyBorder="1" applyAlignment="1">
      <alignment horizontal="center" vertical="center"/>
    </xf>
    <xf numFmtId="0" fontId="32" fillId="37" borderId="99" xfId="0" applyFont="1" applyFill="1" applyBorder="1" applyAlignment="1">
      <alignment horizontal="right"/>
    </xf>
    <xf numFmtId="0" fontId="32" fillId="37" borderId="164" xfId="0" applyFont="1" applyFill="1" applyBorder="1" applyAlignment="1">
      <alignment vertical="center" shrinkToFit="1"/>
    </xf>
    <xf numFmtId="49" fontId="58" fillId="0" borderId="0" xfId="52" applyNumberFormat="1" applyFont="1">
      <alignment vertical="center"/>
    </xf>
    <xf numFmtId="177" fontId="60" fillId="0" borderId="0" xfId="52" applyNumberFormat="1" applyFont="1" applyAlignment="1">
      <alignment vertical="center" shrinkToFit="1"/>
    </xf>
    <xf numFmtId="177" fontId="58" fillId="0" borderId="0" xfId="52" applyNumberFormat="1" applyFont="1">
      <alignment vertical="center"/>
    </xf>
    <xf numFmtId="182" fontId="58" fillId="0" borderId="0" xfId="52" applyNumberFormat="1" applyFont="1">
      <alignment vertical="center"/>
    </xf>
    <xf numFmtId="49" fontId="60" fillId="0" borderId="88" xfId="52" applyNumberFormat="1" applyFont="1" applyBorder="1">
      <alignment vertical="center"/>
    </xf>
    <xf numFmtId="49" fontId="60" fillId="0" borderId="19" xfId="52" applyNumberFormat="1" applyFont="1" applyBorder="1" applyAlignment="1">
      <alignment vertical="center" shrinkToFit="1"/>
    </xf>
    <xf numFmtId="49" fontId="58" fillId="0" borderId="88" xfId="52" applyNumberFormat="1" applyFont="1" applyBorder="1">
      <alignment vertical="center"/>
    </xf>
    <xf numFmtId="49" fontId="58" fillId="0" borderId="19" xfId="52" applyNumberFormat="1" applyFont="1" applyBorder="1">
      <alignment vertical="center"/>
    </xf>
    <xf numFmtId="49" fontId="58" fillId="0" borderId="46" xfId="52" applyNumberFormat="1" applyFont="1" applyBorder="1">
      <alignment vertical="center"/>
    </xf>
    <xf numFmtId="49" fontId="60" fillId="0" borderId="28" xfId="52" applyNumberFormat="1" applyFont="1" applyBorder="1" applyAlignment="1">
      <alignment vertical="top"/>
    </xf>
    <xf numFmtId="177" fontId="60" fillId="0" borderId="29" xfId="52" applyNumberFormat="1" applyFont="1" applyBorder="1" applyAlignment="1">
      <alignment vertical="center" shrinkToFit="1"/>
    </xf>
    <xf numFmtId="177" fontId="60" fillId="0" borderId="28" xfId="52" applyNumberFormat="1" applyFont="1" applyBorder="1" applyAlignment="1">
      <alignment vertical="center" wrapText="1"/>
    </xf>
    <xf numFmtId="177" fontId="60" fillId="0" borderId="29" xfId="52" applyNumberFormat="1" applyFont="1" applyBorder="1" applyAlignment="1">
      <alignment vertical="center" wrapText="1"/>
    </xf>
    <xf numFmtId="177" fontId="60" fillId="0" borderId="90" xfId="52" applyNumberFormat="1" applyFont="1" applyBorder="1" applyAlignment="1">
      <alignment vertical="center" wrapText="1"/>
    </xf>
    <xf numFmtId="182" fontId="60" fillId="0" borderId="29" xfId="52" applyNumberFormat="1" applyFont="1" applyBorder="1" applyAlignment="1">
      <alignment vertical="center" wrapText="1"/>
    </xf>
    <xf numFmtId="182" fontId="60" fillId="0" borderId="90" xfId="52" applyNumberFormat="1" applyFont="1" applyBorder="1" applyAlignment="1">
      <alignment vertical="center" wrapText="1"/>
    </xf>
    <xf numFmtId="177" fontId="60" fillId="0" borderId="0" xfId="52" applyNumberFormat="1" applyFont="1" applyAlignment="1">
      <alignment vertical="center" wrapText="1"/>
    </xf>
    <xf numFmtId="177" fontId="58" fillId="0" borderId="88" xfId="52" applyNumberFormat="1" applyFont="1" applyBorder="1">
      <alignment vertical="center"/>
    </xf>
    <xf numFmtId="177" fontId="60" fillId="0" borderId="19" xfId="52" applyNumberFormat="1" applyFont="1" applyBorder="1" applyAlignment="1">
      <alignment vertical="center" shrinkToFit="1"/>
    </xf>
    <xf numFmtId="177" fontId="58" fillId="0" borderId="27" xfId="52" applyNumberFormat="1" applyFont="1" applyBorder="1" applyAlignment="1">
      <alignment vertical="center" shrinkToFit="1"/>
    </xf>
    <xf numFmtId="177" fontId="58" fillId="0" borderId="0" xfId="52" applyNumberFormat="1" applyFont="1" applyAlignment="1">
      <alignment vertical="center" shrinkToFit="1"/>
    </xf>
    <xf numFmtId="177" fontId="58" fillId="0" borderId="48" xfId="52" applyNumberFormat="1" applyFont="1" applyBorder="1" applyAlignment="1">
      <alignment vertical="center" shrinkToFit="1"/>
    </xf>
    <xf numFmtId="177" fontId="58" fillId="0" borderId="27" xfId="52" applyNumberFormat="1" applyFont="1" applyBorder="1">
      <alignment vertical="center"/>
    </xf>
    <xf numFmtId="177" fontId="58" fillId="0" borderId="91" xfId="52" applyNumberFormat="1" applyFont="1" applyBorder="1">
      <alignment vertical="center"/>
    </xf>
    <xf numFmtId="177" fontId="60" fillId="0" borderId="43" xfId="52" applyNumberFormat="1" applyFont="1" applyBorder="1" applyAlignment="1">
      <alignment vertical="center" shrinkToFit="1"/>
    </xf>
    <xf numFmtId="177" fontId="58" fillId="0" borderId="91" xfId="52" applyNumberFormat="1" applyFont="1" applyBorder="1" applyAlignment="1">
      <alignment vertical="center" shrinkToFit="1"/>
    </xf>
    <xf numFmtId="177" fontId="58" fillId="0" borderId="43" xfId="52" applyNumberFormat="1" applyFont="1" applyBorder="1" applyAlignment="1">
      <alignment vertical="center" shrinkToFit="1"/>
    </xf>
    <xf numFmtId="177" fontId="58" fillId="0" borderId="10" xfId="52" applyNumberFormat="1" applyFont="1" applyBorder="1" applyAlignment="1">
      <alignment vertical="center" shrinkToFit="1"/>
    </xf>
    <xf numFmtId="177" fontId="60" fillId="0" borderId="24" xfId="52" applyNumberFormat="1" applyFont="1" applyBorder="1" applyAlignment="1">
      <alignment vertical="center" shrinkToFit="1"/>
    </xf>
    <xf numFmtId="177" fontId="58" fillId="0" borderId="88" xfId="52" applyNumberFormat="1" applyFont="1" applyBorder="1" applyAlignment="1">
      <alignment vertical="center" shrinkToFit="1"/>
    </xf>
    <xf numFmtId="177" fontId="58" fillId="0" borderId="19" xfId="52" applyNumberFormat="1" applyFont="1" applyBorder="1" applyAlignment="1">
      <alignment vertical="center" shrinkToFit="1"/>
    </xf>
    <xf numFmtId="177" fontId="58" fillId="0" borderId="46" xfId="52" applyNumberFormat="1" applyFont="1" applyBorder="1" applyAlignment="1">
      <alignment vertical="center" shrinkToFit="1"/>
    </xf>
    <xf numFmtId="177" fontId="58" fillId="0" borderId="0" xfId="52" applyNumberFormat="1" applyFont="1" applyAlignment="1">
      <alignment horizontal="center" vertical="center" shrinkToFit="1"/>
    </xf>
    <xf numFmtId="177" fontId="60" fillId="0" borderId="0" xfId="52" applyNumberFormat="1" applyFont="1">
      <alignment vertical="center"/>
    </xf>
    <xf numFmtId="177" fontId="60" fillId="0" borderId="15" xfId="52" applyNumberFormat="1" applyFont="1" applyBorder="1" applyAlignment="1">
      <alignment vertical="center" shrinkToFit="1"/>
    </xf>
    <xf numFmtId="177" fontId="58" fillId="0" borderId="28" xfId="52" applyNumberFormat="1" applyFont="1" applyBorder="1" applyAlignment="1">
      <alignment vertical="center" shrinkToFit="1"/>
    </xf>
    <xf numFmtId="177" fontId="60" fillId="0" borderId="89" xfId="52" applyNumberFormat="1" applyFont="1" applyBorder="1" applyAlignment="1">
      <alignment vertical="center" shrinkToFit="1"/>
    </xf>
    <xf numFmtId="177" fontId="58" fillId="0" borderId="29" xfId="52" applyNumberFormat="1" applyFont="1" applyBorder="1" applyAlignment="1">
      <alignment vertical="center" shrinkToFit="1"/>
    </xf>
    <xf numFmtId="177" fontId="58" fillId="0" borderId="90" xfId="52" applyNumberFormat="1" applyFont="1" applyBorder="1" applyAlignment="1">
      <alignment vertical="center" shrinkToFit="1"/>
    </xf>
    <xf numFmtId="177" fontId="60" fillId="0" borderId="45" xfId="52" applyNumberFormat="1" applyFont="1" applyBorder="1" applyAlignment="1">
      <alignment vertical="center" shrinkToFit="1"/>
    </xf>
    <xf numFmtId="177" fontId="58" fillId="0" borderId="0" xfId="53" applyNumberFormat="1" applyFont="1"/>
    <xf numFmtId="49" fontId="60" fillId="0" borderId="24" xfId="52" applyNumberFormat="1" applyFont="1" applyBorder="1" applyAlignment="1">
      <alignment vertical="center" shrinkToFit="1"/>
    </xf>
    <xf numFmtId="49" fontId="58" fillId="0" borderId="24" xfId="52" applyNumberFormat="1" applyFont="1" applyBorder="1">
      <alignment vertical="center"/>
    </xf>
    <xf numFmtId="177" fontId="60" fillId="0" borderId="89" xfId="52" applyNumberFormat="1" applyFont="1" applyBorder="1" applyAlignment="1">
      <alignment vertical="center" wrapText="1"/>
    </xf>
    <xf numFmtId="183" fontId="58" fillId="0" borderId="88" xfId="52" applyNumberFormat="1" applyFont="1" applyBorder="1">
      <alignment vertical="center"/>
    </xf>
    <xf numFmtId="183" fontId="60" fillId="0" borderId="24" xfId="52" applyNumberFormat="1" applyFont="1" applyBorder="1" applyAlignment="1">
      <alignment vertical="center" shrinkToFit="1"/>
    </xf>
    <xf numFmtId="183" fontId="58" fillId="0" borderId="27" xfId="52" applyNumberFormat="1" applyFont="1" applyBorder="1" applyAlignment="1">
      <alignment vertical="center" shrinkToFit="1"/>
    </xf>
    <xf numFmtId="183" fontId="58" fillId="0" borderId="0" xfId="52" applyNumberFormat="1" applyFont="1" applyAlignment="1">
      <alignment vertical="center" shrinkToFit="1"/>
    </xf>
    <xf numFmtId="183" fontId="58" fillId="0" borderId="15" xfId="52" applyNumberFormat="1" applyFont="1" applyBorder="1" applyAlignment="1">
      <alignment vertical="center" shrinkToFit="1"/>
    </xf>
    <xf numFmtId="183" fontId="58" fillId="0" borderId="0" xfId="52" applyNumberFormat="1" applyFont="1">
      <alignment vertical="center"/>
    </xf>
    <xf numFmtId="183" fontId="58" fillId="0" borderId="27" xfId="52" applyNumberFormat="1" applyFont="1" applyBorder="1">
      <alignment vertical="center"/>
    </xf>
    <xf numFmtId="183" fontId="60" fillId="0" borderId="15" xfId="52" applyNumberFormat="1" applyFont="1" applyBorder="1" applyAlignment="1">
      <alignment vertical="center" shrinkToFit="1"/>
    </xf>
    <xf numFmtId="183" fontId="58" fillId="0" borderId="91" xfId="52" applyNumberFormat="1" applyFont="1" applyBorder="1">
      <alignment vertical="center"/>
    </xf>
    <xf numFmtId="183" fontId="60" fillId="0" borderId="45" xfId="52" applyNumberFormat="1" applyFont="1" applyBorder="1" applyAlignment="1">
      <alignment vertical="center" shrinkToFit="1"/>
    </xf>
    <xf numFmtId="183" fontId="58" fillId="0" borderId="91" xfId="52" applyNumberFormat="1" applyFont="1" applyBorder="1" applyAlignment="1">
      <alignment vertical="center" shrinkToFit="1"/>
    </xf>
    <xf numFmtId="183" fontId="58" fillId="0" borderId="43" xfId="52" applyNumberFormat="1" applyFont="1" applyBorder="1" applyAlignment="1">
      <alignment vertical="center" shrinkToFit="1"/>
    </xf>
    <xf numFmtId="183" fontId="58" fillId="0" borderId="45" xfId="52" applyNumberFormat="1" applyFont="1" applyBorder="1" applyAlignment="1">
      <alignment vertical="center" shrinkToFit="1"/>
    </xf>
    <xf numFmtId="183" fontId="58" fillId="0" borderId="88" xfId="52" applyNumberFormat="1" applyFont="1" applyBorder="1" applyAlignment="1">
      <alignment vertical="center" shrinkToFit="1"/>
    </xf>
    <xf numFmtId="183" fontId="58" fillId="0" borderId="19" xfId="52" applyNumberFormat="1" applyFont="1" applyBorder="1" applyAlignment="1">
      <alignment vertical="center" shrinkToFit="1"/>
    </xf>
    <xf numFmtId="183" fontId="58" fillId="0" borderId="24" xfId="52" applyNumberFormat="1" applyFont="1" applyBorder="1" applyAlignment="1">
      <alignment vertical="center" shrinkToFit="1"/>
    </xf>
    <xf numFmtId="183" fontId="60" fillId="0" borderId="15" xfId="52" applyNumberFormat="1" applyFont="1" applyBorder="1">
      <alignment vertical="center"/>
    </xf>
    <xf numFmtId="183" fontId="58" fillId="0" borderId="28" xfId="52" applyNumberFormat="1" applyFont="1" applyBorder="1" applyAlignment="1">
      <alignment vertical="center" shrinkToFit="1"/>
    </xf>
    <xf numFmtId="183" fontId="60" fillId="0" borderId="89" xfId="52" applyNumberFormat="1" applyFont="1" applyBorder="1" applyAlignment="1">
      <alignment vertical="center" shrinkToFit="1"/>
    </xf>
    <xf numFmtId="183" fontId="58" fillId="0" borderId="29" xfId="52" applyNumberFormat="1" applyFont="1" applyBorder="1" applyAlignment="1">
      <alignment vertical="center" shrinkToFit="1"/>
    </xf>
    <xf numFmtId="183" fontId="58" fillId="0" borderId="89" xfId="52" applyNumberFormat="1" applyFont="1" applyBorder="1" applyAlignment="1">
      <alignment vertical="center" shrinkToFit="1"/>
    </xf>
    <xf numFmtId="179" fontId="57" fillId="31" borderId="68" xfId="0" applyNumberFormat="1" applyFont="1" applyFill="1" applyBorder="1" applyAlignment="1">
      <alignment vertical="center"/>
    </xf>
    <xf numFmtId="179" fontId="57" fillId="31" borderId="101" xfId="0" applyNumberFormat="1" applyFont="1" applyFill="1" applyBorder="1" applyAlignment="1">
      <alignment vertical="center"/>
    </xf>
    <xf numFmtId="38" fontId="47" fillId="32" borderId="72" xfId="34" applyFont="1" applyFill="1" applyBorder="1" applyAlignment="1">
      <alignment vertical="center"/>
    </xf>
    <xf numFmtId="184" fontId="58" fillId="0" borderId="0" xfId="52" applyNumberFormat="1" applyFont="1" applyAlignment="1">
      <alignment vertical="center" shrinkToFit="1"/>
    </xf>
    <xf numFmtId="184" fontId="58" fillId="0" borderId="46" xfId="52" applyNumberFormat="1" applyFont="1" applyBorder="1" applyAlignment="1">
      <alignment vertical="center" shrinkToFit="1"/>
    </xf>
    <xf numFmtId="184" fontId="60" fillId="0" borderId="48" xfId="52" applyNumberFormat="1" applyFont="1" applyBorder="1" applyAlignment="1">
      <alignment vertical="center" shrinkToFit="1"/>
    </xf>
    <xf numFmtId="183" fontId="58" fillId="0" borderId="48" xfId="52" applyNumberFormat="1" applyFont="1" applyBorder="1" applyAlignment="1">
      <alignment vertical="center" shrinkToFit="1"/>
    </xf>
    <xf numFmtId="183" fontId="58" fillId="0" borderId="48" xfId="53" applyNumberFormat="1" applyFont="1" applyBorder="1" applyAlignment="1">
      <alignment vertical="center" shrinkToFit="1"/>
    </xf>
    <xf numFmtId="183" fontId="58" fillId="0" borderId="90" xfId="52" applyNumberFormat="1" applyFont="1" applyBorder="1" applyAlignment="1">
      <alignment vertical="center" shrinkToFit="1"/>
    </xf>
    <xf numFmtId="183" fontId="60" fillId="0" borderId="43" xfId="52" applyNumberFormat="1" applyFont="1" applyBorder="1" applyAlignment="1">
      <alignment vertical="center" shrinkToFit="1"/>
    </xf>
    <xf numFmtId="183" fontId="58" fillId="0" borderId="43" xfId="52" applyNumberFormat="1" applyFont="1" applyBorder="1">
      <alignment vertical="center"/>
    </xf>
    <xf numFmtId="183" fontId="58" fillId="0" borderId="28" xfId="52" applyNumberFormat="1" applyFont="1" applyBorder="1">
      <alignment vertical="center"/>
    </xf>
    <xf numFmtId="183" fontId="60" fillId="0" borderId="29" xfId="52" applyNumberFormat="1" applyFont="1" applyBorder="1">
      <alignment vertical="center"/>
    </xf>
    <xf numFmtId="183" fontId="58" fillId="0" borderId="29" xfId="52" applyNumberFormat="1" applyFont="1" applyBorder="1">
      <alignment vertical="center"/>
    </xf>
    <xf numFmtId="3" fontId="27" fillId="0" borderId="0" xfId="47" applyNumberFormat="1" applyFont="1" applyAlignment="1">
      <alignment horizontal="left" vertical="top"/>
    </xf>
    <xf numFmtId="0" fontId="3" fillId="0" borderId="0" xfId="47"/>
    <xf numFmtId="0" fontId="3" fillId="0" borderId="0" xfId="47" applyAlignment="1">
      <alignment horizontal="left"/>
    </xf>
    <xf numFmtId="0" fontId="3" fillId="0" borderId="0" xfId="47" applyAlignment="1">
      <alignment horizontal="right"/>
    </xf>
    <xf numFmtId="3" fontId="63" fillId="0" borderId="166" xfId="47" applyNumberFormat="1" applyFont="1" applyBorder="1" applyAlignment="1">
      <alignment horizontal="center" vertical="center" shrinkToFit="1"/>
    </xf>
    <xf numFmtId="3" fontId="28" fillId="0" borderId="43" xfId="47" applyNumberFormat="1" applyFont="1" applyBorder="1" applyAlignment="1">
      <alignment horizontal="center" vertical="center" shrinkToFit="1"/>
    </xf>
    <xf numFmtId="3" fontId="28" fillId="0" borderId="19" xfId="47" applyNumberFormat="1" applyFont="1" applyBorder="1" applyAlignment="1">
      <alignment horizontal="justify" vertical="center" shrinkToFit="1"/>
    </xf>
    <xf numFmtId="3" fontId="65" fillId="0" borderId="169" xfId="47" applyNumberFormat="1" applyFont="1" applyBorder="1" applyAlignment="1">
      <alignment horizontal="center" vertical="center" wrapText="1"/>
    </xf>
    <xf numFmtId="3" fontId="65" fillId="0" borderId="170" xfId="47" applyNumberFormat="1" applyFont="1" applyBorder="1" applyAlignment="1">
      <alignment horizontal="center" vertical="center" wrapText="1"/>
    </xf>
    <xf numFmtId="0" fontId="6" fillId="0" borderId="172" xfId="47" applyFont="1" applyBorder="1" applyAlignment="1">
      <alignment horizontal="left" vertical="center" shrinkToFit="1"/>
    </xf>
    <xf numFmtId="0" fontId="6" fillId="0" borderId="96" xfId="47" applyFont="1" applyBorder="1" applyAlignment="1">
      <alignment horizontal="left" vertical="center" shrinkToFit="1"/>
    </xf>
    <xf numFmtId="182" fontId="64" fillId="0" borderId="96" xfId="36" applyNumberFormat="1" applyFont="1" applyBorder="1" applyAlignment="1">
      <alignment vertical="center" shrinkToFit="1"/>
    </xf>
    <xf numFmtId="182" fontId="64" fillId="0" borderId="94" xfId="36" applyNumberFormat="1" applyFont="1" applyBorder="1" applyAlignment="1">
      <alignment vertical="center" shrinkToFit="1"/>
    </xf>
    <xf numFmtId="184" fontId="3" fillId="0" borderId="96" xfId="47" applyNumberFormat="1" applyBorder="1" applyAlignment="1">
      <alignment vertical="center" shrinkToFit="1"/>
    </xf>
    <xf numFmtId="184" fontId="3" fillId="0" borderId="97" xfId="47" applyNumberFormat="1" applyBorder="1" applyAlignment="1">
      <alignment vertical="center" shrinkToFit="1"/>
    </xf>
    <xf numFmtId="0" fontId="6" fillId="0" borderId="173" xfId="47" applyFont="1" applyBorder="1" applyAlignment="1">
      <alignment horizontal="left" vertical="center" shrinkToFit="1"/>
    </xf>
    <xf numFmtId="0" fontId="6" fillId="0" borderId="94" xfId="47" applyFont="1" applyBorder="1" applyAlignment="1">
      <alignment horizontal="left" vertical="center" shrinkToFit="1"/>
    </xf>
    <xf numFmtId="184" fontId="3" fillId="0" borderId="94" xfId="47" applyNumberFormat="1" applyBorder="1" applyAlignment="1">
      <alignment vertical="center" shrinkToFit="1"/>
    </xf>
    <xf numFmtId="184" fontId="3" fillId="0" borderId="98" xfId="47" applyNumberFormat="1" applyBorder="1" applyAlignment="1">
      <alignment vertical="center" shrinkToFit="1"/>
    </xf>
    <xf numFmtId="0" fontId="6" fillId="0" borderId="173" xfId="47" applyFont="1" applyBorder="1" applyAlignment="1">
      <alignment horizontal="left" shrinkToFit="1"/>
    </xf>
    <xf numFmtId="182" fontId="3" fillId="0" borderId="94" xfId="47" applyNumberFormat="1" applyBorder="1" applyAlignment="1">
      <alignment vertical="center" shrinkToFit="1"/>
    </xf>
    <xf numFmtId="0" fontId="3" fillId="0" borderId="174" xfId="47" applyBorder="1" applyAlignment="1">
      <alignment horizontal="left" shrinkToFit="1"/>
    </xf>
    <xf numFmtId="0" fontId="3" fillId="0" borderId="175" xfId="47" applyBorder="1" applyAlignment="1">
      <alignment horizontal="center" vertical="center" shrinkToFit="1"/>
    </xf>
    <xf numFmtId="182" fontId="64" fillId="0" borderId="175" xfId="36" applyNumberFormat="1" applyFont="1" applyBorder="1" applyAlignment="1">
      <alignment vertical="center" shrinkToFit="1"/>
    </xf>
    <xf numFmtId="182" fontId="66" fillId="0" borderId="175" xfId="47" applyNumberFormat="1" applyFont="1" applyBorder="1" applyAlignment="1">
      <alignment vertical="center" shrinkToFit="1"/>
    </xf>
    <xf numFmtId="182" fontId="66" fillId="0" borderId="176" xfId="47" applyNumberFormat="1" applyFont="1" applyBorder="1" applyAlignment="1">
      <alignment vertical="center" shrinkToFit="1"/>
    </xf>
    <xf numFmtId="184" fontId="66" fillId="0" borderId="175" xfId="47" applyNumberFormat="1" applyFont="1" applyBorder="1" applyAlignment="1">
      <alignment vertical="center" shrinkToFit="1"/>
    </xf>
    <xf numFmtId="184" fontId="66" fillId="0" borderId="177" xfId="47" applyNumberFormat="1" applyFont="1" applyBorder="1" applyAlignment="1">
      <alignment vertical="center" shrinkToFit="1"/>
    </xf>
    <xf numFmtId="0" fontId="32" fillId="37" borderId="178" xfId="0" applyFont="1" applyFill="1" applyBorder="1" applyAlignment="1">
      <alignment horizontal="right"/>
    </xf>
    <xf numFmtId="0" fontId="32" fillId="37" borderId="64" xfId="0" applyFont="1" applyFill="1" applyBorder="1" applyAlignment="1">
      <alignment vertical="center" shrinkToFit="1"/>
    </xf>
    <xf numFmtId="38" fontId="46" fillId="0" borderId="179" xfId="34" applyFont="1" applyBorder="1" applyAlignment="1" applyProtection="1">
      <alignment vertical="center"/>
      <protection locked="0"/>
    </xf>
    <xf numFmtId="179" fontId="56" fillId="32" borderId="178" xfId="0" applyNumberFormat="1" applyFont="1" applyFill="1" applyBorder="1" applyAlignment="1">
      <alignment vertical="center"/>
    </xf>
    <xf numFmtId="38" fontId="47" fillId="29" borderId="180" xfId="34" applyFont="1" applyFill="1" applyBorder="1" applyAlignment="1">
      <alignment vertical="center"/>
    </xf>
    <xf numFmtId="179" fontId="56" fillId="30" borderId="63" xfId="0" applyNumberFormat="1" applyFont="1" applyFill="1" applyBorder="1" applyAlignment="1">
      <alignment vertical="center"/>
    </xf>
    <xf numFmtId="179" fontId="57" fillId="31" borderId="63" xfId="0" applyNumberFormat="1" applyFont="1" applyFill="1" applyBorder="1" applyAlignment="1">
      <alignment vertical="center"/>
    </xf>
    <xf numFmtId="38" fontId="47" fillId="29" borderId="65" xfId="34" applyFont="1" applyFill="1" applyBorder="1" applyAlignment="1">
      <alignment vertical="center"/>
    </xf>
    <xf numFmtId="180" fontId="47" fillId="28" borderId="102" xfId="34" applyNumberFormat="1" applyFont="1" applyFill="1" applyBorder="1" applyAlignment="1">
      <alignment vertical="center"/>
    </xf>
    <xf numFmtId="38" fontId="47" fillId="28" borderId="102" xfId="34" applyFont="1" applyFill="1" applyBorder="1" applyAlignment="1">
      <alignment vertical="center"/>
    </xf>
    <xf numFmtId="38" fontId="47" fillId="29" borderId="102" xfId="34" applyFont="1" applyFill="1" applyBorder="1" applyAlignment="1">
      <alignment vertical="center"/>
    </xf>
    <xf numFmtId="38" fontId="47" fillId="28" borderId="64" xfId="0" applyNumberFormat="1" applyFont="1" applyFill="1" applyBorder="1" applyAlignment="1">
      <alignment vertical="center"/>
    </xf>
    <xf numFmtId="179" fontId="45" fillId="0" borderId="62" xfId="0" applyNumberFormat="1" applyFont="1" applyBorder="1" applyAlignment="1" applyProtection="1">
      <alignment horizontal="center" vertical="center" shrinkToFit="1"/>
      <protection locked="0"/>
    </xf>
    <xf numFmtId="0" fontId="67" fillId="0" borderId="0" xfId="0" applyFont="1" applyAlignment="1">
      <alignment vertical="center"/>
    </xf>
    <xf numFmtId="0" fontId="0" fillId="0" borderId="0" xfId="0" applyAlignment="1">
      <alignment horizontal="left"/>
    </xf>
    <xf numFmtId="38" fontId="3" fillId="0" borderId="10" xfId="34" applyFont="1" applyFill="1" applyBorder="1" applyAlignment="1">
      <alignment horizontal="right" vertical="center"/>
    </xf>
    <xf numFmtId="3" fontId="0" fillId="0" borderId="10" xfId="0" applyNumberFormat="1" applyBorder="1" applyAlignment="1">
      <alignment horizontal="right" vertical="center"/>
    </xf>
    <xf numFmtId="38" fontId="0" fillId="0" borderId="0" xfId="34" applyFont="1" applyFill="1" applyAlignment="1">
      <alignment horizontal="right"/>
    </xf>
    <xf numFmtId="38" fontId="0" fillId="0" borderId="10" xfId="34" applyFont="1" applyFill="1" applyBorder="1" applyAlignment="1">
      <alignment horizontal="right"/>
    </xf>
    <xf numFmtId="0" fontId="6" fillId="0" borderId="10" xfId="0" applyFont="1" applyBorder="1" applyAlignment="1">
      <alignment horizontal="center" vertical="center" wrapText="1" shrinkToFit="1"/>
    </xf>
    <xf numFmtId="176" fontId="29" fillId="0" borderId="10" xfId="0" applyNumberFormat="1" applyFont="1" applyBorder="1" applyAlignment="1">
      <alignment horizontal="right" vertical="center" shrinkToFit="1"/>
    </xf>
    <xf numFmtId="176" fontId="29" fillId="39" borderId="10" xfId="0" applyNumberFormat="1" applyFont="1" applyFill="1" applyBorder="1" applyAlignment="1">
      <alignment horizontal="right" vertical="center" shrinkToFit="1"/>
    </xf>
    <xf numFmtId="178" fontId="58" fillId="0" borderId="46" xfId="52" applyNumberFormat="1" applyFont="1" applyBorder="1">
      <alignment vertical="center"/>
    </xf>
    <xf numFmtId="178" fontId="58" fillId="0" borderId="48" xfId="52" applyNumberFormat="1" applyFont="1" applyBorder="1">
      <alignment vertical="center"/>
    </xf>
    <xf numFmtId="178" fontId="58" fillId="0" borderId="90" xfId="52" applyNumberFormat="1" applyFont="1" applyBorder="1">
      <alignment vertical="center"/>
    </xf>
    <xf numFmtId="178" fontId="58" fillId="0" borderId="90" xfId="52" applyNumberFormat="1" applyFont="1" applyBorder="1" applyAlignment="1">
      <alignment vertical="center" shrinkToFit="1"/>
    </xf>
    <xf numFmtId="49" fontId="58" fillId="0" borderId="0" xfId="63" applyNumberFormat="1" applyFont="1">
      <alignment vertical="center"/>
    </xf>
    <xf numFmtId="0" fontId="26" fillId="0" borderId="0" xfId="28" applyAlignment="1" applyProtection="1">
      <alignment vertical="center"/>
    </xf>
    <xf numFmtId="0" fontId="32" fillId="29" borderId="107" xfId="0" applyFont="1" applyFill="1" applyBorder="1" applyAlignment="1">
      <alignment horizontal="centerContinuous" vertical="center"/>
    </xf>
    <xf numFmtId="0" fontId="32" fillId="29" borderId="92" xfId="0" applyFont="1" applyFill="1" applyBorder="1" applyAlignment="1">
      <alignment horizontal="centerContinuous" vertical="center"/>
    </xf>
    <xf numFmtId="0" fontId="32" fillId="29" borderId="51" xfId="0" applyFont="1" applyFill="1" applyBorder="1" applyAlignment="1">
      <alignment horizontal="centerContinuous" vertical="center"/>
    </xf>
    <xf numFmtId="0" fontId="32" fillId="29" borderId="91" xfId="0" applyFont="1" applyFill="1" applyBorder="1" applyAlignment="1">
      <alignment horizontal="centerContinuous" vertical="center"/>
    </xf>
    <xf numFmtId="0" fontId="32" fillId="29" borderId="43" xfId="0" applyFont="1" applyFill="1" applyBorder="1" applyAlignment="1">
      <alignment horizontal="centerContinuous" vertical="center"/>
    </xf>
    <xf numFmtId="0" fontId="32" fillId="29" borderId="113" xfId="0" applyFont="1" applyFill="1" applyBorder="1" applyAlignment="1">
      <alignment horizontal="centerContinuous" vertical="center"/>
    </xf>
    <xf numFmtId="0" fontId="32" fillId="34" borderId="108" xfId="0" applyFont="1" applyFill="1" applyBorder="1" applyAlignment="1">
      <alignment horizontal="centerContinuous" vertical="center"/>
    </xf>
    <xf numFmtId="0" fontId="32" fillId="34" borderId="109" xfId="0" applyFont="1" applyFill="1" applyBorder="1" applyAlignment="1">
      <alignment horizontal="centerContinuous" vertical="center"/>
    </xf>
    <xf numFmtId="0" fontId="32" fillId="34" borderId="110" xfId="0" applyFont="1" applyFill="1" applyBorder="1" applyAlignment="1">
      <alignment horizontal="centerContinuous" vertical="center"/>
    </xf>
    <xf numFmtId="0" fontId="43" fillId="0" borderId="0" xfId="0" applyFont="1" applyAlignment="1">
      <alignment horizontal="center" vertical="center"/>
    </xf>
    <xf numFmtId="0" fontId="26" fillId="0" borderId="0" xfId="28" applyAlignment="1" applyProtection="1">
      <alignment vertical="center"/>
    </xf>
    <xf numFmtId="0" fontId="32" fillId="32" borderId="107" xfId="0" applyFont="1" applyFill="1" applyBorder="1" applyAlignment="1">
      <alignment horizontal="center" vertical="center"/>
    </xf>
    <xf numFmtId="0" fontId="32" fillId="32" borderId="51" xfId="0" applyFont="1" applyFill="1" applyBorder="1" applyAlignment="1">
      <alignment horizontal="center" vertical="center"/>
    </xf>
    <xf numFmtId="0" fontId="32" fillId="32" borderId="92" xfId="0" applyFont="1" applyFill="1" applyBorder="1" applyAlignment="1">
      <alignment horizontal="center" vertical="center"/>
    </xf>
    <xf numFmtId="0" fontId="32" fillId="35" borderId="111" xfId="0" applyFont="1" applyFill="1" applyBorder="1" applyAlignment="1" applyProtection="1">
      <alignment horizontal="center" vertical="center"/>
      <protection locked="0"/>
    </xf>
    <xf numFmtId="0" fontId="32" fillId="35" borderId="112" xfId="0" applyFont="1" applyFill="1" applyBorder="1" applyAlignment="1" applyProtection="1">
      <alignment horizontal="center" vertical="center"/>
      <protection locked="0"/>
    </xf>
    <xf numFmtId="0" fontId="32" fillId="37" borderId="114" xfId="0" applyFont="1" applyFill="1" applyBorder="1" applyAlignment="1">
      <alignment horizontal="center" vertical="center" shrinkToFit="1"/>
    </xf>
    <xf numFmtId="0" fontId="32" fillId="37" borderId="115" xfId="0" applyFont="1" applyFill="1" applyBorder="1" applyAlignment="1">
      <alignment horizontal="center" vertical="center" shrinkToFit="1"/>
    </xf>
    <xf numFmtId="0" fontId="32" fillId="37" borderId="188" xfId="0" applyFont="1" applyFill="1" applyBorder="1" applyAlignment="1">
      <alignment horizontal="center" vertical="center" shrinkToFit="1"/>
    </xf>
    <xf numFmtId="179" fontId="47" fillId="32" borderId="181" xfId="0" applyNumberFormat="1" applyFont="1" applyFill="1" applyBorder="1" applyAlignment="1">
      <alignment horizontal="center" vertical="center"/>
    </xf>
    <xf numFmtId="179" fontId="47" fillId="32" borderId="182" xfId="0" applyNumberFormat="1" applyFont="1" applyFill="1" applyBorder="1" applyAlignment="1">
      <alignment horizontal="center" vertical="center"/>
    </xf>
    <xf numFmtId="179" fontId="47" fillId="32" borderId="183" xfId="0" applyNumberFormat="1" applyFont="1" applyFill="1" applyBorder="1" applyAlignment="1">
      <alignment horizontal="center" vertical="center"/>
    </xf>
    <xf numFmtId="38" fontId="47" fillId="32" borderId="181" xfId="34" applyFont="1" applyFill="1" applyBorder="1" applyAlignment="1">
      <alignment horizontal="center" vertical="center"/>
    </xf>
    <xf numFmtId="38" fontId="47" fillId="32" borderId="182" xfId="34" applyFont="1" applyFill="1" applyBorder="1" applyAlignment="1">
      <alignment horizontal="center" vertical="center"/>
    </xf>
    <xf numFmtId="38" fontId="47" fillId="32" borderId="183" xfId="34" applyFont="1" applyFill="1" applyBorder="1" applyAlignment="1">
      <alignment horizontal="center" vertical="center"/>
    </xf>
    <xf numFmtId="38" fontId="46" fillId="32" borderId="184" xfId="34" applyFont="1" applyFill="1" applyBorder="1" applyAlignment="1">
      <alignment horizontal="center" vertical="center"/>
    </xf>
    <xf numFmtId="38" fontId="46" fillId="32" borderId="112" xfId="34" applyFont="1" applyFill="1" applyBorder="1" applyAlignment="1">
      <alignment horizontal="center" vertical="center"/>
    </xf>
    <xf numFmtId="38" fontId="46" fillId="32" borderId="185" xfId="34" applyFont="1" applyFill="1" applyBorder="1" applyAlignment="1">
      <alignment horizontal="center" vertical="center"/>
    </xf>
    <xf numFmtId="38" fontId="46" fillId="32" borderId="186" xfId="34" applyFont="1" applyFill="1" applyBorder="1" applyAlignment="1">
      <alignment horizontal="center" vertical="center"/>
    </xf>
    <xf numFmtId="38" fontId="46" fillId="32" borderId="52" xfId="34" applyFont="1" applyFill="1" applyBorder="1" applyAlignment="1">
      <alignment horizontal="center" vertical="center"/>
    </xf>
    <xf numFmtId="38" fontId="46" fillId="32" borderId="187" xfId="34" applyFont="1" applyFill="1" applyBorder="1" applyAlignment="1">
      <alignment horizontal="center" vertical="center"/>
    </xf>
    <xf numFmtId="0" fontId="31" fillId="28" borderId="119" xfId="0" applyFont="1" applyFill="1" applyBorder="1" applyAlignment="1">
      <alignment horizontal="center" vertical="center" shrinkToFit="1"/>
    </xf>
    <xf numFmtId="0" fontId="31" fillId="28" borderId="120" xfId="0" applyFont="1" applyFill="1" applyBorder="1" applyAlignment="1">
      <alignment horizontal="center" vertical="center" shrinkToFit="1"/>
    </xf>
    <xf numFmtId="0" fontId="31" fillId="28" borderId="121" xfId="0" applyFont="1" applyFill="1" applyBorder="1" applyAlignment="1">
      <alignment horizontal="center" vertical="center" shrinkToFit="1"/>
    </xf>
    <xf numFmtId="0" fontId="31" fillId="28" borderId="116" xfId="0" applyFont="1" applyFill="1" applyBorder="1" applyAlignment="1">
      <alignment horizontal="center" vertical="center" shrinkToFit="1"/>
    </xf>
    <xf numFmtId="0" fontId="31" fillId="28" borderId="117" xfId="0" applyFont="1" applyFill="1" applyBorder="1" applyAlignment="1">
      <alignment horizontal="center" vertical="center" shrinkToFit="1"/>
    </xf>
    <xf numFmtId="0" fontId="31" fillId="28" borderId="118" xfId="0" applyFont="1" applyFill="1" applyBorder="1" applyAlignment="1">
      <alignment horizontal="center" vertical="center" shrinkToFit="1"/>
    </xf>
    <xf numFmtId="0" fontId="31" fillId="36" borderId="122" xfId="0" applyFont="1" applyFill="1" applyBorder="1" applyAlignment="1">
      <alignment horizontal="center" vertical="center" shrinkToFit="1"/>
    </xf>
    <xf numFmtId="0" fontId="31" fillId="36" borderId="123" xfId="0" applyFont="1" applyFill="1" applyBorder="1" applyAlignment="1">
      <alignment horizontal="center" vertical="center" shrinkToFit="1"/>
    </xf>
    <xf numFmtId="0" fontId="31" fillId="36" borderId="124" xfId="0" applyFont="1" applyFill="1" applyBorder="1" applyAlignment="1">
      <alignment horizontal="center" vertical="center" shrinkToFit="1"/>
    </xf>
    <xf numFmtId="0" fontId="31" fillId="30" borderId="116" xfId="0" applyFont="1" applyFill="1" applyBorder="1" applyAlignment="1">
      <alignment horizontal="center" vertical="center" shrinkToFit="1"/>
    </xf>
    <xf numFmtId="0" fontId="31" fillId="30" borderId="117" xfId="0" applyFont="1" applyFill="1" applyBorder="1" applyAlignment="1">
      <alignment horizontal="center" vertical="center" shrinkToFit="1"/>
    </xf>
    <xf numFmtId="0" fontId="31" fillId="30" borderId="118" xfId="0" applyFont="1" applyFill="1" applyBorder="1" applyAlignment="1">
      <alignment horizontal="center" vertical="center" shrinkToFit="1"/>
    </xf>
    <xf numFmtId="0" fontId="31" fillId="31" borderId="116" xfId="0" applyFont="1" applyFill="1" applyBorder="1" applyAlignment="1">
      <alignment horizontal="center" vertical="center" shrinkToFit="1"/>
    </xf>
    <xf numFmtId="0" fontId="31" fillId="31" borderId="117" xfId="0" applyFont="1" applyFill="1" applyBorder="1" applyAlignment="1">
      <alignment horizontal="center" vertical="center" shrinkToFit="1"/>
    </xf>
    <xf numFmtId="0" fontId="31" fillId="31" borderId="118" xfId="0" applyFont="1" applyFill="1" applyBorder="1" applyAlignment="1">
      <alignment horizontal="center" vertical="center" shrinkToFit="1"/>
    </xf>
    <xf numFmtId="0" fontId="31" fillId="29" borderId="116" xfId="0" applyFont="1" applyFill="1" applyBorder="1" applyAlignment="1">
      <alignment horizontal="center" vertical="center" shrinkToFit="1"/>
    </xf>
    <xf numFmtId="0" fontId="31" fillId="29" borderId="117" xfId="0" applyFont="1" applyFill="1" applyBorder="1" applyAlignment="1">
      <alignment horizontal="center" vertical="center" shrinkToFit="1"/>
    </xf>
    <xf numFmtId="0" fontId="31" fillId="29" borderId="118" xfId="0" applyFont="1" applyFill="1" applyBorder="1" applyAlignment="1">
      <alignment horizontal="center" vertical="center" shrinkToFit="1"/>
    </xf>
    <xf numFmtId="0" fontId="31" fillId="29" borderId="125" xfId="0" applyFont="1" applyFill="1" applyBorder="1" applyAlignment="1">
      <alignment horizontal="center" vertical="center" shrinkToFit="1"/>
    </xf>
    <xf numFmtId="0" fontId="31" fillId="29" borderId="100" xfId="0" applyFont="1" applyFill="1" applyBorder="1" applyAlignment="1">
      <alignment horizontal="center" vertical="center" shrinkToFit="1"/>
    </xf>
    <xf numFmtId="0" fontId="31" fillId="29" borderId="126" xfId="0" applyFont="1" applyFill="1" applyBorder="1" applyAlignment="1">
      <alignment horizontal="center" vertical="center" shrinkToFit="1"/>
    </xf>
    <xf numFmtId="0" fontId="31" fillId="29" borderId="30" xfId="0" applyFont="1" applyFill="1" applyBorder="1" applyAlignment="1">
      <alignment horizontal="center" vertical="center" shrinkToFit="1"/>
    </xf>
    <xf numFmtId="0" fontId="31" fillId="29" borderId="77" xfId="0" applyFont="1" applyFill="1" applyBorder="1" applyAlignment="1">
      <alignment horizontal="center" vertical="center" shrinkToFit="1"/>
    </xf>
    <xf numFmtId="0" fontId="31" fillId="29" borderId="127" xfId="0" applyFont="1" applyFill="1" applyBorder="1" applyAlignment="1">
      <alignment horizontal="center" vertical="center" shrinkToFit="1"/>
    </xf>
    <xf numFmtId="0" fontId="31" fillId="32" borderId="116" xfId="0" applyFont="1" applyFill="1" applyBorder="1" applyAlignment="1">
      <alignment horizontal="center" vertical="center" shrinkToFit="1"/>
    </xf>
    <xf numFmtId="0" fontId="31" fillId="32" borderId="117" xfId="0" applyFont="1" applyFill="1" applyBorder="1" applyAlignment="1">
      <alignment horizontal="center" vertical="center" shrinkToFit="1"/>
    </xf>
    <xf numFmtId="0" fontId="31" fillId="32" borderId="118" xfId="0" applyFont="1" applyFill="1" applyBorder="1" applyAlignment="1">
      <alignment horizontal="center" vertical="center" shrinkToFit="1"/>
    </xf>
    <xf numFmtId="0" fontId="31" fillId="32" borderId="119" xfId="0" applyFont="1" applyFill="1" applyBorder="1" applyAlignment="1">
      <alignment horizontal="center" vertical="center" shrinkToFit="1"/>
    </xf>
    <xf numFmtId="0" fontId="31" fillId="32" borderId="120" xfId="0" applyFont="1" applyFill="1" applyBorder="1" applyAlignment="1">
      <alignment horizontal="center" vertical="center" shrinkToFit="1"/>
    </xf>
    <xf numFmtId="0" fontId="31" fillId="32" borderId="121" xfId="0" applyFont="1" applyFill="1" applyBorder="1" applyAlignment="1">
      <alignment horizontal="center" vertical="center" shrinkToFit="1"/>
    </xf>
    <xf numFmtId="0" fontId="31" fillId="31" borderId="119" xfId="0" applyFont="1" applyFill="1" applyBorder="1" applyAlignment="1">
      <alignment horizontal="center" vertical="center" shrinkToFit="1"/>
    </xf>
    <xf numFmtId="0" fontId="31" fillId="31" borderId="120" xfId="0" applyFont="1" applyFill="1" applyBorder="1" applyAlignment="1">
      <alignment horizontal="center" vertical="center" shrinkToFit="1"/>
    </xf>
    <xf numFmtId="0" fontId="31" fillId="31" borderId="121" xfId="0" applyFont="1" applyFill="1" applyBorder="1" applyAlignment="1">
      <alignment horizontal="center" vertical="center" shrinkToFit="1"/>
    </xf>
    <xf numFmtId="0" fontId="31" fillId="30" borderId="119" xfId="0" applyFont="1" applyFill="1" applyBorder="1" applyAlignment="1">
      <alignment horizontal="center" vertical="center" shrinkToFit="1"/>
    </xf>
    <xf numFmtId="0" fontId="31" fillId="30" borderId="120" xfId="0" applyFont="1" applyFill="1" applyBorder="1" applyAlignment="1">
      <alignment horizontal="center" vertical="center" shrinkToFit="1"/>
    </xf>
    <xf numFmtId="0" fontId="31" fillId="30" borderId="121" xfId="0" applyFont="1" applyFill="1" applyBorder="1" applyAlignment="1">
      <alignment horizontal="center" vertical="center" shrinkToFit="1"/>
    </xf>
    <xf numFmtId="0" fontId="31" fillId="30" borderId="119" xfId="0" applyFont="1" applyFill="1" applyBorder="1" applyAlignment="1">
      <alignment horizontal="center" vertical="center"/>
    </xf>
    <xf numFmtId="0" fontId="31" fillId="30" borderId="120" xfId="0" applyFont="1" applyFill="1" applyBorder="1" applyAlignment="1">
      <alignment horizontal="center" vertical="center"/>
    </xf>
    <xf numFmtId="0" fontId="31" fillId="30" borderId="121" xfId="0" applyFont="1" applyFill="1" applyBorder="1" applyAlignment="1">
      <alignment horizontal="center" vertical="center"/>
    </xf>
    <xf numFmtId="0" fontId="6" fillId="0" borderId="0" xfId="0" applyFont="1" applyAlignment="1">
      <alignment horizontal="center" vertical="center" shrinkToFit="1"/>
    </xf>
    <xf numFmtId="0" fontId="31" fillId="32" borderId="116" xfId="0" applyFont="1" applyFill="1" applyBorder="1" applyAlignment="1">
      <alignment horizontal="center" vertical="center"/>
    </xf>
    <xf numFmtId="0" fontId="31" fillId="32" borderId="117" xfId="0" applyFont="1" applyFill="1" applyBorder="1" applyAlignment="1">
      <alignment horizontal="center" vertical="center"/>
    </xf>
    <xf numFmtId="0" fontId="31" fillId="32" borderId="118" xfId="0" applyFont="1" applyFill="1" applyBorder="1" applyAlignment="1">
      <alignment horizontal="center" vertical="center"/>
    </xf>
    <xf numFmtId="0" fontId="31" fillId="32" borderId="119" xfId="0" applyFont="1" applyFill="1" applyBorder="1" applyAlignment="1">
      <alignment horizontal="center" vertical="center"/>
    </xf>
    <xf numFmtId="0" fontId="31" fillId="32" borderId="120" xfId="0" applyFont="1" applyFill="1" applyBorder="1" applyAlignment="1">
      <alignment horizontal="center" vertical="center"/>
    </xf>
    <xf numFmtId="0" fontId="31" fillId="32" borderId="121" xfId="0" applyFont="1" applyFill="1" applyBorder="1" applyAlignment="1">
      <alignment horizontal="center" vertical="center"/>
    </xf>
    <xf numFmtId="0" fontId="31" fillId="30" borderId="116" xfId="0" applyFont="1" applyFill="1" applyBorder="1" applyAlignment="1">
      <alignment horizontal="center" vertical="center"/>
    </xf>
    <xf numFmtId="0" fontId="31" fillId="30" borderId="117" xfId="0" applyFont="1" applyFill="1" applyBorder="1" applyAlignment="1">
      <alignment horizontal="center" vertical="center"/>
    </xf>
    <xf numFmtId="0" fontId="31" fillId="30" borderId="118" xfId="0" applyFont="1" applyFill="1" applyBorder="1" applyAlignment="1">
      <alignment horizontal="center" vertical="center"/>
    </xf>
    <xf numFmtId="0" fontId="31" fillId="29" borderId="125" xfId="0" applyFont="1" applyFill="1" applyBorder="1" applyAlignment="1">
      <alignment horizontal="center" vertical="center"/>
    </xf>
    <xf numFmtId="0" fontId="31" fillId="29" borderId="100" xfId="0" applyFont="1" applyFill="1" applyBorder="1" applyAlignment="1">
      <alignment horizontal="center" vertical="center"/>
    </xf>
    <xf numFmtId="0" fontId="31" fillId="29" borderId="126" xfId="0" applyFont="1" applyFill="1" applyBorder="1" applyAlignment="1">
      <alignment horizontal="center" vertical="center"/>
    </xf>
    <xf numFmtId="0" fontId="31" fillId="29" borderId="30" xfId="0" applyFont="1" applyFill="1" applyBorder="1" applyAlignment="1">
      <alignment horizontal="center" vertical="center"/>
    </xf>
    <xf numFmtId="0" fontId="31" fillId="29" borderId="77" xfId="0" applyFont="1" applyFill="1" applyBorder="1" applyAlignment="1">
      <alignment horizontal="center" vertical="center"/>
    </xf>
    <xf numFmtId="0" fontId="31" fillId="29" borderId="127" xfId="0" applyFont="1" applyFill="1" applyBorder="1" applyAlignment="1">
      <alignment horizontal="center" vertical="center"/>
    </xf>
    <xf numFmtId="0" fontId="31" fillId="29" borderId="116" xfId="0" applyFont="1" applyFill="1" applyBorder="1" applyAlignment="1">
      <alignment horizontal="center" vertical="center"/>
    </xf>
    <xf numFmtId="0" fontId="31" fillId="29" borderId="117" xfId="0" applyFont="1" applyFill="1" applyBorder="1" applyAlignment="1">
      <alignment horizontal="center" vertical="center"/>
    </xf>
    <xf numFmtId="0" fontId="31" fillId="29" borderId="118" xfId="0" applyFont="1" applyFill="1" applyBorder="1" applyAlignment="1">
      <alignment horizontal="center" vertical="center"/>
    </xf>
    <xf numFmtId="0" fontId="31" fillId="29" borderId="119" xfId="0" applyFont="1" applyFill="1" applyBorder="1" applyAlignment="1">
      <alignment horizontal="center" vertical="center" shrinkToFit="1"/>
    </xf>
    <xf numFmtId="0" fontId="31" fillId="29" borderId="120" xfId="0" applyFont="1" applyFill="1" applyBorder="1" applyAlignment="1">
      <alignment horizontal="center" vertical="center" shrinkToFit="1"/>
    </xf>
    <xf numFmtId="0" fontId="31" fillId="29" borderId="121" xfId="0" applyFont="1" applyFill="1" applyBorder="1" applyAlignment="1">
      <alignment horizontal="center" vertical="center" shrinkToFit="1"/>
    </xf>
    <xf numFmtId="38" fontId="39" fillId="28" borderId="131" xfId="0" applyNumberFormat="1" applyFont="1" applyFill="1" applyBorder="1" applyAlignment="1">
      <alignment vertical="center"/>
    </xf>
    <xf numFmtId="0" fontId="39" fillId="28" borderId="132" xfId="0" applyFont="1" applyFill="1" applyBorder="1" applyAlignment="1">
      <alignment vertical="center"/>
    </xf>
    <xf numFmtId="0" fontId="39" fillId="28" borderId="133" xfId="0" applyFont="1" applyFill="1" applyBorder="1" applyAlignment="1">
      <alignment vertical="center"/>
    </xf>
    <xf numFmtId="0" fontId="39" fillId="30" borderId="134" xfId="0" applyFont="1" applyFill="1" applyBorder="1" applyAlignment="1">
      <alignment horizontal="right" vertical="center"/>
    </xf>
    <xf numFmtId="0" fontId="39" fillId="30" borderId="129" xfId="0" applyFont="1" applyFill="1" applyBorder="1" applyAlignment="1">
      <alignment horizontal="right" vertical="center"/>
    </xf>
    <xf numFmtId="0" fontId="39" fillId="30" borderId="135" xfId="0" applyFont="1" applyFill="1" applyBorder="1" applyAlignment="1">
      <alignment horizontal="right" vertical="center"/>
    </xf>
    <xf numFmtId="38" fontId="39" fillId="31" borderId="37" xfId="0" applyNumberFormat="1" applyFont="1" applyFill="1" applyBorder="1" applyAlignment="1">
      <alignment vertical="center"/>
    </xf>
    <xf numFmtId="0" fontId="39" fillId="31" borderId="0" xfId="0" applyFont="1" applyFill="1" applyAlignment="1">
      <alignment vertical="center"/>
    </xf>
    <xf numFmtId="0" fontId="39" fillId="31" borderId="38" xfId="0" applyFont="1" applyFill="1" applyBorder="1" applyAlignment="1">
      <alignment vertical="center"/>
    </xf>
    <xf numFmtId="0" fontId="43" fillId="0" borderId="107" xfId="0" applyFont="1" applyBorder="1" applyAlignment="1">
      <alignment horizontal="center" vertical="center" wrapText="1"/>
    </xf>
    <xf numFmtId="0" fontId="43" fillId="0" borderId="92" xfId="0" applyFont="1" applyBorder="1" applyAlignment="1">
      <alignment horizontal="center" vertical="center" wrapText="1"/>
    </xf>
    <xf numFmtId="0" fontId="43" fillId="0" borderId="51" xfId="0" applyFont="1" applyBorder="1" applyAlignment="1">
      <alignment horizontal="center" vertical="center" wrapText="1"/>
    </xf>
    <xf numFmtId="0" fontId="43" fillId="0" borderId="42" xfId="0" applyFont="1" applyBorder="1" applyAlignment="1">
      <alignment horizontal="center" vertical="center" wrapText="1"/>
    </xf>
    <xf numFmtId="0" fontId="43" fillId="0" borderId="0" xfId="0" applyFont="1" applyAlignment="1">
      <alignment horizontal="center" vertical="center" wrapText="1"/>
    </xf>
    <xf numFmtId="0" fontId="43" fillId="0" borderId="33" xfId="0" applyFont="1" applyBorder="1" applyAlignment="1">
      <alignment horizontal="center" vertical="center" wrapText="1"/>
    </xf>
    <xf numFmtId="0" fontId="43" fillId="0" borderId="30" xfId="0" applyFont="1" applyBorder="1" applyAlignment="1">
      <alignment horizontal="center" vertical="center" wrapText="1"/>
    </xf>
    <xf numFmtId="0" fontId="43" fillId="0" borderId="77" xfId="0" applyFont="1" applyBorder="1" applyAlignment="1">
      <alignment horizontal="center" vertical="center" wrapText="1"/>
    </xf>
    <xf numFmtId="0" fontId="43" fillId="0" borderId="127" xfId="0" applyFont="1" applyBorder="1" applyAlignment="1">
      <alignment horizontal="center" vertical="center" wrapText="1"/>
    </xf>
    <xf numFmtId="0" fontId="37" fillId="0" borderId="0" xfId="0" applyFont="1" applyAlignment="1">
      <alignment vertical="top" wrapText="1"/>
    </xf>
    <xf numFmtId="0" fontId="39" fillId="28" borderId="136" xfId="0" applyFont="1" applyFill="1" applyBorder="1" applyAlignment="1">
      <alignment horizontal="right" vertical="center"/>
    </xf>
    <xf numFmtId="0" fontId="39" fillId="28" borderId="120" xfId="0" applyFont="1" applyFill="1" applyBorder="1" applyAlignment="1">
      <alignment horizontal="right" vertical="center"/>
    </xf>
    <xf numFmtId="0" fontId="39" fillId="28" borderId="137" xfId="0" applyFont="1" applyFill="1" applyBorder="1" applyAlignment="1">
      <alignment horizontal="right" vertical="center"/>
    </xf>
    <xf numFmtId="0" fontId="39" fillId="31" borderId="138" xfId="0" applyFont="1" applyFill="1" applyBorder="1" applyAlignment="1">
      <alignment horizontal="right" vertical="center"/>
    </xf>
    <xf numFmtId="0" fontId="39" fillId="31" borderId="129" xfId="0" applyFont="1" applyFill="1" applyBorder="1" applyAlignment="1">
      <alignment horizontal="right" vertical="center"/>
    </xf>
    <xf numFmtId="0" fontId="39" fillId="31" borderId="135" xfId="0" applyFont="1" applyFill="1" applyBorder="1" applyAlignment="1">
      <alignment horizontal="right" vertical="center"/>
    </xf>
    <xf numFmtId="0" fontId="38" fillId="31" borderId="27" xfId="0" applyFont="1" applyFill="1" applyBorder="1" applyAlignment="1">
      <alignment vertical="center"/>
    </xf>
    <xf numFmtId="0" fontId="38" fillId="31" borderId="0" xfId="0" applyFont="1" applyFill="1" applyAlignment="1">
      <alignment vertical="center"/>
    </xf>
    <xf numFmtId="0" fontId="38" fillId="31" borderId="15" xfId="0" applyFont="1" applyFill="1" applyBorder="1" applyAlignment="1">
      <alignment vertical="center"/>
    </xf>
    <xf numFmtId="38" fontId="39" fillId="28" borderId="136" xfId="0" applyNumberFormat="1" applyFont="1" applyFill="1" applyBorder="1" applyAlignment="1">
      <alignment vertical="center"/>
    </xf>
    <xf numFmtId="0" fontId="39" fillId="28" borderId="120" xfId="0" applyFont="1" applyFill="1" applyBorder="1" applyAlignment="1">
      <alignment vertical="center"/>
    </xf>
    <xf numFmtId="0" fontId="39" fillId="28" borderId="139" xfId="0" applyFont="1" applyFill="1" applyBorder="1" applyAlignment="1">
      <alignment vertical="center"/>
    </xf>
    <xf numFmtId="38" fontId="39" fillId="28" borderId="27" xfId="0" applyNumberFormat="1" applyFont="1" applyFill="1" applyBorder="1" applyAlignment="1">
      <alignment vertical="center"/>
    </xf>
    <xf numFmtId="0" fontId="39" fillId="28" borderId="0" xfId="0" applyFont="1" applyFill="1" applyAlignment="1">
      <alignment vertical="center"/>
    </xf>
    <xf numFmtId="0" fontId="39" fillId="28" borderId="15" xfId="0" applyFont="1" applyFill="1" applyBorder="1" applyAlignment="1">
      <alignment vertical="center"/>
    </xf>
    <xf numFmtId="0" fontId="39" fillId="28" borderId="137" xfId="0" applyFont="1" applyFill="1" applyBorder="1" applyAlignment="1">
      <alignment vertical="center"/>
    </xf>
    <xf numFmtId="0" fontId="39" fillId="30" borderId="138" xfId="0" applyFont="1" applyFill="1" applyBorder="1" applyAlignment="1">
      <alignment horizontal="right" vertical="center"/>
    </xf>
    <xf numFmtId="0" fontId="39" fillId="30" borderId="130" xfId="0" applyFont="1" applyFill="1" applyBorder="1" applyAlignment="1">
      <alignment horizontal="right" vertical="center"/>
    </xf>
    <xf numFmtId="0" fontId="39" fillId="28" borderId="27" xfId="0" applyFont="1" applyFill="1" applyBorder="1" applyAlignment="1">
      <alignment horizontal="right" vertical="center"/>
    </xf>
    <xf numFmtId="0" fontId="39" fillId="28" borderId="0" xfId="0" applyFont="1" applyFill="1" applyAlignment="1">
      <alignment horizontal="right" vertical="center"/>
    </xf>
    <xf numFmtId="0" fontId="39" fillId="28" borderId="15" xfId="0" applyFont="1" applyFill="1" applyBorder="1" applyAlignment="1">
      <alignment horizontal="right" vertical="center"/>
    </xf>
    <xf numFmtId="0" fontId="38" fillId="28" borderId="140" xfId="0" applyFont="1" applyFill="1" applyBorder="1" applyAlignment="1">
      <alignment vertical="center"/>
    </xf>
    <xf numFmtId="0" fontId="38" fillId="28" borderId="120" xfId="0" applyFont="1" applyFill="1" applyBorder="1" applyAlignment="1">
      <alignment vertical="center"/>
    </xf>
    <xf numFmtId="0" fontId="38" fillId="28" borderId="137" xfId="0" applyFont="1" applyFill="1" applyBorder="1" applyAlignment="1">
      <alignment vertical="center"/>
    </xf>
    <xf numFmtId="0" fontId="38" fillId="30" borderId="128" xfId="0" applyFont="1" applyFill="1" applyBorder="1" applyAlignment="1">
      <alignment vertical="center"/>
    </xf>
    <xf numFmtId="0" fontId="38" fillId="30" borderId="129" xfId="0" applyFont="1" applyFill="1" applyBorder="1" applyAlignment="1">
      <alignment vertical="center"/>
    </xf>
    <xf numFmtId="0" fontId="38" fillId="30" borderId="130" xfId="0" applyFont="1" applyFill="1" applyBorder="1" applyAlignment="1">
      <alignment vertical="center"/>
    </xf>
    <xf numFmtId="0" fontId="34" fillId="0" borderId="0" xfId="0" applyFont="1" applyAlignment="1">
      <alignment horizontal="center" vertical="center"/>
    </xf>
    <xf numFmtId="0" fontId="6" fillId="0" borderId="0" xfId="0" applyFont="1" applyAlignment="1">
      <alignment horizontal="center" vertical="center"/>
    </xf>
    <xf numFmtId="0" fontId="31" fillId="0" borderId="42" xfId="0" applyFont="1" applyBorder="1" applyAlignment="1">
      <alignment horizontal="center" vertical="center"/>
    </xf>
    <xf numFmtId="0" fontId="31" fillId="0" borderId="0" xfId="0" applyFont="1" applyAlignment="1">
      <alignment horizontal="center" vertical="center"/>
    </xf>
    <xf numFmtId="38" fontId="31" fillId="0" borderId="119" xfId="34" applyFont="1" applyBorder="1" applyAlignment="1">
      <alignment horizontal="center" vertical="center" shrinkToFit="1"/>
    </xf>
    <xf numFmtId="38" fontId="31" fillId="0" borderId="120" xfId="34" applyFont="1" applyBorder="1" applyAlignment="1">
      <alignment horizontal="center" vertical="center" shrinkToFit="1"/>
    </xf>
    <xf numFmtId="38" fontId="31" fillId="0" borderId="121" xfId="34" applyFont="1" applyBorder="1" applyAlignment="1">
      <alignment horizontal="center" vertical="center" shrinkToFit="1"/>
    </xf>
    <xf numFmtId="0" fontId="38" fillId="31" borderId="138" xfId="0" applyFont="1" applyFill="1" applyBorder="1" applyAlignment="1">
      <alignment vertical="center"/>
    </xf>
    <xf numFmtId="0" fontId="38" fillId="31" borderId="129" xfId="0" applyFont="1" applyFill="1" applyBorder="1" applyAlignment="1">
      <alignment vertical="center"/>
    </xf>
    <xf numFmtId="0" fontId="38" fillId="31" borderId="130" xfId="0" applyFont="1" applyFill="1" applyBorder="1" applyAlignment="1">
      <alignment vertical="center"/>
    </xf>
    <xf numFmtId="0" fontId="38" fillId="28" borderId="42" xfId="0" applyFont="1" applyFill="1" applyBorder="1" applyAlignment="1">
      <alignment vertical="center"/>
    </xf>
    <xf numFmtId="0" fontId="38" fillId="28" borderId="0" xfId="0" applyFont="1" applyFill="1" applyAlignment="1">
      <alignment vertical="center"/>
    </xf>
    <xf numFmtId="0" fontId="38" fillId="28" borderId="15" xfId="0" applyFont="1" applyFill="1" applyBorder="1" applyAlignment="1">
      <alignment vertical="center"/>
    </xf>
    <xf numFmtId="0" fontId="39" fillId="31" borderId="130" xfId="0" applyFont="1" applyFill="1" applyBorder="1" applyAlignment="1">
      <alignment horizontal="right" vertical="center"/>
    </xf>
    <xf numFmtId="0" fontId="39" fillId="28" borderId="38" xfId="0" applyFont="1" applyFill="1" applyBorder="1" applyAlignment="1">
      <alignment vertical="center"/>
    </xf>
    <xf numFmtId="0" fontId="31" fillId="0" borderId="116" xfId="0" applyFont="1" applyBorder="1" applyAlignment="1">
      <alignment horizontal="center" vertical="center"/>
    </xf>
    <xf numFmtId="0" fontId="31" fillId="0" borderId="117" xfId="0" applyFont="1" applyBorder="1" applyAlignment="1">
      <alignment horizontal="center" vertical="center"/>
    </xf>
    <xf numFmtId="0" fontId="31" fillId="0" borderId="118" xfId="0" applyFont="1" applyBorder="1" applyAlignment="1">
      <alignment horizontal="center" vertical="center"/>
    </xf>
    <xf numFmtId="0" fontId="37" fillId="0" borderId="0" xfId="0" applyFont="1" applyAlignment="1" applyProtection="1">
      <alignment vertical="top" wrapText="1"/>
      <protection locked="0"/>
    </xf>
    <xf numFmtId="0" fontId="39" fillId="31" borderId="134" xfId="0" applyFont="1" applyFill="1" applyBorder="1" applyAlignment="1">
      <alignment horizontal="right" vertical="center"/>
    </xf>
    <xf numFmtId="38" fontId="39" fillId="28" borderId="37" xfId="0" applyNumberFormat="1" applyFont="1" applyFill="1" applyBorder="1" applyAlignment="1">
      <alignment vertical="center"/>
    </xf>
    <xf numFmtId="0" fontId="38" fillId="29" borderId="42" xfId="0" applyFont="1" applyFill="1" applyBorder="1" applyAlignment="1">
      <alignment horizontal="center" vertical="center"/>
    </xf>
    <xf numFmtId="0" fontId="38" fillId="29" borderId="141" xfId="0" applyFont="1" applyFill="1" applyBorder="1" applyAlignment="1">
      <alignment horizontal="center" vertical="center"/>
    </xf>
    <xf numFmtId="38" fontId="39" fillId="30" borderId="27" xfId="0" applyNumberFormat="1" applyFont="1" applyFill="1" applyBorder="1" applyAlignment="1">
      <alignment vertical="center"/>
    </xf>
    <xf numFmtId="0" fontId="39" fillId="30" borderId="0" xfId="0" applyFont="1" applyFill="1" applyAlignment="1">
      <alignment vertical="center"/>
    </xf>
    <xf numFmtId="0" fontId="39" fillId="30" borderId="15" xfId="0" applyFont="1" applyFill="1" applyBorder="1" applyAlignment="1">
      <alignment vertical="center"/>
    </xf>
    <xf numFmtId="0" fontId="38" fillId="30" borderId="27" xfId="0" applyFont="1" applyFill="1" applyBorder="1" applyAlignment="1">
      <alignment vertical="center"/>
    </xf>
    <xf numFmtId="0" fontId="38" fillId="30" borderId="0" xfId="0" applyFont="1" applyFill="1" applyAlignment="1">
      <alignment vertical="center"/>
    </xf>
    <xf numFmtId="0" fontId="38" fillId="30" borderId="15" xfId="0" applyFont="1" applyFill="1" applyBorder="1" applyAlignment="1">
      <alignment vertical="center"/>
    </xf>
    <xf numFmtId="38" fontId="39" fillId="30" borderId="37" xfId="0" applyNumberFormat="1" applyFont="1" applyFill="1" applyBorder="1" applyAlignment="1">
      <alignment vertical="center"/>
    </xf>
    <xf numFmtId="0" fontId="39" fillId="30" borderId="38" xfId="0" applyFont="1" applyFill="1" applyBorder="1" applyAlignment="1">
      <alignment vertical="center"/>
    </xf>
    <xf numFmtId="0" fontId="38" fillId="30" borderId="27" xfId="0" applyFont="1" applyFill="1" applyBorder="1" applyAlignment="1">
      <alignment horizontal="center" vertical="center"/>
    </xf>
    <xf numFmtId="0" fontId="38" fillId="30" borderId="28" xfId="0" applyFont="1" applyFill="1" applyBorder="1" applyAlignment="1">
      <alignment horizontal="center" vertical="center"/>
    </xf>
    <xf numFmtId="0" fontId="38" fillId="29" borderId="142" xfId="0" applyFont="1" applyFill="1" applyBorder="1" applyAlignment="1">
      <alignment horizontal="center" vertical="center" wrapText="1"/>
    </xf>
    <xf numFmtId="0" fontId="38" fillId="29" borderId="143" xfId="0" applyFont="1" applyFill="1" applyBorder="1" applyAlignment="1">
      <alignment horizontal="center" vertical="center" wrapText="1"/>
    </xf>
    <xf numFmtId="0" fontId="38" fillId="29" borderId="10" xfId="0" applyFont="1" applyFill="1" applyBorder="1" applyAlignment="1">
      <alignment horizontal="center" vertical="center" wrapText="1"/>
    </xf>
    <xf numFmtId="0" fontId="38" fillId="29" borderId="144" xfId="0" applyFont="1" applyFill="1" applyBorder="1" applyAlignment="1">
      <alignment horizontal="center" vertical="center" wrapText="1"/>
    </xf>
    <xf numFmtId="38" fontId="39" fillId="29" borderId="27" xfId="0" applyNumberFormat="1" applyFont="1" applyFill="1" applyBorder="1" applyAlignment="1">
      <alignment vertical="center"/>
    </xf>
    <xf numFmtId="0" fontId="39" fillId="29" borderId="0" xfId="0" applyFont="1" applyFill="1" applyAlignment="1">
      <alignment vertical="center"/>
    </xf>
    <xf numFmtId="0" fontId="39" fillId="29" borderId="38" xfId="0" applyFont="1" applyFill="1" applyBorder="1" applyAlignment="1">
      <alignment vertical="center"/>
    </xf>
    <xf numFmtId="0" fontId="39" fillId="29" borderId="138" xfId="0" applyFont="1" applyFill="1" applyBorder="1" applyAlignment="1">
      <alignment horizontal="right" vertical="center"/>
    </xf>
    <xf numFmtId="0" fontId="39" fillId="29" borderId="129" xfId="0" applyFont="1" applyFill="1" applyBorder="1" applyAlignment="1">
      <alignment horizontal="right" vertical="center"/>
    </xf>
    <xf numFmtId="0" fontId="39" fillId="29" borderId="135" xfId="0" applyFont="1" applyFill="1" applyBorder="1" applyAlignment="1">
      <alignment horizontal="right" vertical="center"/>
    </xf>
    <xf numFmtId="0" fontId="38" fillId="29" borderId="145" xfId="0" applyFont="1" applyFill="1" applyBorder="1" applyAlignment="1">
      <alignment horizontal="center" vertical="center"/>
    </xf>
    <xf numFmtId="0" fontId="38" fillId="29" borderId="142" xfId="0" applyFont="1" applyFill="1" applyBorder="1" applyAlignment="1">
      <alignment horizontal="center" vertical="center"/>
    </xf>
    <xf numFmtId="0" fontId="38" fillId="29" borderId="146" xfId="0" applyFont="1" applyFill="1" applyBorder="1" applyAlignment="1">
      <alignment horizontal="center" vertical="center"/>
    </xf>
    <xf numFmtId="0" fontId="38" fillId="29" borderId="10" xfId="0" applyFont="1" applyFill="1" applyBorder="1" applyAlignment="1">
      <alignment horizontal="center" vertical="center"/>
    </xf>
    <xf numFmtId="0" fontId="38" fillId="29" borderId="42" xfId="0" applyFont="1" applyFill="1" applyBorder="1" applyAlignment="1">
      <alignment vertical="center"/>
    </xf>
    <xf numFmtId="0" fontId="38" fillId="29" borderId="0" xfId="0" applyFont="1" applyFill="1" applyAlignment="1">
      <alignment vertical="center"/>
    </xf>
    <xf numFmtId="0" fontId="38" fillId="29" borderId="15" xfId="0" applyFont="1" applyFill="1" applyBorder="1" applyAlignment="1">
      <alignment vertical="center"/>
    </xf>
    <xf numFmtId="38" fontId="39" fillId="31" borderId="27" xfId="0" applyNumberFormat="1" applyFont="1" applyFill="1" applyBorder="1" applyAlignment="1">
      <alignment vertical="center"/>
    </xf>
    <xf numFmtId="0" fontId="39" fillId="31" borderId="15" xfId="0" applyFont="1" applyFill="1" applyBorder="1" applyAlignment="1">
      <alignment vertical="center"/>
    </xf>
    <xf numFmtId="0" fontId="38" fillId="29" borderId="50" xfId="0" applyFont="1" applyFill="1" applyBorder="1" applyAlignment="1">
      <alignment horizontal="center" vertical="center"/>
    </xf>
    <xf numFmtId="0" fontId="38" fillId="29" borderId="90" xfId="0" applyFont="1" applyFill="1" applyBorder="1" applyAlignment="1">
      <alignment horizontal="center" vertical="center"/>
    </xf>
    <xf numFmtId="0" fontId="39" fillId="29" borderId="15" xfId="0" applyFont="1" applyFill="1" applyBorder="1" applyAlignment="1">
      <alignment vertical="center"/>
    </xf>
    <xf numFmtId="0" fontId="39" fillId="29" borderId="130" xfId="0" applyFont="1" applyFill="1" applyBorder="1" applyAlignment="1">
      <alignment horizontal="right" vertical="center"/>
    </xf>
    <xf numFmtId="0" fontId="38" fillId="29" borderId="128" xfId="0" applyFont="1" applyFill="1" applyBorder="1" applyAlignment="1">
      <alignment vertical="center"/>
    </xf>
    <xf numFmtId="0" fontId="38" fillId="29" borderId="129" xfId="0" applyFont="1" applyFill="1" applyBorder="1" applyAlignment="1">
      <alignment vertical="center"/>
    </xf>
    <xf numFmtId="0" fontId="38" fillId="29" borderId="130" xfId="0" applyFont="1" applyFill="1" applyBorder="1" applyAlignment="1">
      <alignment vertical="center"/>
    </xf>
    <xf numFmtId="0" fontId="40" fillId="0" borderId="29" xfId="0" applyFont="1" applyBorder="1" applyAlignment="1" applyProtection="1">
      <alignment horizontal="center" vertical="center" shrinkToFit="1"/>
      <protection locked="0"/>
    </xf>
    <xf numFmtId="38" fontId="39" fillId="29" borderId="0" xfId="0" applyNumberFormat="1" applyFont="1" applyFill="1" applyAlignment="1">
      <alignment vertical="center"/>
    </xf>
    <xf numFmtId="38" fontId="39" fillId="29" borderId="15" xfId="0" applyNumberFormat="1" applyFont="1" applyFill="1" applyBorder="1" applyAlignment="1">
      <alignment vertical="center"/>
    </xf>
    <xf numFmtId="181" fontId="39" fillId="29" borderId="138" xfId="0" applyNumberFormat="1" applyFont="1" applyFill="1" applyBorder="1" applyAlignment="1">
      <alignment horizontal="right" vertical="center"/>
    </xf>
    <xf numFmtId="181" fontId="39" fillId="29" borderId="129" xfId="0" applyNumberFormat="1" applyFont="1" applyFill="1" applyBorder="1" applyAlignment="1">
      <alignment horizontal="right" vertical="center"/>
    </xf>
    <xf numFmtId="181" fontId="39" fillId="29" borderId="130" xfId="0" applyNumberFormat="1" applyFont="1" applyFill="1" applyBorder="1" applyAlignment="1">
      <alignment horizontal="right" vertical="center"/>
    </xf>
    <xf numFmtId="0" fontId="38" fillId="34" borderId="34" xfId="0" applyFont="1" applyFill="1" applyBorder="1" applyAlignment="1">
      <alignment horizontal="center" vertical="center"/>
    </xf>
    <xf numFmtId="0" fontId="38" fillId="34" borderId="35" xfId="0" applyFont="1" applyFill="1" applyBorder="1" applyAlignment="1">
      <alignment horizontal="center" vertical="center"/>
    </xf>
    <xf numFmtId="0" fontId="38" fillId="34" borderId="36" xfId="0" applyFont="1" applyFill="1" applyBorder="1" applyAlignment="1">
      <alignment horizontal="center" vertical="center"/>
    </xf>
    <xf numFmtId="0" fontId="38" fillId="34" borderId="147" xfId="0" applyFont="1" applyFill="1" applyBorder="1" applyAlignment="1">
      <alignment horizontal="center" vertical="center"/>
    </xf>
    <xf numFmtId="0" fontId="38" fillId="34" borderId="29" xfId="0" applyFont="1" applyFill="1" applyBorder="1" applyAlignment="1">
      <alignment horizontal="center" vertical="center"/>
    </xf>
    <xf numFmtId="0" fontId="38" fillId="34" borderId="148" xfId="0" applyFont="1" applyFill="1" applyBorder="1" applyAlignment="1">
      <alignment horizontal="center" vertical="center"/>
    </xf>
    <xf numFmtId="38" fontId="39" fillId="29" borderId="37" xfId="0" applyNumberFormat="1" applyFont="1" applyFill="1" applyBorder="1" applyAlignment="1">
      <alignment vertical="center"/>
    </xf>
    <xf numFmtId="0" fontId="39" fillId="29" borderId="134" xfId="0" applyFont="1" applyFill="1" applyBorder="1" applyAlignment="1">
      <alignment horizontal="right" vertical="center"/>
    </xf>
    <xf numFmtId="3" fontId="28" fillId="0" borderId="149" xfId="47" applyNumberFormat="1" applyFont="1" applyBorder="1" applyAlignment="1">
      <alignment horizontal="center" vertical="center" shrinkToFit="1"/>
    </xf>
    <xf numFmtId="3" fontId="28" fillId="0" borderId="150" xfId="47" applyNumberFormat="1" applyFont="1" applyBorder="1" applyAlignment="1">
      <alignment horizontal="center" vertical="center" shrinkToFit="1"/>
    </xf>
    <xf numFmtId="3" fontId="28" fillId="0" borderId="151" xfId="47" applyNumberFormat="1" applyFont="1" applyBorder="1" applyAlignment="1">
      <alignment horizontal="center" vertical="center" shrinkToFit="1"/>
    </xf>
    <xf numFmtId="3" fontId="28" fillId="0" borderId="93" xfId="47" applyNumberFormat="1" applyFont="1" applyBorder="1" applyAlignment="1">
      <alignment horizontal="center" vertical="center" shrinkToFit="1"/>
    </xf>
    <xf numFmtId="3" fontId="28" fillId="0" borderId="152" xfId="47" applyNumberFormat="1" applyFont="1" applyBorder="1" applyAlignment="1">
      <alignment horizontal="center" vertical="center" shrinkToFit="1"/>
    </xf>
    <xf numFmtId="3" fontId="28" fillId="0" borderId="153" xfId="47" applyNumberFormat="1" applyFont="1" applyBorder="1" applyAlignment="1">
      <alignment horizontal="center" vertical="center" shrinkToFit="1"/>
    </xf>
    <xf numFmtId="3" fontId="63" fillId="0" borderId="155" xfId="47" applyNumberFormat="1" applyFont="1" applyBorder="1" applyAlignment="1">
      <alignment horizontal="center" vertical="center" shrinkToFit="1"/>
    </xf>
    <xf numFmtId="3" fontId="63" fillId="0" borderId="94" xfId="47" applyNumberFormat="1" applyFont="1" applyBorder="1" applyAlignment="1">
      <alignment horizontal="center" vertical="center" shrinkToFit="1"/>
    </xf>
    <xf numFmtId="3" fontId="63" fillId="0" borderId="156" xfId="47" applyNumberFormat="1" applyFont="1" applyBorder="1" applyAlignment="1">
      <alignment horizontal="center" vertical="center" shrinkToFit="1"/>
    </xf>
    <xf numFmtId="3" fontId="63" fillId="0" borderId="165" xfId="47" applyNumberFormat="1" applyFont="1" applyBorder="1" applyAlignment="1">
      <alignment vertical="center" wrapText="1" shrinkToFit="1"/>
    </xf>
    <xf numFmtId="3" fontId="63" fillId="0" borderId="95" xfId="47" applyNumberFormat="1" applyFont="1" applyBorder="1" applyAlignment="1">
      <alignment vertical="center" wrapText="1" shrinkToFit="1"/>
    </xf>
    <xf numFmtId="3" fontId="63" fillId="0" borderId="154" xfId="47" applyNumberFormat="1" applyFont="1" applyBorder="1" applyAlignment="1">
      <alignment vertical="center" wrapText="1" shrinkToFit="1"/>
    </xf>
    <xf numFmtId="0" fontId="0" fillId="0" borderId="157" xfId="47" applyFont="1" applyBorder="1" applyAlignment="1">
      <alignment horizontal="center" vertical="center" shrinkToFit="1"/>
    </xf>
    <xf numFmtId="0" fontId="64" fillId="0" borderId="98" xfId="53" applyFont="1" applyBorder="1" applyAlignment="1">
      <alignment horizontal="center" vertical="center" shrinkToFit="1"/>
    </xf>
    <xf numFmtId="0" fontId="64" fillId="0" borderId="158" xfId="53" applyFont="1" applyBorder="1" applyAlignment="1">
      <alignment horizontal="center" vertical="center" shrinkToFit="1"/>
    </xf>
    <xf numFmtId="3" fontId="28" fillId="0" borderId="46" xfId="47" applyNumberFormat="1" applyFont="1" applyBorder="1" applyAlignment="1">
      <alignment horizontal="center" vertical="center" shrinkToFit="1"/>
    </xf>
    <xf numFmtId="3" fontId="28" fillId="0" borderId="48" xfId="47" applyNumberFormat="1" applyFont="1" applyBorder="1" applyAlignment="1">
      <alignment horizontal="center" vertical="center" shrinkToFit="1"/>
    </xf>
    <xf numFmtId="0" fontId="64" fillId="0" borderId="90" xfId="53" applyFont="1" applyBorder="1" applyAlignment="1">
      <alignment horizontal="center" vertical="center" shrinkToFit="1"/>
    </xf>
    <xf numFmtId="3" fontId="28" fillId="0" borderId="88" xfId="47" applyNumberFormat="1" applyFont="1" applyBorder="1" applyAlignment="1">
      <alignment horizontal="center" vertical="center" shrinkToFit="1"/>
    </xf>
    <xf numFmtId="0" fontId="64" fillId="0" borderId="28" xfId="53" applyFont="1" applyBorder="1" applyAlignment="1">
      <alignment horizontal="center" vertical="center" shrinkToFit="1"/>
    </xf>
    <xf numFmtId="0" fontId="0" fillId="0" borderId="167" xfId="47" applyFont="1" applyBorder="1" applyAlignment="1">
      <alignment horizontal="center" vertical="center" shrinkToFit="1"/>
    </xf>
    <xf numFmtId="0" fontId="64" fillId="0" borderId="168" xfId="53" applyFont="1" applyBorder="1" applyAlignment="1">
      <alignment horizontal="center" vertical="center" shrinkToFit="1"/>
    </xf>
    <xf numFmtId="0" fontId="64" fillId="0" borderId="171" xfId="53" applyFont="1" applyBorder="1" applyAlignment="1">
      <alignment horizontal="center" vertical="center" shrinkToFit="1"/>
    </xf>
  </cellXfs>
  <cellStyles count="6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55" xr:uid="{00000000-0005-0000-0000-00001B000000}"/>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3000000}"/>
    <cellStyle name="桁区切り 2 2" xfId="54" xr:uid="{00000000-0005-0000-0000-000024000000}"/>
    <cellStyle name="桁区切り 3" xfId="36" xr:uid="{00000000-0005-0000-0000-000025000000}"/>
    <cellStyle name="桁区切り 4" xfId="37" xr:uid="{00000000-0005-0000-0000-000026000000}"/>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10" xfId="56" xr:uid="{00000000-0005-0000-0000-000030000000}"/>
    <cellStyle name="標準 2" xfId="46" xr:uid="{00000000-0005-0000-0000-000031000000}"/>
    <cellStyle name="標準 2 2" xfId="52" xr:uid="{00000000-0005-0000-0000-000032000000}"/>
    <cellStyle name="標準 2 3" xfId="57" xr:uid="{00000000-0005-0000-0000-000033000000}"/>
    <cellStyle name="標準 2 4" xfId="62" xr:uid="{00000000-0005-0000-0000-000034000000}"/>
    <cellStyle name="標準 2 6" xfId="63" xr:uid="{00000000-0005-0000-0000-000035000000}"/>
    <cellStyle name="標準 3" xfId="47" xr:uid="{00000000-0005-0000-0000-000036000000}"/>
    <cellStyle name="標準 3 2" xfId="58" xr:uid="{00000000-0005-0000-0000-000037000000}"/>
    <cellStyle name="標準 4" xfId="48" xr:uid="{00000000-0005-0000-0000-000038000000}"/>
    <cellStyle name="標準 5" xfId="53" xr:uid="{00000000-0005-0000-0000-000039000000}"/>
    <cellStyle name="標準 6" xfId="49" xr:uid="{00000000-0005-0000-0000-00003A000000}"/>
    <cellStyle name="標準 7" xfId="59" xr:uid="{00000000-0005-0000-0000-00003B000000}"/>
    <cellStyle name="標準 8" xfId="60" xr:uid="{00000000-0005-0000-0000-00003C000000}"/>
    <cellStyle name="標準 9" xfId="61" xr:uid="{00000000-0005-0000-0000-00003D000000}"/>
    <cellStyle name="未定義" xfId="50" xr:uid="{00000000-0005-0000-0000-00003E000000}"/>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png"/><Relationship Id="rId4" Type="http://schemas.openxmlformats.org/officeDocument/2006/relationships/image" Target="../media/image4.emf"/><Relationship Id="rId9" Type="http://schemas.openxmlformats.org/officeDocument/2006/relationships/image" Target="../media/image9.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90</xdr:row>
      <xdr:rowOff>1</xdr:rowOff>
    </xdr:from>
    <xdr:to>
      <xdr:col>23</xdr:col>
      <xdr:colOff>8325</xdr:colOff>
      <xdr:row>106</xdr:row>
      <xdr:rowOff>56748</xdr:rowOff>
    </xdr:to>
    <xdr:pic>
      <xdr:nvPicPr>
        <xdr:cNvPr id="13" name="図 12">
          <a:extLst>
            <a:ext uri="{FF2B5EF4-FFF2-40B4-BE49-F238E27FC236}">
              <a16:creationId xmlns:a16="http://schemas.microsoft.com/office/drawing/2014/main" id="{8440149C-3430-FC0D-A2F2-DABFC036C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21431251"/>
          <a:ext cx="6552000" cy="38667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64</xdr:row>
      <xdr:rowOff>0</xdr:rowOff>
    </xdr:from>
    <xdr:to>
      <xdr:col>15</xdr:col>
      <xdr:colOff>249750</xdr:colOff>
      <xdr:row>72</xdr:row>
      <xdr:rowOff>171438</xdr:rowOff>
    </xdr:to>
    <xdr:pic>
      <xdr:nvPicPr>
        <xdr:cNvPr id="8" name="図 7">
          <a:extLst>
            <a:ext uri="{FF2B5EF4-FFF2-40B4-BE49-F238E27FC236}">
              <a16:creationId xmlns:a16="http://schemas.microsoft.com/office/drawing/2014/main" id="{2CB4C8B5-652D-B8CD-9D42-576800ACC4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240000"/>
          <a:ext cx="4536000" cy="2076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xdr:row>
      <xdr:rowOff>0</xdr:rowOff>
    </xdr:from>
    <xdr:to>
      <xdr:col>16</xdr:col>
      <xdr:colOff>0</xdr:colOff>
      <xdr:row>62</xdr:row>
      <xdr:rowOff>220108</xdr:rowOff>
    </xdr:to>
    <xdr:pic>
      <xdr:nvPicPr>
        <xdr:cNvPr id="3" name="図 2">
          <a:extLst>
            <a:ext uri="{FF2B5EF4-FFF2-40B4-BE49-F238E27FC236}">
              <a16:creationId xmlns:a16="http://schemas.microsoft.com/office/drawing/2014/main" id="{E4CAD69A-E2E4-3015-8296-A0F5D4FFBC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1191875"/>
          <a:ext cx="4572000" cy="3791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14</xdr:row>
          <xdr:rowOff>66675</xdr:rowOff>
        </xdr:from>
        <xdr:to>
          <xdr:col>20</xdr:col>
          <xdr:colOff>138654</xdr:colOff>
          <xdr:row>21</xdr:row>
          <xdr:rowOff>95400</xdr:rowOff>
        </xdr:to>
        <xdr:pic>
          <xdr:nvPicPr>
            <xdr:cNvPr id="52" name="図 51">
              <a:extLst>
                <a:ext uri="{FF2B5EF4-FFF2-40B4-BE49-F238E27FC236}">
                  <a16:creationId xmlns:a16="http://schemas.microsoft.com/office/drawing/2014/main" id="{00000000-0008-0000-0100-000034000000}"/>
                </a:ext>
              </a:extLst>
            </xdr:cNvPr>
            <xdr:cNvPicPr>
              <a:picLocks noChangeAspect="1" noChangeArrowheads="1"/>
              <a:extLst>
                <a:ext uri="{84589F7E-364E-4C9E-8A38-B11213B215E9}">
                  <a14:cameraTool cellRange="入力・分析シート!$A$1:$G$9" spid="_x0000_s3429"/>
                </a:ext>
              </a:extLst>
            </xdr:cNvPicPr>
          </xdr:nvPicPr>
          <xdr:blipFill>
            <a:blip xmlns:r="http://schemas.openxmlformats.org/officeDocument/2006/relationships" r:embed="rId4"/>
            <a:srcRect/>
            <a:stretch>
              <a:fillRect/>
            </a:stretch>
          </xdr:blipFill>
          <xdr:spPr bwMode="auto">
            <a:xfrm>
              <a:off x="0" y="3400425"/>
              <a:ext cx="5853654" cy="16956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xdr:col>
      <xdr:colOff>166158</xdr:colOff>
      <xdr:row>55</xdr:row>
      <xdr:rowOff>61384</xdr:rowOff>
    </xdr:from>
    <xdr:to>
      <xdr:col>8</xdr:col>
      <xdr:colOff>137583</xdr:colOff>
      <xdr:row>56</xdr:row>
      <xdr:rowOff>175683</xdr:rowOff>
    </xdr:to>
    <xdr:sp macro="" textlink="">
      <xdr:nvSpPr>
        <xdr:cNvPr id="16909" name="AutoShape 55">
          <a:extLst>
            <a:ext uri="{FF2B5EF4-FFF2-40B4-BE49-F238E27FC236}">
              <a16:creationId xmlns:a16="http://schemas.microsoft.com/office/drawing/2014/main" id="{00000000-0008-0000-0100-00000D420000}"/>
            </a:ext>
          </a:extLst>
        </xdr:cNvPr>
        <xdr:cNvSpPr>
          <a:spLocks noChangeArrowheads="1"/>
        </xdr:cNvSpPr>
      </xdr:nvSpPr>
      <xdr:spPr bwMode="auto">
        <a:xfrm>
          <a:off x="1594908" y="13438717"/>
          <a:ext cx="828675" cy="357716"/>
        </a:xfrm>
        <a:prstGeom prst="roundRect">
          <a:avLst>
            <a:gd name="adj"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18</xdr:col>
      <xdr:colOff>171450</xdr:colOff>
      <xdr:row>32</xdr:row>
      <xdr:rowOff>38100</xdr:rowOff>
    </xdr:from>
    <xdr:to>
      <xdr:col>23</xdr:col>
      <xdr:colOff>38100</xdr:colOff>
      <xdr:row>36</xdr:row>
      <xdr:rowOff>104775</xdr:rowOff>
    </xdr:to>
    <xdr:pic>
      <xdr:nvPicPr>
        <xdr:cNvPr id="16910" name="図 9">
          <a:extLst>
            <a:ext uri="{FF2B5EF4-FFF2-40B4-BE49-F238E27FC236}">
              <a16:creationId xmlns:a16="http://schemas.microsoft.com/office/drawing/2014/main" id="{00000000-0008-0000-0100-00000E42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314950" y="7658100"/>
          <a:ext cx="1295400" cy="1019175"/>
        </a:xfrm>
        <a:prstGeom prst="rect">
          <a:avLst/>
        </a:prstGeom>
        <a:solidFill>
          <a:srgbClr val="FFFFFF"/>
        </a:solidFill>
        <a:ln w="9525">
          <a:solidFill>
            <a:srgbClr val="000000"/>
          </a:solidFill>
          <a:miter lim="800000"/>
          <a:headEnd/>
          <a:tailEnd/>
        </a:ln>
      </xdr:spPr>
    </xdr:pic>
    <xdr:clientData/>
  </xdr:twoCellAnchor>
  <xdr:oneCellAnchor>
    <xdr:from>
      <xdr:col>9</xdr:col>
      <xdr:colOff>186233</xdr:colOff>
      <xdr:row>48</xdr:row>
      <xdr:rowOff>109848</xdr:rowOff>
    </xdr:from>
    <xdr:ext cx="197042" cy="220317"/>
    <xdr:sp macro="" textlink="">
      <xdr:nvSpPr>
        <xdr:cNvPr id="9264" name="テキスト ボックス 3">
          <a:extLst>
            <a:ext uri="{FF2B5EF4-FFF2-40B4-BE49-F238E27FC236}">
              <a16:creationId xmlns:a16="http://schemas.microsoft.com/office/drawing/2014/main" id="{00000000-0008-0000-0100-000030240000}"/>
            </a:ext>
          </a:extLst>
        </xdr:cNvPr>
        <xdr:cNvSpPr txBox="1">
          <a:spLocks noChangeArrowheads="1"/>
        </xdr:cNvSpPr>
      </xdr:nvSpPr>
      <xdr:spPr bwMode="auto">
        <a:xfrm>
          <a:off x="2757983" y="11539848"/>
          <a:ext cx="197042" cy="22031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0000"/>
              </a:solidFill>
              <a:latin typeface="ＭＳ Ｐゴシック"/>
              <a:ea typeface="ＭＳ Ｐゴシック"/>
            </a:rPr>
            <a:t>①</a:t>
          </a:r>
          <a:endParaRPr lang="ja-JP" altLang="en-US"/>
        </a:p>
      </xdr:txBody>
    </xdr:sp>
    <xdr:clientData/>
  </xdr:oneCellAnchor>
  <xdr:twoCellAnchor>
    <xdr:from>
      <xdr:col>10</xdr:col>
      <xdr:colOff>114300</xdr:colOff>
      <xdr:row>48</xdr:row>
      <xdr:rowOff>88900</xdr:rowOff>
    </xdr:from>
    <xdr:to>
      <xdr:col>13</xdr:col>
      <xdr:colOff>238125</xdr:colOff>
      <xdr:row>49</xdr:row>
      <xdr:rowOff>146050</xdr:rowOff>
    </xdr:to>
    <xdr:sp macro="" textlink="">
      <xdr:nvSpPr>
        <xdr:cNvPr id="16912" name="AutoShape 54">
          <a:extLst>
            <a:ext uri="{FF2B5EF4-FFF2-40B4-BE49-F238E27FC236}">
              <a16:creationId xmlns:a16="http://schemas.microsoft.com/office/drawing/2014/main" id="{00000000-0008-0000-0100-000010420000}"/>
            </a:ext>
          </a:extLst>
        </xdr:cNvPr>
        <xdr:cNvSpPr>
          <a:spLocks noChangeArrowheads="1"/>
        </xdr:cNvSpPr>
      </xdr:nvSpPr>
      <xdr:spPr bwMode="auto">
        <a:xfrm>
          <a:off x="2971800" y="11518900"/>
          <a:ext cx="981075" cy="295275"/>
        </a:xfrm>
        <a:prstGeom prst="roundRect">
          <a:avLst>
            <a:gd name="adj"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4</xdr:col>
      <xdr:colOff>196167</xdr:colOff>
      <xdr:row>54</xdr:row>
      <xdr:rowOff>100323</xdr:rowOff>
    </xdr:from>
    <xdr:ext cx="197042" cy="220317"/>
    <xdr:sp macro="" textlink="">
      <xdr:nvSpPr>
        <xdr:cNvPr id="9272" name="Text Box 56">
          <a:extLst>
            <a:ext uri="{FF2B5EF4-FFF2-40B4-BE49-F238E27FC236}">
              <a16:creationId xmlns:a16="http://schemas.microsoft.com/office/drawing/2014/main" id="{00000000-0008-0000-0100-000038240000}"/>
            </a:ext>
          </a:extLst>
        </xdr:cNvPr>
        <xdr:cNvSpPr txBox="1">
          <a:spLocks noChangeArrowheads="1"/>
        </xdr:cNvSpPr>
      </xdr:nvSpPr>
      <xdr:spPr bwMode="auto">
        <a:xfrm>
          <a:off x="1339167" y="12959073"/>
          <a:ext cx="197042" cy="220317"/>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0000"/>
              </a:solidFill>
              <a:latin typeface="ＭＳ Ｐゴシック"/>
              <a:ea typeface="ＭＳ Ｐゴシック"/>
            </a:rPr>
            <a:t>②</a:t>
          </a:r>
          <a:endParaRPr lang="ja-JP" altLang="en-US"/>
        </a:p>
      </xdr:txBody>
    </xdr:sp>
    <xdr:clientData/>
  </xdr:oneCellAnchor>
  <xdr:oneCellAnchor>
    <xdr:from>
      <xdr:col>4</xdr:col>
      <xdr:colOff>129083</xdr:colOff>
      <xdr:row>57</xdr:row>
      <xdr:rowOff>205098</xdr:rowOff>
    </xdr:from>
    <xdr:ext cx="197042" cy="220317"/>
    <xdr:sp macro="" textlink="">
      <xdr:nvSpPr>
        <xdr:cNvPr id="9274" name="Text Box 58">
          <a:extLst>
            <a:ext uri="{FF2B5EF4-FFF2-40B4-BE49-F238E27FC236}">
              <a16:creationId xmlns:a16="http://schemas.microsoft.com/office/drawing/2014/main" id="{00000000-0008-0000-0100-00003A240000}"/>
            </a:ext>
          </a:extLst>
        </xdr:cNvPr>
        <xdr:cNvSpPr txBox="1">
          <a:spLocks noChangeArrowheads="1"/>
        </xdr:cNvSpPr>
      </xdr:nvSpPr>
      <xdr:spPr bwMode="auto">
        <a:xfrm>
          <a:off x="1272083" y="13778223"/>
          <a:ext cx="197042" cy="220317"/>
        </a:xfrm>
        <a:prstGeom prst="rect">
          <a:avLst/>
        </a:prstGeom>
        <a:solidFill>
          <a:srgbClr val="FFFFCC"/>
        </a:solidFill>
        <a:ln>
          <a:noFill/>
        </a:ln>
      </xdr:spPr>
      <xdr:txBody>
        <a:bodyPr wrap="none" lIns="27432" tIns="18288" rIns="27432" bIns="18288" anchor="ctr" upright="1">
          <a:spAutoFit/>
        </a:bodyPr>
        <a:lstStyle/>
        <a:p>
          <a:pPr algn="ctr" rtl="0">
            <a:defRPr sz="1000"/>
          </a:pPr>
          <a:r>
            <a:rPr lang="ja-JP" altLang="en-US" sz="1100" b="1" i="0" u="none" strike="noStrike" baseline="0">
              <a:solidFill>
                <a:srgbClr val="FF0000"/>
              </a:solidFill>
              <a:latin typeface="ＭＳ Ｐゴシック"/>
              <a:ea typeface="ＭＳ Ｐゴシック"/>
            </a:rPr>
            <a:t>③</a:t>
          </a:r>
          <a:endParaRPr lang="ja-JP" altLang="en-US"/>
        </a:p>
      </xdr:txBody>
    </xdr:sp>
    <xdr:clientData/>
  </xdr:oneCellAnchor>
  <xdr:twoCellAnchor>
    <xdr:from>
      <xdr:col>17</xdr:col>
      <xdr:colOff>180977</xdr:colOff>
      <xdr:row>58</xdr:row>
      <xdr:rowOff>133350</xdr:rowOff>
    </xdr:from>
    <xdr:to>
      <xdr:col>23</xdr:col>
      <xdr:colOff>171450</xdr:colOff>
      <xdr:row>63</xdr:row>
      <xdr:rowOff>76200</xdr:rowOff>
    </xdr:to>
    <xdr:sp macro="" textlink="">
      <xdr:nvSpPr>
        <xdr:cNvPr id="9278" name="AutoShape 62">
          <a:extLst>
            <a:ext uri="{FF2B5EF4-FFF2-40B4-BE49-F238E27FC236}">
              <a16:creationId xmlns:a16="http://schemas.microsoft.com/office/drawing/2014/main" id="{00000000-0008-0000-0100-00003E240000}"/>
            </a:ext>
          </a:extLst>
        </xdr:cNvPr>
        <xdr:cNvSpPr>
          <a:spLocks noChangeArrowheads="1"/>
        </xdr:cNvSpPr>
      </xdr:nvSpPr>
      <xdr:spPr bwMode="auto">
        <a:xfrm>
          <a:off x="5038727" y="13944600"/>
          <a:ext cx="1704973" cy="11334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②金額の単位を選択します。</a:t>
          </a:r>
        </a:p>
        <a:p>
          <a:pPr algn="l" rtl="0">
            <a:lnSpc>
              <a:spcPts val="1400"/>
            </a:lnSpc>
            <a:defRPr sz="1000"/>
          </a:pPr>
          <a:r>
            <a:rPr lang="ja-JP" altLang="en-US" sz="1200" b="0" i="0" u="none" strike="noStrike" baseline="0">
              <a:solidFill>
                <a:srgbClr val="000000"/>
              </a:solidFill>
              <a:latin typeface="ＭＳ Ｐゴシック"/>
              <a:ea typeface="ＭＳ Ｐゴシック"/>
            </a:rPr>
            <a:t>　今回は「千円」を選択します。</a:t>
          </a:r>
          <a:endParaRPr lang="ja-JP" altLang="en-US"/>
        </a:p>
      </xdr:txBody>
    </xdr:sp>
    <xdr:clientData/>
  </xdr:twoCellAnchor>
  <xdr:twoCellAnchor>
    <xdr:from>
      <xdr:col>17</xdr:col>
      <xdr:colOff>152400</xdr:colOff>
      <xdr:row>70</xdr:row>
      <xdr:rowOff>47625</xdr:rowOff>
    </xdr:from>
    <xdr:to>
      <xdr:col>23</xdr:col>
      <xdr:colOff>161925</xdr:colOff>
      <xdr:row>80</xdr:row>
      <xdr:rowOff>9525</xdr:rowOff>
    </xdr:to>
    <xdr:sp macro="" textlink="">
      <xdr:nvSpPr>
        <xdr:cNvPr id="9281" name="AutoShape 65">
          <a:extLst>
            <a:ext uri="{FF2B5EF4-FFF2-40B4-BE49-F238E27FC236}">
              <a16:creationId xmlns:a16="http://schemas.microsoft.com/office/drawing/2014/main" id="{00000000-0008-0000-0100-000041240000}"/>
            </a:ext>
          </a:extLst>
        </xdr:cNvPr>
        <xdr:cNvSpPr>
          <a:spLocks noChangeArrowheads="1"/>
        </xdr:cNvSpPr>
      </xdr:nvSpPr>
      <xdr:spPr bwMode="auto">
        <a:xfrm>
          <a:off x="5010150" y="16716375"/>
          <a:ext cx="1724025" cy="23431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③需要増加額を入力します。</a:t>
          </a:r>
        </a:p>
        <a:p>
          <a:pPr algn="l" rtl="0">
            <a:lnSpc>
              <a:spcPts val="1400"/>
            </a:lnSpc>
            <a:defRPr sz="1000"/>
          </a:pPr>
          <a:r>
            <a:rPr lang="ja-JP" altLang="en-US" sz="1200" b="0" i="0" u="none" strike="noStrike" baseline="0">
              <a:solidFill>
                <a:srgbClr val="000000"/>
              </a:solidFill>
              <a:latin typeface="ＭＳ Ｐゴシック"/>
              <a:ea typeface="ＭＳ Ｐゴシック"/>
            </a:rPr>
            <a:t>　需要増加額は「10億円」なので千円単位で「1,000,000」を入力します。入力する欄は、「建築需要が発生」なので「</a:t>
          </a:r>
          <a:r>
            <a:rPr lang="en-US" altLang="ja-JP" sz="1200" b="0" i="0" u="none" strike="noStrike" baseline="0">
              <a:solidFill>
                <a:srgbClr val="000000"/>
              </a:solidFill>
              <a:latin typeface="ＭＳ Ｐゴシック"/>
              <a:ea typeface="ＭＳ Ｐゴシック"/>
            </a:rPr>
            <a:t>60</a:t>
          </a:r>
          <a:r>
            <a:rPr lang="ja-JP" altLang="en-US" sz="1200" b="0" i="0" u="none" strike="noStrike" baseline="0">
              <a:solidFill>
                <a:srgbClr val="000000"/>
              </a:solidFill>
              <a:latin typeface="ＭＳ Ｐゴシック"/>
              <a:ea typeface="ＭＳ Ｐゴシック"/>
            </a:rPr>
            <a:t>建築」になります。</a:t>
          </a:r>
          <a:endParaRPr lang="ja-JP" altLang="en-US"/>
        </a:p>
      </xdr:txBody>
    </xdr:sp>
    <xdr:clientData/>
  </xdr:twoCellAnchor>
  <xdr:twoCellAnchor>
    <xdr:from>
      <xdr:col>5</xdr:col>
      <xdr:colOff>243417</xdr:colOff>
      <xdr:row>89</xdr:row>
      <xdr:rowOff>190500</xdr:rowOff>
    </xdr:from>
    <xdr:to>
      <xdr:col>20</xdr:col>
      <xdr:colOff>171450</xdr:colOff>
      <xdr:row>91</xdr:row>
      <xdr:rowOff>38100</xdr:rowOff>
    </xdr:to>
    <xdr:sp macro="" textlink="">
      <xdr:nvSpPr>
        <xdr:cNvPr id="16919" name="AutoShape 191">
          <a:extLst>
            <a:ext uri="{FF2B5EF4-FFF2-40B4-BE49-F238E27FC236}">
              <a16:creationId xmlns:a16="http://schemas.microsoft.com/office/drawing/2014/main" id="{00000000-0008-0000-0100-000017420000}"/>
            </a:ext>
          </a:extLst>
        </xdr:cNvPr>
        <xdr:cNvSpPr>
          <a:spLocks noChangeArrowheads="1"/>
        </xdr:cNvSpPr>
      </xdr:nvSpPr>
      <xdr:spPr bwMode="auto">
        <a:xfrm>
          <a:off x="1672167" y="21383625"/>
          <a:ext cx="4214283" cy="323850"/>
        </a:xfrm>
        <a:prstGeom prst="roundRect">
          <a:avLst>
            <a:gd name="adj"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5</xdr:col>
      <xdr:colOff>57149</xdr:colOff>
      <xdr:row>89</xdr:row>
      <xdr:rowOff>132262</xdr:rowOff>
    </xdr:from>
    <xdr:ext cx="161925" cy="220317"/>
    <xdr:sp macro="" textlink="">
      <xdr:nvSpPr>
        <xdr:cNvPr id="9408" name="Text Box 192">
          <a:extLst>
            <a:ext uri="{FF2B5EF4-FFF2-40B4-BE49-F238E27FC236}">
              <a16:creationId xmlns:a16="http://schemas.microsoft.com/office/drawing/2014/main" id="{00000000-0008-0000-0100-0000C0240000}"/>
            </a:ext>
          </a:extLst>
        </xdr:cNvPr>
        <xdr:cNvSpPr txBox="1">
          <a:spLocks noChangeArrowheads="1"/>
        </xdr:cNvSpPr>
      </xdr:nvSpPr>
      <xdr:spPr bwMode="auto">
        <a:xfrm>
          <a:off x="1485899" y="21325387"/>
          <a:ext cx="161925" cy="220317"/>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27432" bIns="18288" anchor="ctr" upright="1">
          <a:spAutoFit/>
        </a:bodyPr>
        <a:lstStyle/>
        <a:p>
          <a:pPr algn="ctr" rtl="0">
            <a:defRPr sz="1000"/>
          </a:pPr>
          <a:r>
            <a:rPr lang="ja-JP" altLang="en-US" sz="1100" b="1" i="0" u="none" strike="noStrike" baseline="0">
              <a:solidFill>
                <a:srgbClr val="FF0000"/>
              </a:solidFill>
              <a:latin typeface="ＭＳ Ｐゴシック"/>
              <a:ea typeface="ＭＳ Ｐゴシック"/>
            </a:rPr>
            <a:t>①</a:t>
          </a:r>
          <a:endParaRPr lang="ja-JP" altLang="en-US"/>
        </a:p>
      </xdr:txBody>
    </xdr:sp>
    <xdr:clientData/>
  </xdr:oneCellAnchor>
  <xdr:oneCellAnchor>
    <xdr:from>
      <xdr:col>0</xdr:col>
      <xdr:colOff>216011</xdr:colOff>
      <xdr:row>103</xdr:row>
      <xdr:rowOff>147657</xdr:rowOff>
    </xdr:from>
    <xdr:ext cx="197042" cy="220317"/>
    <xdr:sp macro="" textlink="">
      <xdr:nvSpPr>
        <xdr:cNvPr id="9437" name="Text Box 221">
          <a:extLst>
            <a:ext uri="{FF2B5EF4-FFF2-40B4-BE49-F238E27FC236}">
              <a16:creationId xmlns:a16="http://schemas.microsoft.com/office/drawing/2014/main" id="{00000000-0008-0000-0100-0000DD240000}"/>
            </a:ext>
          </a:extLst>
        </xdr:cNvPr>
        <xdr:cNvSpPr txBox="1">
          <a:spLocks noChangeArrowheads="1"/>
        </xdr:cNvSpPr>
      </xdr:nvSpPr>
      <xdr:spPr bwMode="auto">
        <a:xfrm>
          <a:off x="216011" y="24674532"/>
          <a:ext cx="197042" cy="220317"/>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100" b="1" i="0" u="none" strike="noStrike" baseline="0">
              <a:solidFill>
                <a:srgbClr val="FF0000"/>
              </a:solidFill>
              <a:latin typeface="ＭＳ Ｐゴシック"/>
              <a:ea typeface="ＭＳ Ｐゴシック"/>
            </a:rPr>
            <a:t>②</a:t>
          </a:r>
          <a:endParaRPr lang="ja-JP" altLang="en-US"/>
        </a:p>
      </xdr:txBody>
    </xdr:sp>
    <xdr:clientData/>
  </xdr:oneCellAnchor>
  <xdr:twoCellAnchor>
    <xdr:from>
      <xdr:col>0</xdr:col>
      <xdr:colOff>9525</xdr:colOff>
      <xdr:row>153</xdr:row>
      <xdr:rowOff>38100</xdr:rowOff>
    </xdr:from>
    <xdr:to>
      <xdr:col>23</xdr:col>
      <xdr:colOff>142875</xdr:colOff>
      <xdr:row>170</xdr:row>
      <xdr:rowOff>228600</xdr:rowOff>
    </xdr:to>
    <xdr:grpSp>
      <xdr:nvGrpSpPr>
        <xdr:cNvPr id="16923" name="グループ化 14">
          <a:extLst>
            <a:ext uri="{FF2B5EF4-FFF2-40B4-BE49-F238E27FC236}">
              <a16:creationId xmlns:a16="http://schemas.microsoft.com/office/drawing/2014/main" id="{00000000-0008-0000-0100-00001B420000}"/>
            </a:ext>
          </a:extLst>
        </xdr:cNvPr>
        <xdr:cNvGrpSpPr>
          <a:grpSpLocks/>
        </xdr:cNvGrpSpPr>
      </xdr:nvGrpSpPr>
      <xdr:grpSpPr bwMode="auto">
        <a:xfrm>
          <a:off x="9525" y="36471225"/>
          <a:ext cx="6705600" cy="4238625"/>
          <a:chOff x="38100" y="36690301"/>
          <a:chExt cx="6705600" cy="4238624"/>
        </a:xfrm>
      </xdr:grpSpPr>
      <xdr:pic>
        <xdr:nvPicPr>
          <xdr:cNvPr id="16931" name="図 44">
            <a:extLst>
              <a:ext uri="{FF2B5EF4-FFF2-40B4-BE49-F238E27FC236}">
                <a16:creationId xmlns:a16="http://schemas.microsoft.com/office/drawing/2014/main" id="{00000000-0008-0000-0100-00002342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t="5" b="74460"/>
          <a:stretch>
            <a:fillRect/>
          </a:stretch>
        </xdr:blipFill>
        <xdr:spPr bwMode="auto">
          <a:xfrm>
            <a:off x="142875" y="36690301"/>
            <a:ext cx="6506820" cy="4085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pic>
      <xdr:sp macro="" textlink="">
        <xdr:nvSpPr>
          <xdr:cNvPr id="16932" name="大波 12">
            <a:extLst>
              <a:ext uri="{FF2B5EF4-FFF2-40B4-BE49-F238E27FC236}">
                <a16:creationId xmlns:a16="http://schemas.microsoft.com/office/drawing/2014/main" id="{00000000-0008-0000-0100-000024420000}"/>
              </a:ext>
            </a:extLst>
          </xdr:cNvPr>
          <xdr:cNvSpPr>
            <a:spLocks noChangeArrowheads="1"/>
          </xdr:cNvSpPr>
        </xdr:nvSpPr>
        <xdr:spPr bwMode="auto">
          <a:xfrm>
            <a:off x="57150" y="40633651"/>
            <a:ext cx="6667500" cy="295274"/>
          </a:xfrm>
          <a:prstGeom prst="wave">
            <a:avLst>
              <a:gd name="adj1" fmla="val 20000"/>
              <a:gd name="adj2" fmla="val 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sp macro="" textlink="">
        <xdr:nvSpPr>
          <xdr:cNvPr id="16933" name="正方形/長方形 13">
            <a:extLst>
              <a:ext uri="{FF2B5EF4-FFF2-40B4-BE49-F238E27FC236}">
                <a16:creationId xmlns:a16="http://schemas.microsoft.com/office/drawing/2014/main" id="{00000000-0008-0000-0100-000025420000}"/>
              </a:ext>
            </a:extLst>
          </xdr:cNvPr>
          <xdr:cNvSpPr>
            <a:spLocks noChangeArrowheads="1"/>
          </xdr:cNvSpPr>
        </xdr:nvSpPr>
        <xdr:spPr bwMode="auto">
          <a:xfrm>
            <a:off x="6696075" y="40624125"/>
            <a:ext cx="47625" cy="276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lgn="ctr">
                <a:solidFill>
                  <a:srgbClr val="000000"/>
                </a:solidFill>
                <a:round/>
                <a:headEnd/>
                <a:tailEnd/>
              </a14:hiddenLine>
            </a:ext>
          </a:extLst>
        </xdr:spPr>
      </xdr:sp>
      <xdr:sp macro="" textlink="">
        <xdr:nvSpPr>
          <xdr:cNvPr id="16934" name="正方形/長方形 48">
            <a:extLst>
              <a:ext uri="{FF2B5EF4-FFF2-40B4-BE49-F238E27FC236}">
                <a16:creationId xmlns:a16="http://schemas.microsoft.com/office/drawing/2014/main" id="{00000000-0008-0000-0100-000026420000}"/>
              </a:ext>
            </a:extLst>
          </xdr:cNvPr>
          <xdr:cNvSpPr>
            <a:spLocks noChangeArrowheads="1"/>
          </xdr:cNvSpPr>
        </xdr:nvSpPr>
        <xdr:spPr bwMode="auto">
          <a:xfrm>
            <a:off x="38100" y="40643175"/>
            <a:ext cx="47625" cy="276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lgn="ctr">
                <a:solidFill>
                  <a:srgbClr val="000000"/>
                </a:solidFill>
                <a:round/>
                <a:headEnd/>
                <a:tailEnd/>
              </a14:hiddenLine>
            </a:ext>
          </a:extLst>
        </xdr:spPr>
      </xdr:sp>
    </xdr:grpSp>
    <xdr:clientData/>
  </xdr:twoCellAnchor>
  <xdr:twoCellAnchor>
    <xdr:from>
      <xdr:col>8</xdr:col>
      <xdr:colOff>238125</xdr:colOff>
      <xdr:row>69</xdr:row>
      <xdr:rowOff>190499</xdr:rowOff>
    </xdr:from>
    <xdr:to>
      <xdr:col>17</xdr:col>
      <xdr:colOff>152398</xdr:colOff>
      <xdr:row>75</xdr:row>
      <xdr:rowOff>38098</xdr:rowOff>
    </xdr:to>
    <xdr:sp macro="" textlink="">
      <xdr:nvSpPr>
        <xdr:cNvPr id="16926" name="Line 67">
          <a:extLst>
            <a:ext uri="{FF2B5EF4-FFF2-40B4-BE49-F238E27FC236}">
              <a16:creationId xmlns:a16="http://schemas.microsoft.com/office/drawing/2014/main" id="{00000000-0008-0000-0100-00001E420000}"/>
            </a:ext>
          </a:extLst>
        </xdr:cNvPr>
        <xdr:cNvSpPr>
          <a:spLocks noChangeShapeType="1"/>
        </xdr:cNvSpPr>
      </xdr:nvSpPr>
      <xdr:spPr bwMode="auto">
        <a:xfrm flipH="1" flipV="1">
          <a:off x="2524125" y="16621124"/>
          <a:ext cx="2486023" cy="1276349"/>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62</xdr:row>
      <xdr:rowOff>123824</xdr:rowOff>
    </xdr:from>
    <xdr:to>
      <xdr:col>16</xdr:col>
      <xdr:colOff>133350</xdr:colOff>
      <xdr:row>65</xdr:row>
      <xdr:rowOff>19050</xdr:rowOff>
    </xdr:to>
    <xdr:sp macro="" textlink="">
      <xdr:nvSpPr>
        <xdr:cNvPr id="34" name="大波 12">
          <a:extLst>
            <a:ext uri="{FF2B5EF4-FFF2-40B4-BE49-F238E27FC236}">
              <a16:creationId xmlns:a16="http://schemas.microsoft.com/office/drawing/2014/main" id="{00000000-0008-0000-0100-000022000000}"/>
            </a:ext>
          </a:extLst>
        </xdr:cNvPr>
        <xdr:cNvSpPr>
          <a:spLocks noChangeArrowheads="1"/>
        </xdr:cNvSpPr>
      </xdr:nvSpPr>
      <xdr:spPr bwMode="auto">
        <a:xfrm>
          <a:off x="0" y="14887574"/>
          <a:ext cx="4705350" cy="609601"/>
        </a:xfrm>
        <a:prstGeom prst="wave">
          <a:avLst>
            <a:gd name="adj1" fmla="val 20000"/>
            <a:gd name="adj2" fmla="val 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85725</xdr:colOff>
      <xdr:row>57</xdr:row>
      <xdr:rowOff>19051</xdr:rowOff>
    </xdr:from>
    <xdr:to>
      <xdr:col>8</xdr:col>
      <xdr:colOff>190500</xdr:colOff>
      <xdr:row>72</xdr:row>
      <xdr:rowOff>190500</xdr:rowOff>
    </xdr:to>
    <xdr:sp macro="" textlink="">
      <xdr:nvSpPr>
        <xdr:cNvPr id="16914" name="AutoShape 57">
          <a:extLst>
            <a:ext uri="{FF2B5EF4-FFF2-40B4-BE49-F238E27FC236}">
              <a16:creationId xmlns:a16="http://schemas.microsoft.com/office/drawing/2014/main" id="{00000000-0008-0000-0100-000012420000}"/>
            </a:ext>
          </a:extLst>
        </xdr:cNvPr>
        <xdr:cNvSpPr>
          <a:spLocks noChangeArrowheads="1"/>
        </xdr:cNvSpPr>
      </xdr:nvSpPr>
      <xdr:spPr bwMode="auto">
        <a:xfrm>
          <a:off x="1514475" y="13592176"/>
          <a:ext cx="962025" cy="3743324"/>
        </a:xfrm>
        <a:prstGeom prst="roundRect">
          <a:avLst>
            <a:gd name="adj"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22</xdr:col>
      <xdr:colOff>95250</xdr:colOff>
      <xdr:row>46</xdr:row>
      <xdr:rowOff>161925</xdr:rowOff>
    </xdr:from>
    <xdr:to>
      <xdr:col>38</xdr:col>
      <xdr:colOff>142875</xdr:colOff>
      <xdr:row>63</xdr:row>
      <xdr:rowOff>47625</xdr:rowOff>
    </xdr:to>
    <xdr:sp macro="" textlink="">
      <xdr:nvSpPr>
        <xdr:cNvPr id="3073" name="AutoShape 1">
          <a:extLst>
            <a:ext uri="{FF2B5EF4-FFF2-40B4-BE49-F238E27FC236}">
              <a16:creationId xmlns:a16="http://schemas.microsoft.com/office/drawing/2014/main" id="{00000000-0008-0000-0100-0000010C0000}"/>
            </a:ext>
          </a:extLst>
        </xdr:cNvPr>
        <xdr:cNvSpPr>
          <a:spLocks noChangeAspect="1" noChangeArrowheads="1"/>
        </xdr:cNvSpPr>
      </xdr:nvSpPr>
      <xdr:spPr bwMode="auto">
        <a:xfrm>
          <a:off x="6381750" y="11115675"/>
          <a:ext cx="4552950" cy="3933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30692</xdr:colOff>
      <xdr:row>106</xdr:row>
      <xdr:rowOff>28577</xdr:rowOff>
    </xdr:from>
    <xdr:to>
      <xdr:col>23</xdr:col>
      <xdr:colOff>135467</xdr:colOff>
      <xdr:row>107</xdr:row>
      <xdr:rowOff>196629</xdr:rowOff>
    </xdr:to>
    <xdr:sp macro="" textlink="">
      <xdr:nvSpPr>
        <xdr:cNvPr id="43" name="大波 23">
          <a:extLst>
            <a:ext uri="{FF2B5EF4-FFF2-40B4-BE49-F238E27FC236}">
              <a16:creationId xmlns:a16="http://schemas.microsoft.com/office/drawing/2014/main" id="{00000000-0008-0000-0100-00002B000000}"/>
            </a:ext>
          </a:extLst>
        </xdr:cNvPr>
        <xdr:cNvSpPr>
          <a:spLocks noChangeArrowheads="1"/>
        </xdr:cNvSpPr>
      </xdr:nvSpPr>
      <xdr:spPr bwMode="auto">
        <a:xfrm rot="10800000">
          <a:off x="30692" y="25820160"/>
          <a:ext cx="6677025" cy="411469"/>
        </a:xfrm>
        <a:prstGeom prst="wave">
          <a:avLst>
            <a:gd name="adj1" fmla="val 20000"/>
            <a:gd name="adj2" fmla="val 0"/>
          </a:avLst>
        </a:prstGeom>
        <a:solidFill>
          <a:srgbClr val="FFFFFF"/>
        </a:solidFill>
        <a:ln w="6350" algn="ctr">
          <a:solidFill>
            <a:srgbClr val="000000"/>
          </a:solidFill>
          <a:round/>
          <a:headEnd/>
          <a:tailEnd/>
        </a:ln>
      </xdr:spPr>
    </xdr:sp>
    <xdr:clientData/>
  </xdr:twoCellAnchor>
  <xdr:twoCellAnchor>
    <xdr:from>
      <xdr:col>0</xdr:col>
      <xdr:colOff>174625</xdr:colOff>
      <xdr:row>104</xdr:row>
      <xdr:rowOff>97368</xdr:rowOff>
    </xdr:from>
    <xdr:to>
      <xdr:col>21</xdr:col>
      <xdr:colOff>30691</xdr:colOff>
      <xdr:row>105</xdr:row>
      <xdr:rowOff>123825</xdr:rowOff>
    </xdr:to>
    <xdr:sp macro="" textlink="">
      <xdr:nvSpPr>
        <xdr:cNvPr id="16921" name="AutoShape 220">
          <a:extLst>
            <a:ext uri="{FF2B5EF4-FFF2-40B4-BE49-F238E27FC236}">
              <a16:creationId xmlns:a16="http://schemas.microsoft.com/office/drawing/2014/main" id="{00000000-0008-0000-0100-000019420000}"/>
            </a:ext>
          </a:extLst>
        </xdr:cNvPr>
        <xdr:cNvSpPr>
          <a:spLocks noChangeArrowheads="1"/>
        </xdr:cNvSpPr>
      </xdr:nvSpPr>
      <xdr:spPr bwMode="auto">
        <a:xfrm>
          <a:off x="174625" y="24862368"/>
          <a:ext cx="5856816" cy="264582"/>
        </a:xfrm>
        <a:prstGeom prst="roundRect">
          <a:avLst>
            <a:gd name="adj" fmla="val 16667"/>
          </a:avLst>
        </a:prstGeom>
        <a:noFill/>
        <a:ln w="254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15</xdr:col>
      <xdr:colOff>84668</xdr:colOff>
      <xdr:row>46</xdr:row>
      <xdr:rowOff>201088</xdr:rowOff>
    </xdr:from>
    <xdr:to>
      <xdr:col>44</xdr:col>
      <xdr:colOff>200025</xdr:colOff>
      <xdr:row>71</xdr:row>
      <xdr:rowOff>222250</xdr:rowOff>
    </xdr:to>
    <xdr:grpSp>
      <xdr:nvGrpSpPr>
        <xdr:cNvPr id="40" name="グループ化 1">
          <a:extLst>
            <a:ext uri="{FF2B5EF4-FFF2-40B4-BE49-F238E27FC236}">
              <a16:creationId xmlns:a16="http://schemas.microsoft.com/office/drawing/2014/main" id="{00000000-0008-0000-0100-000028000000}"/>
            </a:ext>
          </a:extLst>
        </xdr:cNvPr>
        <xdr:cNvGrpSpPr>
          <a:grpSpLocks/>
        </xdr:cNvGrpSpPr>
      </xdr:nvGrpSpPr>
      <xdr:grpSpPr bwMode="auto">
        <a:xfrm>
          <a:off x="4370918" y="11154838"/>
          <a:ext cx="8335432" cy="5974287"/>
          <a:chOff x="-4181468" y="5740723"/>
          <a:chExt cx="8115287" cy="14166527"/>
        </a:xfrm>
        <a:solidFill>
          <a:schemeClr val="bg1"/>
        </a:solidFill>
      </xdr:grpSpPr>
      <xdr:sp macro="" textlink="">
        <xdr:nvSpPr>
          <xdr:cNvPr id="44" name="大波 43">
            <a:extLst>
              <a:ext uri="{FF2B5EF4-FFF2-40B4-BE49-F238E27FC236}">
                <a16:creationId xmlns:a16="http://schemas.microsoft.com/office/drawing/2014/main" id="{00000000-0008-0000-0100-00002C000000}"/>
              </a:ext>
            </a:extLst>
          </xdr:cNvPr>
          <xdr:cNvSpPr/>
        </xdr:nvSpPr>
        <xdr:spPr>
          <a:xfrm rot="5400000">
            <a:off x="-10929143" y="12488398"/>
            <a:ext cx="14019223" cy="523874"/>
          </a:xfrm>
          <a:prstGeom prst="wave">
            <a:avLst>
              <a:gd name="adj1" fmla="val 20000"/>
              <a:gd name="adj2" fmla="val 0"/>
            </a:avLst>
          </a:prstGeom>
          <a:grp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5" name="正方形/長方形 44">
            <a:extLst>
              <a:ext uri="{FF2B5EF4-FFF2-40B4-BE49-F238E27FC236}">
                <a16:creationId xmlns:a16="http://schemas.microsoft.com/office/drawing/2014/main" id="{00000000-0008-0000-0100-00002D000000}"/>
              </a:ext>
            </a:extLst>
          </xdr:cNvPr>
          <xdr:cNvSpPr/>
        </xdr:nvSpPr>
        <xdr:spPr>
          <a:xfrm>
            <a:off x="3428995" y="10991849"/>
            <a:ext cx="495299" cy="85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7" name="正方形/長方形 46">
            <a:extLst>
              <a:ext uri="{FF2B5EF4-FFF2-40B4-BE49-F238E27FC236}">
                <a16:creationId xmlns:a16="http://schemas.microsoft.com/office/drawing/2014/main" id="{00000000-0008-0000-0100-00002F000000}"/>
              </a:ext>
            </a:extLst>
          </xdr:cNvPr>
          <xdr:cNvSpPr/>
        </xdr:nvSpPr>
        <xdr:spPr>
          <a:xfrm>
            <a:off x="3438520" y="19840575"/>
            <a:ext cx="495299" cy="6667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8</xdr:col>
      <xdr:colOff>104774</xdr:colOff>
      <xdr:row>56</xdr:row>
      <xdr:rowOff>38099</xdr:rowOff>
    </xdr:from>
    <xdr:to>
      <xdr:col>17</xdr:col>
      <xdr:colOff>161923</xdr:colOff>
      <xdr:row>59</xdr:row>
      <xdr:rowOff>133348</xdr:rowOff>
    </xdr:to>
    <xdr:sp macro="" textlink="">
      <xdr:nvSpPr>
        <xdr:cNvPr id="16925" name="Line 64">
          <a:extLst>
            <a:ext uri="{FF2B5EF4-FFF2-40B4-BE49-F238E27FC236}">
              <a16:creationId xmlns:a16="http://schemas.microsoft.com/office/drawing/2014/main" id="{00000000-0008-0000-0100-00001D420000}"/>
            </a:ext>
          </a:extLst>
        </xdr:cNvPr>
        <xdr:cNvSpPr>
          <a:spLocks noChangeShapeType="1"/>
        </xdr:cNvSpPr>
      </xdr:nvSpPr>
      <xdr:spPr bwMode="auto">
        <a:xfrm flipH="1" flipV="1">
          <a:off x="2390774" y="13373099"/>
          <a:ext cx="2628899" cy="809624"/>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211666</xdr:colOff>
      <xdr:row>49</xdr:row>
      <xdr:rowOff>105833</xdr:rowOff>
    </xdr:from>
    <xdr:to>
      <xdr:col>17</xdr:col>
      <xdr:colOff>190497</xdr:colOff>
      <xdr:row>50</xdr:row>
      <xdr:rowOff>180971</xdr:rowOff>
    </xdr:to>
    <xdr:sp macro="" textlink="">
      <xdr:nvSpPr>
        <xdr:cNvPr id="16924" name="Line 60">
          <a:extLst>
            <a:ext uri="{FF2B5EF4-FFF2-40B4-BE49-F238E27FC236}">
              <a16:creationId xmlns:a16="http://schemas.microsoft.com/office/drawing/2014/main" id="{00000000-0008-0000-0100-00001C420000}"/>
            </a:ext>
          </a:extLst>
        </xdr:cNvPr>
        <xdr:cNvSpPr>
          <a:spLocks noChangeShapeType="1"/>
        </xdr:cNvSpPr>
      </xdr:nvSpPr>
      <xdr:spPr bwMode="auto">
        <a:xfrm flipH="1" flipV="1">
          <a:off x="3926416" y="12022666"/>
          <a:ext cx="1121831" cy="318555"/>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22</xdr:col>
      <xdr:colOff>169330</xdr:colOff>
      <xdr:row>89</xdr:row>
      <xdr:rowOff>42334</xdr:rowOff>
    </xdr:from>
    <xdr:to>
      <xdr:col>51</xdr:col>
      <xdr:colOff>187323</xdr:colOff>
      <xdr:row>114</xdr:row>
      <xdr:rowOff>223303</xdr:rowOff>
    </xdr:to>
    <xdr:grpSp>
      <xdr:nvGrpSpPr>
        <xdr:cNvPr id="54" name="グループ化 1">
          <a:extLst>
            <a:ext uri="{FF2B5EF4-FFF2-40B4-BE49-F238E27FC236}">
              <a16:creationId xmlns:a16="http://schemas.microsoft.com/office/drawing/2014/main" id="{00000000-0008-0000-0100-000036000000}"/>
            </a:ext>
          </a:extLst>
        </xdr:cNvPr>
        <xdr:cNvGrpSpPr>
          <a:grpSpLocks/>
        </xdr:cNvGrpSpPr>
      </xdr:nvGrpSpPr>
      <xdr:grpSpPr bwMode="auto">
        <a:xfrm>
          <a:off x="6455830" y="21235459"/>
          <a:ext cx="8238068" cy="6134094"/>
          <a:chOff x="-4139995" y="5347895"/>
          <a:chExt cx="8073814" cy="14559355"/>
        </a:xfrm>
        <a:solidFill>
          <a:schemeClr val="bg1"/>
        </a:solidFill>
      </xdr:grpSpPr>
      <xdr:sp macro="" textlink="">
        <xdr:nvSpPr>
          <xdr:cNvPr id="57" name="大波 56">
            <a:extLst>
              <a:ext uri="{FF2B5EF4-FFF2-40B4-BE49-F238E27FC236}">
                <a16:creationId xmlns:a16="http://schemas.microsoft.com/office/drawing/2014/main" id="{00000000-0008-0000-0100-000039000000}"/>
              </a:ext>
            </a:extLst>
          </xdr:cNvPr>
          <xdr:cNvSpPr/>
        </xdr:nvSpPr>
        <xdr:spPr>
          <a:xfrm rot="5400000">
            <a:off x="-9107650" y="10315550"/>
            <a:ext cx="10459183" cy="523874"/>
          </a:xfrm>
          <a:prstGeom prst="wave">
            <a:avLst>
              <a:gd name="adj1" fmla="val 20000"/>
              <a:gd name="adj2" fmla="val 0"/>
            </a:avLst>
          </a:prstGeom>
          <a:grp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8" name="正方形/長方形 57">
            <a:extLst>
              <a:ext uri="{FF2B5EF4-FFF2-40B4-BE49-F238E27FC236}">
                <a16:creationId xmlns:a16="http://schemas.microsoft.com/office/drawing/2014/main" id="{00000000-0008-0000-0100-00003A000000}"/>
              </a:ext>
            </a:extLst>
          </xdr:cNvPr>
          <xdr:cNvSpPr/>
        </xdr:nvSpPr>
        <xdr:spPr>
          <a:xfrm>
            <a:off x="3428995" y="10991849"/>
            <a:ext cx="495299" cy="85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3438520" y="19840575"/>
            <a:ext cx="495299" cy="6667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19</xdr:col>
      <xdr:colOff>264583</xdr:colOff>
      <xdr:row>13</xdr:row>
      <xdr:rowOff>137583</xdr:rowOff>
    </xdr:from>
    <xdr:to>
      <xdr:col>48</xdr:col>
      <xdr:colOff>134411</xdr:colOff>
      <xdr:row>22</xdr:row>
      <xdr:rowOff>84666</xdr:rowOff>
    </xdr:to>
    <xdr:grpSp>
      <xdr:nvGrpSpPr>
        <xdr:cNvPr id="36" name="グループ化 1">
          <a:extLst>
            <a:ext uri="{FF2B5EF4-FFF2-40B4-BE49-F238E27FC236}">
              <a16:creationId xmlns:a16="http://schemas.microsoft.com/office/drawing/2014/main" id="{00000000-0008-0000-0100-000024000000}"/>
            </a:ext>
          </a:extLst>
        </xdr:cNvPr>
        <xdr:cNvGrpSpPr>
          <a:grpSpLocks/>
        </xdr:cNvGrpSpPr>
      </xdr:nvGrpSpPr>
      <xdr:grpSpPr bwMode="auto">
        <a:xfrm>
          <a:off x="5693833" y="3233208"/>
          <a:ext cx="8089903" cy="2090208"/>
          <a:chOff x="-4181470" y="10258291"/>
          <a:chExt cx="8115289" cy="9648959"/>
        </a:xfrm>
        <a:solidFill>
          <a:schemeClr val="bg1"/>
        </a:solidFill>
      </xdr:grpSpPr>
      <xdr:sp macro="" textlink="">
        <xdr:nvSpPr>
          <xdr:cNvPr id="37" name="大波 36">
            <a:extLst>
              <a:ext uri="{FF2B5EF4-FFF2-40B4-BE49-F238E27FC236}">
                <a16:creationId xmlns:a16="http://schemas.microsoft.com/office/drawing/2014/main" id="{00000000-0008-0000-0100-000025000000}"/>
              </a:ext>
            </a:extLst>
          </xdr:cNvPr>
          <xdr:cNvSpPr/>
        </xdr:nvSpPr>
        <xdr:spPr>
          <a:xfrm rot="5400000">
            <a:off x="-8415621" y="14492442"/>
            <a:ext cx="8992176" cy="523874"/>
          </a:xfrm>
          <a:prstGeom prst="wave">
            <a:avLst>
              <a:gd name="adj1" fmla="val 20000"/>
              <a:gd name="adj2" fmla="val 0"/>
            </a:avLst>
          </a:prstGeom>
          <a:grp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428995" y="10991849"/>
            <a:ext cx="495299" cy="85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438520" y="19840575"/>
            <a:ext cx="495299" cy="6667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17</xdr:col>
      <xdr:colOff>169334</xdr:colOff>
      <xdr:row>47</xdr:row>
      <xdr:rowOff>222250</xdr:rowOff>
    </xdr:from>
    <xdr:to>
      <xdr:col>23</xdr:col>
      <xdr:colOff>180976</xdr:colOff>
      <xdr:row>55</xdr:row>
      <xdr:rowOff>237068</xdr:rowOff>
    </xdr:to>
    <xdr:sp macro="" textlink="">
      <xdr:nvSpPr>
        <xdr:cNvPr id="50" name="AutoShape 59">
          <a:extLst>
            <a:ext uri="{FF2B5EF4-FFF2-40B4-BE49-F238E27FC236}">
              <a16:creationId xmlns:a16="http://schemas.microsoft.com/office/drawing/2014/main" id="{00000000-0008-0000-0100-000032000000}"/>
            </a:ext>
          </a:extLst>
        </xdr:cNvPr>
        <xdr:cNvSpPr>
          <a:spLocks noChangeArrowheads="1"/>
        </xdr:cNvSpPr>
      </xdr:nvSpPr>
      <xdr:spPr bwMode="auto">
        <a:xfrm>
          <a:off x="5027084" y="11414125"/>
          <a:ext cx="1726142" cy="1919818"/>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①消費転換係数を入力します。</a:t>
          </a:r>
        </a:p>
        <a:p>
          <a:pPr algn="l" rtl="0">
            <a:lnSpc>
              <a:spcPts val="1400"/>
            </a:lnSpc>
            <a:defRPr sz="1000"/>
          </a:pPr>
          <a:r>
            <a:rPr lang="ja-JP" altLang="en-US" sz="1200" b="0" i="0" u="none" strike="noStrike" baseline="0">
              <a:solidFill>
                <a:srgbClr val="000000"/>
              </a:solidFill>
              <a:latin typeface="ＭＳ Ｐゴシック"/>
              <a:ea typeface="ＭＳ Ｐゴシック"/>
            </a:rPr>
            <a:t>　今回の例では直近</a:t>
          </a:r>
          <a:r>
            <a:rPr lang="en-US" altLang="ja-JP" sz="1200" b="0" i="0" u="none" strike="noStrike" baseline="0">
              <a:solidFill>
                <a:srgbClr val="000000"/>
              </a:solidFill>
              <a:latin typeface="ＭＳ Ｐゴシック"/>
              <a:ea typeface="ＭＳ Ｐゴシック"/>
            </a:rPr>
            <a:t>3</a:t>
          </a:r>
          <a:r>
            <a:rPr lang="ja-JP" altLang="en-US" sz="1200" b="0" i="0" u="none" strike="noStrike" baseline="0">
              <a:solidFill>
                <a:srgbClr val="000000"/>
              </a:solidFill>
              <a:latin typeface="ＭＳ Ｐゴシック"/>
              <a:ea typeface="ＭＳ Ｐゴシック"/>
            </a:rPr>
            <a:t>年（令和</a:t>
          </a:r>
          <a:r>
            <a:rPr lang="en-US" altLang="ja-JP" sz="1200" b="0" i="0" u="none" strike="noStrike" baseline="0">
              <a:solidFill>
                <a:srgbClr val="000000"/>
              </a:solidFill>
              <a:latin typeface="ＭＳ Ｐゴシック"/>
              <a:ea typeface="ＭＳ Ｐゴシック"/>
            </a:rPr>
            <a:t>5</a:t>
          </a:r>
          <a:r>
            <a:rPr lang="ja-JP" altLang="en-US" sz="1200" b="0" i="0" u="none" strike="noStrike" baseline="0">
              <a:solidFill>
                <a:srgbClr val="000000"/>
              </a:solidFill>
              <a:latin typeface="ＭＳ Ｐゴシック"/>
              <a:ea typeface="ＭＳ Ｐゴシック"/>
            </a:rPr>
            <a:t>～令</a:t>
          </a:r>
          <a:r>
            <a:rPr lang="en-US" altLang="ja-JP" sz="1200" b="0" i="0" u="none" strike="noStrike" baseline="0">
              <a:solidFill>
                <a:srgbClr val="000000"/>
              </a:solidFill>
              <a:latin typeface="ＭＳ Ｐゴシック"/>
              <a:ea typeface="ＭＳ Ｐゴシック"/>
            </a:rPr>
            <a:t>7</a:t>
          </a:r>
          <a:r>
            <a:rPr lang="ja-JP" altLang="en-US" sz="1200" b="0" i="0" u="none" strike="noStrike" baseline="0">
              <a:solidFill>
                <a:srgbClr val="000000"/>
              </a:solidFill>
              <a:latin typeface="ＭＳ Ｐゴシック"/>
              <a:ea typeface="ＭＳ Ｐゴシック"/>
            </a:rPr>
            <a:t>年）の平均「0.</a:t>
          </a:r>
          <a:r>
            <a:rPr lang="en-US" altLang="ja-JP" sz="1200" b="0" i="0" u="none" strike="noStrike" baseline="0">
              <a:solidFill>
                <a:srgbClr val="000000"/>
              </a:solidFill>
              <a:latin typeface="ＭＳ Ｐゴシック"/>
              <a:ea typeface="ＭＳ Ｐゴシック"/>
            </a:rPr>
            <a:t>534664</a:t>
          </a:r>
          <a:r>
            <a:rPr lang="ja-JP" altLang="en-US" sz="1200" b="0" i="0" u="none" strike="noStrike" baseline="0">
              <a:solidFill>
                <a:srgbClr val="000000"/>
              </a:solidFill>
              <a:latin typeface="ＭＳ Ｐゴシック"/>
              <a:ea typeface="ＭＳ Ｐゴシック"/>
            </a:rPr>
            <a:t>」を入力しています。</a:t>
          </a:r>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28</xdr:row>
          <xdr:rowOff>9527</xdr:rowOff>
        </xdr:from>
        <xdr:to>
          <xdr:col>19</xdr:col>
          <xdr:colOff>85725</xdr:colOff>
          <xdr:row>31</xdr:row>
          <xdr:rowOff>79862</xdr:rowOff>
        </xdr:to>
        <xdr:pic>
          <xdr:nvPicPr>
            <xdr:cNvPr id="65" name="図 64">
              <a:extLst>
                <a:ext uri="{FF2B5EF4-FFF2-40B4-BE49-F238E27FC236}">
                  <a16:creationId xmlns:a16="http://schemas.microsoft.com/office/drawing/2014/main" id="{00000000-0008-0000-0100-000041000000}"/>
                </a:ext>
              </a:extLst>
            </xdr:cNvPr>
            <xdr:cNvPicPr>
              <a:picLocks noChangeAspect="1" noChangeArrowheads="1"/>
              <a:extLst>
                <a:ext uri="{84589F7E-364E-4C9E-8A38-B11213B215E9}">
                  <a14:cameraTool cellRange="入力・分析シート!$E$3:$L$7" spid="_x0000_s3430"/>
                </a:ext>
              </a:extLst>
            </xdr:cNvPicPr>
          </xdr:nvPicPr>
          <xdr:blipFill>
            <a:blip xmlns:r="http://schemas.openxmlformats.org/officeDocument/2006/relationships" r:embed="rId7"/>
            <a:srcRect/>
            <a:stretch>
              <a:fillRect/>
            </a:stretch>
          </xdr:blipFill>
          <xdr:spPr bwMode="auto">
            <a:xfrm>
              <a:off x="0" y="6715127"/>
              <a:ext cx="5514975" cy="78471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18</xdr:col>
      <xdr:colOff>209551</xdr:colOff>
      <xdr:row>27</xdr:row>
      <xdr:rowOff>238125</xdr:rowOff>
    </xdr:from>
    <xdr:to>
      <xdr:col>37</xdr:col>
      <xdr:colOff>276226</xdr:colOff>
      <xdr:row>31</xdr:row>
      <xdr:rowOff>133350</xdr:rowOff>
    </xdr:to>
    <xdr:grpSp>
      <xdr:nvGrpSpPr>
        <xdr:cNvPr id="66" name="グループ化 1">
          <a:extLst>
            <a:ext uri="{FF2B5EF4-FFF2-40B4-BE49-F238E27FC236}">
              <a16:creationId xmlns:a16="http://schemas.microsoft.com/office/drawing/2014/main" id="{00000000-0008-0000-0100-000042000000}"/>
            </a:ext>
          </a:extLst>
        </xdr:cNvPr>
        <xdr:cNvGrpSpPr>
          <a:grpSpLocks/>
        </xdr:cNvGrpSpPr>
      </xdr:nvGrpSpPr>
      <xdr:grpSpPr bwMode="auto">
        <a:xfrm>
          <a:off x="5353051" y="6667500"/>
          <a:ext cx="5429250" cy="885825"/>
          <a:chOff x="-4181470" y="10258291"/>
          <a:chExt cx="8115289" cy="9648959"/>
        </a:xfrm>
        <a:solidFill>
          <a:schemeClr val="bg1"/>
        </a:solidFill>
      </xdr:grpSpPr>
      <xdr:sp macro="" textlink="">
        <xdr:nvSpPr>
          <xdr:cNvPr id="67" name="大波 36">
            <a:extLst>
              <a:ext uri="{FF2B5EF4-FFF2-40B4-BE49-F238E27FC236}">
                <a16:creationId xmlns:a16="http://schemas.microsoft.com/office/drawing/2014/main" id="{00000000-0008-0000-0100-000043000000}"/>
              </a:ext>
            </a:extLst>
          </xdr:cNvPr>
          <xdr:cNvSpPr/>
        </xdr:nvSpPr>
        <xdr:spPr>
          <a:xfrm rot="5400000">
            <a:off x="-8415621" y="14492442"/>
            <a:ext cx="8992176" cy="523874"/>
          </a:xfrm>
          <a:prstGeom prst="wave">
            <a:avLst>
              <a:gd name="adj1" fmla="val 20000"/>
              <a:gd name="adj2" fmla="val 0"/>
            </a:avLst>
          </a:prstGeom>
          <a:grp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8" name="正方形/長方形 67">
            <a:extLst>
              <a:ext uri="{FF2B5EF4-FFF2-40B4-BE49-F238E27FC236}">
                <a16:creationId xmlns:a16="http://schemas.microsoft.com/office/drawing/2014/main" id="{00000000-0008-0000-0100-000044000000}"/>
              </a:ext>
            </a:extLst>
          </xdr:cNvPr>
          <xdr:cNvSpPr/>
        </xdr:nvSpPr>
        <xdr:spPr>
          <a:xfrm>
            <a:off x="3428995" y="10991849"/>
            <a:ext cx="495299" cy="8572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9" name="正方形/長方形 68">
            <a:extLst>
              <a:ext uri="{FF2B5EF4-FFF2-40B4-BE49-F238E27FC236}">
                <a16:creationId xmlns:a16="http://schemas.microsoft.com/office/drawing/2014/main" id="{00000000-0008-0000-0100-000045000000}"/>
              </a:ext>
            </a:extLst>
          </xdr:cNvPr>
          <xdr:cNvSpPr/>
        </xdr:nvSpPr>
        <xdr:spPr>
          <a:xfrm>
            <a:off x="3438520" y="19840575"/>
            <a:ext cx="495299" cy="66675"/>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editAs="oneCell">
    <xdr:from>
      <xdr:col>0</xdr:col>
      <xdr:colOff>38095</xdr:colOff>
      <xdr:row>119</xdr:row>
      <xdr:rowOff>38141</xdr:rowOff>
    </xdr:from>
    <xdr:to>
      <xdr:col>23</xdr:col>
      <xdr:colOff>197845</xdr:colOff>
      <xdr:row>129</xdr:row>
      <xdr:rowOff>237741</xdr:rowOff>
    </xdr:to>
    <xdr:pic>
      <xdr:nvPicPr>
        <xdr:cNvPr id="14" name="図 13">
          <a:extLst>
            <a:ext uri="{FF2B5EF4-FFF2-40B4-BE49-F238E27FC236}">
              <a16:creationId xmlns:a16="http://schemas.microsoft.com/office/drawing/2014/main" id="{7FC3E7E8-41A0-9E11-87B1-3BCE918A7122}"/>
            </a:ext>
          </a:extLst>
        </xdr:cNvPr>
        <xdr:cNvPicPr>
          <a:picLocks noChangeAspect="1" noChangeArrowheads="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3036" r="2893"/>
        <a:stretch>
          <a:fillRect/>
        </a:stretch>
      </xdr:blipFill>
      <xdr:spPr bwMode="auto">
        <a:xfrm>
          <a:off x="38095" y="28375016"/>
          <a:ext cx="6732000" cy="2580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131</xdr:row>
      <xdr:rowOff>57151</xdr:rowOff>
    </xdr:from>
    <xdr:to>
      <xdr:col>23</xdr:col>
      <xdr:colOff>189383</xdr:colOff>
      <xdr:row>151</xdr:row>
      <xdr:rowOff>154651</xdr:rowOff>
    </xdr:to>
    <xdr:pic>
      <xdr:nvPicPr>
        <xdr:cNvPr id="15" name="図 14">
          <a:extLst>
            <a:ext uri="{FF2B5EF4-FFF2-40B4-BE49-F238E27FC236}">
              <a16:creationId xmlns:a16="http://schemas.microsoft.com/office/drawing/2014/main" id="{A459FFE3-BD22-DB78-18E5-C9A26C799E0F}"/>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b="2703"/>
        <a:stretch>
          <a:fillRect/>
        </a:stretch>
      </xdr:blipFill>
      <xdr:spPr bwMode="auto">
        <a:xfrm>
          <a:off x="0" y="31251526"/>
          <a:ext cx="6761633" cy="48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52</xdr:row>
      <xdr:rowOff>0</xdr:rowOff>
    </xdr:from>
    <xdr:to>
      <xdr:col>5</xdr:col>
      <xdr:colOff>0</xdr:colOff>
      <xdr:row>54</xdr:row>
      <xdr:rowOff>0</xdr:rowOff>
    </xdr:to>
    <xdr:sp macro="" textlink="">
      <xdr:nvSpPr>
        <xdr:cNvPr id="16054" name="Line 1">
          <a:extLst>
            <a:ext uri="{FF2B5EF4-FFF2-40B4-BE49-F238E27FC236}">
              <a16:creationId xmlns:a16="http://schemas.microsoft.com/office/drawing/2014/main" id="{00000000-0008-0000-0300-0000B63E0000}"/>
            </a:ext>
          </a:extLst>
        </xdr:cNvPr>
        <xdr:cNvSpPr>
          <a:spLocks noChangeShapeType="1"/>
        </xdr:cNvSpPr>
      </xdr:nvSpPr>
      <xdr:spPr bwMode="auto">
        <a:xfrm>
          <a:off x="1190625" y="15001875"/>
          <a:ext cx="0" cy="381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0</xdr:colOff>
      <xdr:row>51</xdr:row>
      <xdr:rowOff>0</xdr:rowOff>
    </xdr:from>
    <xdr:to>
      <xdr:col>12</xdr:col>
      <xdr:colOff>0</xdr:colOff>
      <xdr:row>54</xdr:row>
      <xdr:rowOff>0</xdr:rowOff>
    </xdr:to>
    <xdr:sp macro="" textlink="">
      <xdr:nvSpPr>
        <xdr:cNvPr id="16055" name="Line 2">
          <a:extLst>
            <a:ext uri="{FF2B5EF4-FFF2-40B4-BE49-F238E27FC236}">
              <a16:creationId xmlns:a16="http://schemas.microsoft.com/office/drawing/2014/main" id="{00000000-0008-0000-0300-0000B73E0000}"/>
            </a:ext>
          </a:extLst>
        </xdr:cNvPr>
        <xdr:cNvSpPr>
          <a:spLocks noChangeShapeType="1"/>
        </xdr:cNvSpPr>
      </xdr:nvSpPr>
      <xdr:spPr bwMode="auto">
        <a:xfrm>
          <a:off x="2857500" y="14811375"/>
          <a:ext cx="0" cy="571500"/>
        </a:xfrm>
        <a:prstGeom prst="line">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61</xdr:row>
      <xdr:rowOff>0</xdr:rowOff>
    </xdr:from>
    <xdr:to>
      <xdr:col>13</xdr:col>
      <xdr:colOff>0</xdr:colOff>
      <xdr:row>62</xdr:row>
      <xdr:rowOff>0</xdr:rowOff>
    </xdr:to>
    <xdr:sp macro="" textlink="">
      <xdr:nvSpPr>
        <xdr:cNvPr id="16056" name="Line 4">
          <a:extLst>
            <a:ext uri="{FF2B5EF4-FFF2-40B4-BE49-F238E27FC236}">
              <a16:creationId xmlns:a16="http://schemas.microsoft.com/office/drawing/2014/main" id="{00000000-0008-0000-0300-0000B83E0000}"/>
            </a:ext>
          </a:extLst>
        </xdr:cNvPr>
        <xdr:cNvSpPr>
          <a:spLocks noChangeShapeType="1"/>
        </xdr:cNvSpPr>
      </xdr:nvSpPr>
      <xdr:spPr bwMode="auto">
        <a:xfrm>
          <a:off x="3095625" y="16525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0</xdr:colOff>
      <xdr:row>61</xdr:row>
      <xdr:rowOff>0</xdr:rowOff>
    </xdr:from>
    <xdr:to>
      <xdr:col>21</xdr:col>
      <xdr:colOff>0</xdr:colOff>
      <xdr:row>62</xdr:row>
      <xdr:rowOff>0</xdr:rowOff>
    </xdr:to>
    <xdr:sp macro="" textlink="">
      <xdr:nvSpPr>
        <xdr:cNvPr id="16057" name="Line 5">
          <a:extLst>
            <a:ext uri="{FF2B5EF4-FFF2-40B4-BE49-F238E27FC236}">
              <a16:creationId xmlns:a16="http://schemas.microsoft.com/office/drawing/2014/main" id="{00000000-0008-0000-0300-0000B93E0000}"/>
            </a:ext>
          </a:extLst>
        </xdr:cNvPr>
        <xdr:cNvSpPr>
          <a:spLocks noChangeShapeType="1"/>
        </xdr:cNvSpPr>
      </xdr:nvSpPr>
      <xdr:spPr bwMode="auto">
        <a:xfrm>
          <a:off x="5000625" y="16525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61</xdr:row>
      <xdr:rowOff>0</xdr:rowOff>
    </xdr:from>
    <xdr:to>
      <xdr:col>5</xdr:col>
      <xdr:colOff>0</xdr:colOff>
      <xdr:row>62</xdr:row>
      <xdr:rowOff>0</xdr:rowOff>
    </xdr:to>
    <xdr:sp macro="" textlink="">
      <xdr:nvSpPr>
        <xdr:cNvPr id="16058" name="Line 6">
          <a:extLst>
            <a:ext uri="{FF2B5EF4-FFF2-40B4-BE49-F238E27FC236}">
              <a16:creationId xmlns:a16="http://schemas.microsoft.com/office/drawing/2014/main" id="{00000000-0008-0000-0300-0000BA3E0000}"/>
            </a:ext>
          </a:extLst>
        </xdr:cNvPr>
        <xdr:cNvSpPr>
          <a:spLocks noChangeShapeType="1"/>
        </xdr:cNvSpPr>
      </xdr:nvSpPr>
      <xdr:spPr bwMode="auto">
        <a:xfrm>
          <a:off x="1190625" y="16525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67</xdr:row>
      <xdr:rowOff>0</xdr:rowOff>
    </xdr:from>
    <xdr:to>
      <xdr:col>5</xdr:col>
      <xdr:colOff>0</xdr:colOff>
      <xdr:row>68</xdr:row>
      <xdr:rowOff>0</xdr:rowOff>
    </xdr:to>
    <xdr:sp macro="" textlink="">
      <xdr:nvSpPr>
        <xdr:cNvPr id="16059" name="Line 7">
          <a:extLst>
            <a:ext uri="{FF2B5EF4-FFF2-40B4-BE49-F238E27FC236}">
              <a16:creationId xmlns:a16="http://schemas.microsoft.com/office/drawing/2014/main" id="{00000000-0008-0000-0300-0000BB3E0000}"/>
            </a:ext>
          </a:extLst>
        </xdr:cNvPr>
        <xdr:cNvSpPr>
          <a:spLocks noChangeShapeType="1"/>
        </xdr:cNvSpPr>
      </xdr:nvSpPr>
      <xdr:spPr bwMode="auto">
        <a:xfrm>
          <a:off x="1190625" y="17668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0</xdr:colOff>
      <xdr:row>66</xdr:row>
      <xdr:rowOff>0</xdr:rowOff>
    </xdr:from>
    <xdr:to>
      <xdr:col>12</xdr:col>
      <xdr:colOff>0</xdr:colOff>
      <xdr:row>68</xdr:row>
      <xdr:rowOff>0</xdr:rowOff>
    </xdr:to>
    <xdr:sp macro="" textlink="">
      <xdr:nvSpPr>
        <xdr:cNvPr id="16060" name="Line 8">
          <a:extLst>
            <a:ext uri="{FF2B5EF4-FFF2-40B4-BE49-F238E27FC236}">
              <a16:creationId xmlns:a16="http://schemas.microsoft.com/office/drawing/2014/main" id="{00000000-0008-0000-0300-0000BC3E0000}"/>
            </a:ext>
          </a:extLst>
        </xdr:cNvPr>
        <xdr:cNvSpPr>
          <a:spLocks noChangeShapeType="1"/>
        </xdr:cNvSpPr>
      </xdr:nvSpPr>
      <xdr:spPr bwMode="auto">
        <a:xfrm>
          <a:off x="2857500" y="17478375"/>
          <a:ext cx="0" cy="381000"/>
        </a:xfrm>
        <a:prstGeom prst="line">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73</xdr:row>
      <xdr:rowOff>0</xdr:rowOff>
    </xdr:from>
    <xdr:to>
      <xdr:col>5</xdr:col>
      <xdr:colOff>0</xdr:colOff>
      <xdr:row>74</xdr:row>
      <xdr:rowOff>0</xdr:rowOff>
    </xdr:to>
    <xdr:sp macro="" textlink="">
      <xdr:nvSpPr>
        <xdr:cNvPr id="16061" name="Line 9">
          <a:extLst>
            <a:ext uri="{FF2B5EF4-FFF2-40B4-BE49-F238E27FC236}">
              <a16:creationId xmlns:a16="http://schemas.microsoft.com/office/drawing/2014/main" id="{00000000-0008-0000-0300-0000BD3E0000}"/>
            </a:ext>
          </a:extLst>
        </xdr:cNvPr>
        <xdr:cNvSpPr>
          <a:spLocks noChangeShapeType="1"/>
        </xdr:cNvSpPr>
      </xdr:nvSpPr>
      <xdr:spPr bwMode="auto">
        <a:xfrm>
          <a:off x="1190625" y="18811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79</xdr:row>
      <xdr:rowOff>0</xdr:rowOff>
    </xdr:from>
    <xdr:to>
      <xdr:col>13</xdr:col>
      <xdr:colOff>0</xdr:colOff>
      <xdr:row>80</xdr:row>
      <xdr:rowOff>0</xdr:rowOff>
    </xdr:to>
    <xdr:sp macro="" textlink="">
      <xdr:nvSpPr>
        <xdr:cNvPr id="16062" name="Line 10">
          <a:extLst>
            <a:ext uri="{FF2B5EF4-FFF2-40B4-BE49-F238E27FC236}">
              <a16:creationId xmlns:a16="http://schemas.microsoft.com/office/drawing/2014/main" id="{00000000-0008-0000-0300-0000BE3E0000}"/>
            </a:ext>
          </a:extLst>
        </xdr:cNvPr>
        <xdr:cNvSpPr>
          <a:spLocks noChangeShapeType="1"/>
        </xdr:cNvSpPr>
      </xdr:nvSpPr>
      <xdr:spPr bwMode="auto">
        <a:xfrm>
          <a:off x="3095625" y="197643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0</xdr:colOff>
      <xdr:row>79</xdr:row>
      <xdr:rowOff>0</xdr:rowOff>
    </xdr:from>
    <xdr:to>
      <xdr:col>21</xdr:col>
      <xdr:colOff>0</xdr:colOff>
      <xdr:row>80</xdr:row>
      <xdr:rowOff>0</xdr:rowOff>
    </xdr:to>
    <xdr:sp macro="" textlink="">
      <xdr:nvSpPr>
        <xdr:cNvPr id="16063" name="Line 11">
          <a:extLst>
            <a:ext uri="{FF2B5EF4-FFF2-40B4-BE49-F238E27FC236}">
              <a16:creationId xmlns:a16="http://schemas.microsoft.com/office/drawing/2014/main" id="{00000000-0008-0000-0300-0000BF3E0000}"/>
            </a:ext>
          </a:extLst>
        </xdr:cNvPr>
        <xdr:cNvSpPr>
          <a:spLocks noChangeShapeType="1"/>
        </xdr:cNvSpPr>
      </xdr:nvSpPr>
      <xdr:spPr bwMode="auto">
        <a:xfrm>
          <a:off x="5000625" y="197643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83</xdr:row>
      <xdr:rowOff>0</xdr:rowOff>
    </xdr:from>
    <xdr:to>
      <xdr:col>5</xdr:col>
      <xdr:colOff>0</xdr:colOff>
      <xdr:row>85</xdr:row>
      <xdr:rowOff>0</xdr:rowOff>
    </xdr:to>
    <xdr:sp macro="" textlink="">
      <xdr:nvSpPr>
        <xdr:cNvPr id="16064" name="Line 12">
          <a:extLst>
            <a:ext uri="{FF2B5EF4-FFF2-40B4-BE49-F238E27FC236}">
              <a16:creationId xmlns:a16="http://schemas.microsoft.com/office/drawing/2014/main" id="{00000000-0008-0000-0300-0000C03E0000}"/>
            </a:ext>
          </a:extLst>
        </xdr:cNvPr>
        <xdr:cNvSpPr>
          <a:spLocks noChangeShapeType="1"/>
        </xdr:cNvSpPr>
      </xdr:nvSpPr>
      <xdr:spPr bwMode="auto">
        <a:xfrm>
          <a:off x="1190625" y="20526375"/>
          <a:ext cx="0" cy="381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90</xdr:row>
      <xdr:rowOff>0</xdr:rowOff>
    </xdr:from>
    <xdr:to>
      <xdr:col>5</xdr:col>
      <xdr:colOff>0</xdr:colOff>
      <xdr:row>91</xdr:row>
      <xdr:rowOff>0</xdr:rowOff>
    </xdr:to>
    <xdr:sp macro="" textlink="">
      <xdr:nvSpPr>
        <xdr:cNvPr id="16065" name="Line 13">
          <a:extLst>
            <a:ext uri="{FF2B5EF4-FFF2-40B4-BE49-F238E27FC236}">
              <a16:creationId xmlns:a16="http://schemas.microsoft.com/office/drawing/2014/main" id="{00000000-0008-0000-0300-0000C13E0000}"/>
            </a:ext>
          </a:extLst>
        </xdr:cNvPr>
        <xdr:cNvSpPr>
          <a:spLocks noChangeShapeType="1"/>
        </xdr:cNvSpPr>
      </xdr:nvSpPr>
      <xdr:spPr bwMode="auto">
        <a:xfrm>
          <a:off x="1190625" y="21859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85</xdr:row>
      <xdr:rowOff>9525</xdr:rowOff>
    </xdr:from>
    <xdr:to>
      <xdr:col>10</xdr:col>
      <xdr:colOff>0</xdr:colOff>
      <xdr:row>85</xdr:row>
      <xdr:rowOff>9525</xdr:rowOff>
    </xdr:to>
    <xdr:sp macro="" textlink="">
      <xdr:nvSpPr>
        <xdr:cNvPr id="16066" name="Line 15">
          <a:extLst>
            <a:ext uri="{FF2B5EF4-FFF2-40B4-BE49-F238E27FC236}">
              <a16:creationId xmlns:a16="http://schemas.microsoft.com/office/drawing/2014/main" id="{00000000-0008-0000-0300-0000C23E0000}"/>
            </a:ext>
          </a:extLst>
        </xdr:cNvPr>
        <xdr:cNvSpPr>
          <a:spLocks noChangeShapeType="1"/>
        </xdr:cNvSpPr>
      </xdr:nvSpPr>
      <xdr:spPr bwMode="auto">
        <a:xfrm>
          <a:off x="2143125" y="20916900"/>
          <a:ext cx="2381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90</xdr:row>
      <xdr:rowOff>0</xdr:rowOff>
    </xdr:from>
    <xdr:to>
      <xdr:col>13</xdr:col>
      <xdr:colOff>0</xdr:colOff>
      <xdr:row>91</xdr:row>
      <xdr:rowOff>0</xdr:rowOff>
    </xdr:to>
    <xdr:sp macro="" textlink="">
      <xdr:nvSpPr>
        <xdr:cNvPr id="16067" name="Line 18">
          <a:extLst>
            <a:ext uri="{FF2B5EF4-FFF2-40B4-BE49-F238E27FC236}">
              <a16:creationId xmlns:a16="http://schemas.microsoft.com/office/drawing/2014/main" id="{00000000-0008-0000-0300-0000C33E0000}"/>
            </a:ext>
          </a:extLst>
        </xdr:cNvPr>
        <xdr:cNvSpPr>
          <a:spLocks noChangeShapeType="1"/>
        </xdr:cNvSpPr>
      </xdr:nvSpPr>
      <xdr:spPr bwMode="auto">
        <a:xfrm>
          <a:off x="3095625" y="21859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0</xdr:colOff>
      <xdr:row>90</xdr:row>
      <xdr:rowOff>0</xdr:rowOff>
    </xdr:from>
    <xdr:to>
      <xdr:col>21</xdr:col>
      <xdr:colOff>0</xdr:colOff>
      <xdr:row>91</xdr:row>
      <xdr:rowOff>0</xdr:rowOff>
    </xdr:to>
    <xdr:sp macro="" textlink="">
      <xdr:nvSpPr>
        <xdr:cNvPr id="16068" name="Line 19">
          <a:extLst>
            <a:ext uri="{FF2B5EF4-FFF2-40B4-BE49-F238E27FC236}">
              <a16:creationId xmlns:a16="http://schemas.microsoft.com/office/drawing/2014/main" id="{00000000-0008-0000-0300-0000C43E0000}"/>
            </a:ext>
          </a:extLst>
        </xdr:cNvPr>
        <xdr:cNvSpPr>
          <a:spLocks noChangeShapeType="1"/>
        </xdr:cNvSpPr>
      </xdr:nvSpPr>
      <xdr:spPr bwMode="auto">
        <a:xfrm>
          <a:off x="5000625" y="21859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99</xdr:row>
      <xdr:rowOff>0</xdr:rowOff>
    </xdr:from>
    <xdr:to>
      <xdr:col>5</xdr:col>
      <xdr:colOff>0</xdr:colOff>
      <xdr:row>100</xdr:row>
      <xdr:rowOff>0</xdr:rowOff>
    </xdr:to>
    <xdr:sp macro="" textlink="">
      <xdr:nvSpPr>
        <xdr:cNvPr id="16069" name="Line 20">
          <a:extLst>
            <a:ext uri="{FF2B5EF4-FFF2-40B4-BE49-F238E27FC236}">
              <a16:creationId xmlns:a16="http://schemas.microsoft.com/office/drawing/2014/main" id="{00000000-0008-0000-0300-0000C53E0000}"/>
            </a:ext>
          </a:extLst>
        </xdr:cNvPr>
        <xdr:cNvSpPr>
          <a:spLocks noChangeShapeType="1"/>
        </xdr:cNvSpPr>
      </xdr:nvSpPr>
      <xdr:spPr bwMode="auto">
        <a:xfrm>
          <a:off x="1190625" y="235743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105</xdr:row>
      <xdr:rowOff>0</xdr:rowOff>
    </xdr:from>
    <xdr:to>
      <xdr:col>5</xdr:col>
      <xdr:colOff>0</xdr:colOff>
      <xdr:row>106</xdr:row>
      <xdr:rowOff>0</xdr:rowOff>
    </xdr:to>
    <xdr:sp macro="" textlink="">
      <xdr:nvSpPr>
        <xdr:cNvPr id="16070" name="Line 22">
          <a:extLst>
            <a:ext uri="{FF2B5EF4-FFF2-40B4-BE49-F238E27FC236}">
              <a16:creationId xmlns:a16="http://schemas.microsoft.com/office/drawing/2014/main" id="{00000000-0008-0000-0300-0000C63E0000}"/>
            </a:ext>
          </a:extLst>
        </xdr:cNvPr>
        <xdr:cNvSpPr>
          <a:spLocks noChangeShapeType="1"/>
        </xdr:cNvSpPr>
      </xdr:nvSpPr>
      <xdr:spPr bwMode="auto">
        <a:xfrm>
          <a:off x="1190625" y="247173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0</xdr:colOff>
      <xdr:row>98</xdr:row>
      <xdr:rowOff>0</xdr:rowOff>
    </xdr:from>
    <xdr:to>
      <xdr:col>12</xdr:col>
      <xdr:colOff>0</xdr:colOff>
      <xdr:row>100</xdr:row>
      <xdr:rowOff>0</xdr:rowOff>
    </xdr:to>
    <xdr:sp macro="" textlink="">
      <xdr:nvSpPr>
        <xdr:cNvPr id="16071" name="Line 23">
          <a:extLst>
            <a:ext uri="{FF2B5EF4-FFF2-40B4-BE49-F238E27FC236}">
              <a16:creationId xmlns:a16="http://schemas.microsoft.com/office/drawing/2014/main" id="{00000000-0008-0000-0300-0000C73E0000}"/>
            </a:ext>
          </a:extLst>
        </xdr:cNvPr>
        <xdr:cNvSpPr>
          <a:spLocks noChangeShapeType="1"/>
        </xdr:cNvSpPr>
      </xdr:nvSpPr>
      <xdr:spPr bwMode="auto">
        <a:xfrm>
          <a:off x="2857500" y="23383875"/>
          <a:ext cx="0" cy="381000"/>
        </a:xfrm>
        <a:prstGeom prst="line">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111</xdr:row>
      <xdr:rowOff>0</xdr:rowOff>
    </xdr:from>
    <xdr:to>
      <xdr:col>13</xdr:col>
      <xdr:colOff>0</xdr:colOff>
      <xdr:row>112</xdr:row>
      <xdr:rowOff>0</xdr:rowOff>
    </xdr:to>
    <xdr:sp macro="" textlink="">
      <xdr:nvSpPr>
        <xdr:cNvPr id="16072" name="Line 24">
          <a:extLst>
            <a:ext uri="{FF2B5EF4-FFF2-40B4-BE49-F238E27FC236}">
              <a16:creationId xmlns:a16="http://schemas.microsoft.com/office/drawing/2014/main" id="{00000000-0008-0000-0300-0000C83E0000}"/>
            </a:ext>
          </a:extLst>
        </xdr:cNvPr>
        <xdr:cNvSpPr>
          <a:spLocks noChangeShapeType="1"/>
        </xdr:cNvSpPr>
      </xdr:nvSpPr>
      <xdr:spPr bwMode="auto">
        <a:xfrm>
          <a:off x="3095625" y="25669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119</xdr:row>
      <xdr:rowOff>0</xdr:rowOff>
    </xdr:from>
    <xdr:to>
      <xdr:col>13</xdr:col>
      <xdr:colOff>0</xdr:colOff>
      <xdr:row>120</xdr:row>
      <xdr:rowOff>0</xdr:rowOff>
    </xdr:to>
    <xdr:sp macro="" textlink="">
      <xdr:nvSpPr>
        <xdr:cNvPr id="16073" name="Line 25">
          <a:extLst>
            <a:ext uri="{FF2B5EF4-FFF2-40B4-BE49-F238E27FC236}">
              <a16:creationId xmlns:a16="http://schemas.microsoft.com/office/drawing/2014/main" id="{00000000-0008-0000-0300-0000C93E0000}"/>
            </a:ext>
          </a:extLst>
        </xdr:cNvPr>
        <xdr:cNvSpPr>
          <a:spLocks noChangeShapeType="1"/>
        </xdr:cNvSpPr>
      </xdr:nvSpPr>
      <xdr:spPr bwMode="auto">
        <a:xfrm>
          <a:off x="3095625" y="270033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0</xdr:colOff>
      <xdr:row>119</xdr:row>
      <xdr:rowOff>0</xdr:rowOff>
    </xdr:from>
    <xdr:to>
      <xdr:col>21</xdr:col>
      <xdr:colOff>0</xdr:colOff>
      <xdr:row>120</xdr:row>
      <xdr:rowOff>0</xdr:rowOff>
    </xdr:to>
    <xdr:sp macro="" textlink="">
      <xdr:nvSpPr>
        <xdr:cNvPr id="16074" name="Line 26">
          <a:extLst>
            <a:ext uri="{FF2B5EF4-FFF2-40B4-BE49-F238E27FC236}">
              <a16:creationId xmlns:a16="http://schemas.microsoft.com/office/drawing/2014/main" id="{00000000-0008-0000-0300-0000CA3E0000}"/>
            </a:ext>
          </a:extLst>
        </xdr:cNvPr>
        <xdr:cNvSpPr>
          <a:spLocks noChangeShapeType="1"/>
        </xdr:cNvSpPr>
      </xdr:nvSpPr>
      <xdr:spPr bwMode="auto">
        <a:xfrm>
          <a:off x="5000625" y="270033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0</xdr:colOff>
      <xdr:row>111</xdr:row>
      <xdr:rowOff>0</xdr:rowOff>
    </xdr:from>
    <xdr:to>
      <xdr:col>21</xdr:col>
      <xdr:colOff>0</xdr:colOff>
      <xdr:row>112</xdr:row>
      <xdr:rowOff>0</xdr:rowOff>
    </xdr:to>
    <xdr:sp macro="" textlink="">
      <xdr:nvSpPr>
        <xdr:cNvPr id="16075" name="Line 27">
          <a:extLst>
            <a:ext uri="{FF2B5EF4-FFF2-40B4-BE49-F238E27FC236}">
              <a16:creationId xmlns:a16="http://schemas.microsoft.com/office/drawing/2014/main" id="{00000000-0008-0000-0300-0000CB3E0000}"/>
            </a:ext>
          </a:extLst>
        </xdr:cNvPr>
        <xdr:cNvSpPr>
          <a:spLocks noChangeShapeType="1"/>
        </xdr:cNvSpPr>
      </xdr:nvSpPr>
      <xdr:spPr bwMode="auto">
        <a:xfrm>
          <a:off x="5000625" y="25669875"/>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219075</xdr:colOff>
      <xdr:row>58</xdr:row>
      <xdr:rowOff>133350</xdr:rowOff>
    </xdr:from>
    <xdr:to>
      <xdr:col>24</xdr:col>
      <xdr:colOff>161925</xdr:colOff>
      <xdr:row>64</xdr:row>
      <xdr:rowOff>57150</xdr:rowOff>
    </xdr:to>
    <xdr:sp macro="" textlink="">
      <xdr:nvSpPr>
        <xdr:cNvPr id="16076" name="AutoShape 32">
          <a:extLst>
            <a:ext uri="{FF2B5EF4-FFF2-40B4-BE49-F238E27FC236}">
              <a16:creationId xmlns:a16="http://schemas.microsoft.com/office/drawing/2014/main" id="{00000000-0008-0000-0300-0000CC3E0000}"/>
            </a:ext>
          </a:extLst>
        </xdr:cNvPr>
        <xdr:cNvSpPr>
          <a:spLocks noChangeArrowheads="1"/>
        </xdr:cNvSpPr>
      </xdr:nvSpPr>
      <xdr:spPr bwMode="auto">
        <a:xfrm>
          <a:off x="4029075" y="16087725"/>
          <a:ext cx="1847850" cy="1066800"/>
        </a:xfrm>
        <a:prstGeom prst="bracketPair">
          <a:avLst>
            <a:gd name="adj" fmla="val 549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16</xdr:col>
      <xdr:colOff>228600</xdr:colOff>
      <xdr:row>76</xdr:row>
      <xdr:rowOff>28575</xdr:rowOff>
    </xdr:from>
    <xdr:to>
      <xdr:col>24</xdr:col>
      <xdr:colOff>171450</xdr:colOff>
      <xdr:row>82</xdr:row>
      <xdr:rowOff>47625</xdr:rowOff>
    </xdr:to>
    <xdr:sp macro="" textlink="">
      <xdr:nvSpPr>
        <xdr:cNvPr id="16077" name="AutoShape 33">
          <a:extLst>
            <a:ext uri="{FF2B5EF4-FFF2-40B4-BE49-F238E27FC236}">
              <a16:creationId xmlns:a16="http://schemas.microsoft.com/office/drawing/2014/main" id="{00000000-0008-0000-0300-0000CD3E0000}"/>
            </a:ext>
          </a:extLst>
        </xdr:cNvPr>
        <xdr:cNvSpPr>
          <a:spLocks noChangeArrowheads="1"/>
        </xdr:cNvSpPr>
      </xdr:nvSpPr>
      <xdr:spPr bwMode="auto">
        <a:xfrm>
          <a:off x="4038600" y="19316700"/>
          <a:ext cx="1847850" cy="1066800"/>
        </a:xfrm>
        <a:prstGeom prst="bracketPair">
          <a:avLst>
            <a:gd name="adj" fmla="val 549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16</xdr:col>
      <xdr:colOff>228600</xdr:colOff>
      <xdr:row>87</xdr:row>
      <xdr:rowOff>123825</xdr:rowOff>
    </xdr:from>
    <xdr:to>
      <xdr:col>24</xdr:col>
      <xdr:colOff>171450</xdr:colOff>
      <xdr:row>93</xdr:row>
      <xdr:rowOff>47625</xdr:rowOff>
    </xdr:to>
    <xdr:sp macro="" textlink="">
      <xdr:nvSpPr>
        <xdr:cNvPr id="16078" name="AutoShape 34">
          <a:extLst>
            <a:ext uri="{FF2B5EF4-FFF2-40B4-BE49-F238E27FC236}">
              <a16:creationId xmlns:a16="http://schemas.microsoft.com/office/drawing/2014/main" id="{00000000-0008-0000-0300-0000CE3E0000}"/>
            </a:ext>
          </a:extLst>
        </xdr:cNvPr>
        <xdr:cNvSpPr>
          <a:spLocks noChangeArrowheads="1"/>
        </xdr:cNvSpPr>
      </xdr:nvSpPr>
      <xdr:spPr bwMode="auto">
        <a:xfrm>
          <a:off x="4038600" y="21412200"/>
          <a:ext cx="1847850" cy="1066800"/>
        </a:xfrm>
        <a:prstGeom prst="bracketPair">
          <a:avLst>
            <a:gd name="adj" fmla="val 549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16</xdr:col>
      <xdr:colOff>228600</xdr:colOff>
      <xdr:row>108</xdr:row>
      <xdr:rowOff>38100</xdr:rowOff>
    </xdr:from>
    <xdr:to>
      <xdr:col>24</xdr:col>
      <xdr:colOff>171450</xdr:colOff>
      <xdr:row>114</xdr:row>
      <xdr:rowOff>85725</xdr:rowOff>
    </xdr:to>
    <xdr:sp macro="" textlink="">
      <xdr:nvSpPr>
        <xdr:cNvPr id="16079" name="AutoShape 35">
          <a:extLst>
            <a:ext uri="{FF2B5EF4-FFF2-40B4-BE49-F238E27FC236}">
              <a16:creationId xmlns:a16="http://schemas.microsoft.com/office/drawing/2014/main" id="{00000000-0008-0000-0300-0000CF3E0000}"/>
            </a:ext>
          </a:extLst>
        </xdr:cNvPr>
        <xdr:cNvSpPr>
          <a:spLocks noChangeArrowheads="1"/>
        </xdr:cNvSpPr>
      </xdr:nvSpPr>
      <xdr:spPr bwMode="auto">
        <a:xfrm>
          <a:off x="4038600" y="25231725"/>
          <a:ext cx="1847850" cy="1095375"/>
        </a:xfrm>
        <a:prstGeom prst="bracketPair">
          <a:avLst>
            <a:gd name="adj" fmla="val 549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16</xdr:col>
      <xdr:colOff>228600</xdr:colOff>
      <xdr:row>116</xdr:row>
      <xdr:rowOff>28575</xdr:rowOff>
    </xdr:from>
    <xdr:to>
      <xdr:col>24</xdr:col>
      <xdr:colOff>171450</xdr:colOff>
      <xdr:row>122</xdr:row>
      <xdr:rowOff>76200</xdr:rowOff>
    </xdr:to>
    <xdr:sp macro="" textlink="">
      <xdr:nvSpPr>
        <xdr:cNvPr id="16080" name="AutoShape 36">
          <a:extLst>
            <a:ext uri="{FF2B5EF4-FFF2-40B4-BE49-F238E27FC236}">
              <a16:creationId xmlns:a16="http://schemas.microsoft.com/office/drawing/2014/main" id="{00000000-0008-0000-0300-0000D03E0000}"/>
            </a:ext>
          </a:extLst>
        </xdr:cNvPr>
        <xdr:cNvSpPr>
          <a:spLocks noChangeArrowheads="1"/>
        </xdr:cNvSpPr>
      </xdr:nvSpPr>
      <xdr:spPr bwMode="auto">
        <a:xfrm>
          <a:off x="4038600" y="26555700"/>
          <a:ext cx="1847850" cy="1095375"/>
        </a:xfrm>
        <a:prstGeom prst="bracketPair">
          <a:avLst>
            <a:gd name="adj" fmla="val 549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24</xdr:row>
      <xdr:rowOff>104775</xdr:rowOff>
    </xdr:from>
    <xdr:to>
      <xdr:col>10</xdr:col>
      <xdr:colOff>38100</xdr:colOff>
      <xdr:row>28</xdr:row>
      <xdr:rowOff>66675</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771525" y="4219575"/>
          <a:ext cx="5857875" cy="64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入力・分析シートには、消費転換係数として後方移動平均（３年）の数値を入力しておりますが、各年の消費転換係数等、分析内容にあった任意の数値を入力してください。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bg1"/>
        </a:solidFill>
        <a:ln w="6350">
          <a:solidFill>
            <a:schemeClr val="tx1"/>
          </a:solidFill>
        </a:ln>
      </a:spPr>
      <a:bodyPr vertOverflow="clip" horzOverflow="clip" rtlCol="0" anchor="t"/>
      <a:lstStyle>
        <a:defPPr>
          <a:defRPr/>
        </a:defPPr>
      </a:lstStyle>
      <a:style>
        <a:lnRef idx="2">
          <a:schemeClr val="accent1">
            <a:shade val="50000"/>
          </a:schemeClr>
        </a:lnRef>
        <a:fillRef idx="1">
          <a:schemeClr val="accent1"/>
        </a:fillRef>
        <a:effectRef idx="0">
          <a:schemeClr val="accent1"/>
        </a:effectRef>
        <a:fontRef idx="minor">
          <a:schemeClr val="lt1"/>
        </a:fontRef>
      </a: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3.pref.iwate.jp/webdb/view/outside/s14Tokei/bnyaBtKekka.html/B03/B0303/I015" TargetMode="External"/><Relationship Id="rId2" Type="http://schemas.openxmlformats.org/officeDocument/2006/relationships/hyperlink" Target="https://www3.pref.iwate.jp/webdb/view/outside/s14Tokei/bnyaBtKekka.html/B03/B0303/I015" TargetMode="External"/><Relationship Id="rId1" Type="http://schemas.openxmlformats.org/officeDocument/2006/relationships/hyperlink" Target="https://www.stat.go.jp/data/kakei/index.html"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76"/>
  <sheetViews>
    <sheetView showGridLines="0" topLeftCell="A4" zoomScaleNormal="100" workbookViewId="0">
      <selection activeCell="N10" sqref="N10"/>
    </sheetView>
  </sheetViews>
  <sheetFormatPr defaultColWidth="3.75" defaultRowHeight="18.75" customHeight="1" x14ac:dyDescent="0.15"/>
  <cols>
    <col min="1" max="25" width="3.75" style="53" customWidth="1"/>
    <col min="26" max="26" width="3.125" style="53" customWidth="1"/>
    <col min="27" max="16384" width="3.75" style="53"/>
  </cols>
  <sheetData>
    <row r="1" spans="1:26" x14ac:dyDescent="0.15">
      <c r="A1" s="348" t="s">
        <v>682</v>
      </c>
      <c r="B1" s="348"/>
      <c r="C1" s="348"/>
      <c r="D1" s="348"/>
      <c r="E1" s="348"/>
      <c r="F1" s="348"/>
      <c r="G1" s="348"/>
      <c r="H1" s="348"/>
      <c r="I1" s="348"/>
      <c r="J1" s="348"/>
      <c r="K1" s="348"/>
      <c r="L1" s="348"/>
      <c r="M1" s="348"/>
      <c r="N1" s="348"/>
      <c r="O1" s="348"/>
      <c r="P1" s="348"/>
      <c r="Q1" s="348"/>
      <c r="R1" s="348"/>
      <c r="S1" s="348"/>
      <c r="T1" s="348"/>
      <c r="U1" s="348"/>
      <c r="V1" s="348"/>
      <c r="W1" s="348"/>
      <c r="X1" s="348"/>
      <c r="Y1" s="348"/>
      <c r="Z1" s="348"/>
    </row>
    <row r="2" spans="1:26" x14ac:dyDescent="0.15">
      <c r="A2" s="348" t="s">
        <v>314</v>
      </c>
      <c r="B2" s="348"/>
      <c r="C2" s="348"/>
      <c r="D2" s="348"/>
      <c r="E2" s="348"/>
      <c r="F2" s="348"/>
      <c r="G2" s="348"/>
      <c r="H2" s="348"/>
      <c r="I2" s="348"/>
      <c r="J2" s="348"/>
      <c r="K2" s="348"/>
      <c r="L2" s="348"/>
      <c r="M2" s="348"/>
      <c r="N2" s="348"/>
      <c r="O2" s="348"/>
      <c r="P2" s="348"/>
      <c r="Q2" s="348"/>
      <c r="R2" s="348"/>
      <c r="S2" s="348"/>
      <c r="T2" s="348"/>
      <c r="U2" s="348"/>
      <c r="V2" s="348"/>
      <c r="W2" s="348"/>
      <c r="X2" s="348"/>
      <c r="Y2" s="348"/>
      <c r="Z2" s="348"/>
    </row>
    <row r="4" spans="1:26" ht="18.75" customHeight="1" x14ac:dyDescent="0.15">
      <c r="A4" s="2" t="s">
        <v>190</v>
      </c>
    </row>
    <row r="5" spans="1:26" ht="18.75" customHeight="1" x14ac:dyDescent="0.15">
      <c r="B5" s="53" t="s">
        <v>266</v>
      </c>
    </row>
    <row r="6" spans="1:26" ht="18.75" customHeight="1" x14ac:dyDescent="0.15">
      <c r="B6" s="53" t="s">
        <v>267</v>
      </c>
    </row>
    <row r="7" spans="1:26" ht="18.75" customHeight="1" x14ac:dyDescent="0.15">
      <c r="B7" s="53" t="s">
        <v>268</v>
      </c>
    </row>
    <row r="8" spans="1:26" ht="18.75" customHeight="1" x14ac:dyDescent="0.15">
      <c r="B8" s="53" t="s">
        <v>269</v>
      </c>
    </row>
    <row r="9" spans="1:26" ht="18.75" customHeight="1" x14ac:dyDescent="0.15">
      <c r="B9" s="53" t="s">
        <v>270</v>
      </c>
    </row>
    <row r="10" spans="1:26" ht="18.75" customHeight="1" x14ac:dyDescent="0.15">
      <c r="B10" s="53" t="s">
        <v>683</v>
      </c>
    </row>
    <row r="11" spans="1:26" ht="18.75" customHeight="1" x14ac:dyDescent="0.15">
      <c r="B11" s="53" t="s">
        <v>297</v>
      </c>
    </row>
    <row r="13" spans="1:26" ht="18.75" customHeight="1" x14ac:dyDescent="0.15">
      <c r="A13" s="2" t="s">
        <v>250</v>
      </c>
    </row>
    <row r="14" spans="1:26" ht="18.75" customHeight="1" x14ac:dyDescent="0.15">
      <c r="B14" s="53" t="s">
        <v>258</v>
      </c>
    </row>
    <row r="15" spans="1:26" ht="18.75" customHeight="1" x14ac:dyDescent="0.15">
      <c r="B15" s="53" t="s">
        <v>259</v>
      </c>
    </row>
    <row r="17" spans="1:4" ht="18.75" customHeight="1" x14ac:dyDescent="0.15">
      <c r="A17" s="2" t="s">
        <v>191</v>
      </c>
    </row>
    <row r="18" spans="1:4" ht="18.75" customHeight="1" x14ac:dyDescent="0.15">
      <c r="B18" s="53" t="s">
        <v>192</v>
      </c>
    </row>
    <row r="19" spans="1:4" ht="18.75" customHeight="1" x14ac:dyDescent="0.15">
      <c r="B19" s="53" t="s">
        <v>193</v>
      </c>
    </row>
    <row r="21" spans="1:4" ht="18.75" customHeight="1" x14ac:dyDescent="0.15">
      <c r="B21" s="49" t="s">
        <v>194</v>
      </c>
    </row>
    <row r="23" spans="1:4" ht="18.75" customHeight="1" x14ac:dyDescent="0.15">
      <c r="C23" s="53" t="s">
        <v>684</v>
      </c>
    </row>
    <row r="24" spans="1:4" ht="18.75" customHeight="1" x14ac:dyDescent="0.15">
      <c r="C24" s="53" t="s">
        <v>195</v>
      </c>
    </row>
    <row r="25" spans="1:4" ht="18.75" customHeight="1" x14ac:dyDescent="0.15">
      <c r="C25" s="53" t="s">
        <v>196</v>
      </c>
    </row>
    <row r="26" spans="1:4" ht="18.75" customHeight="1" x14ac:dyDescent="0.15">
      <c r="C26" s="177"/>
      <c r="D26" s="177"/>
    </row>
    <row r="27" spans="1:4" ht="18.75" customHeight="1" x14ac:dyDescent="0.15">
      <c r="C27" s="53" t="s">
        <v>197</v>
      </c>
    </row>
    <row r="28" spans="1:4" ht="18.75" customHeight="1" x14ac:dyDescent="0.15">
      <c r="C28" s="53" t="s">
        <v>198</v>
      </c>
    </row>
    <row r="30" spans="1:4" ht="18.75" customHeight="1" x14ac:dyDescent="0.15">
      <c r="C30" s="53" t="s">
        <v>199</v>
      </c>
    </row>
    <row r="31" spans="1:4" ht="18.75" customHeight="1" x14ac:dyDescent="0.15">
      <c r="C31" s="53" t="s">
        <v>200</v>
      </c>
    </row>
    <row r="33" spans="2:3" ht="18.75" customHeight="1" x14ac:dyDescent="0.15">
      <c r="C33" s="53" t="s">
        <v>201</v>
      </c>
    </row>
    <row r="34" spans="2:3" ht="18.75" customHeight="1" x14ac:dyDescent="0.15">
      <c r="C34" s="53" t="s">
        <v>202</v>
      </c>
    </row>
    <row r="36" spans="2:3" ht="18.75" customHeight="1" x14ac:dyDescent="0.15">
      <c r="C36" s="53" t="s">
        <v>203</v>
      </c>
    </row>
    <row r="37" spans="2:3" ht="18.75" customHeight="1" x14ac:dyDescent="0.15">
      <c r="C37" s="53" t="s">
        <v>204</v>
      </c>
    </row>
    <row r="39" spans="2:3" ht="18.75" customHeight="1" x14ac:dyDescent="0.15">
      <c r="C39" s="53" t="s">
        <v>205</v>
      </c>
    </row>
    <row r="40" spans="2:3" ht="18.75" customHeight="1" x14ac:dyDescent="0.15">
      <c r="C40" s="53" t="s">
        <v>206</v>
      </c>
    </row>
    <row r="44" spans="2:3" ht="18.75" customHeight="1" x14ac:dyDescent="0.15">
      <c r="B44" s="49" t="s">
        <v>207</v>
      </c>
    </row>
    <row r="46" spans="2:3" ht="18.75" customHeight="1" x14ac:dyDescent="0.15">
      <c r="C46" s="53" t="s">
        <v>685</v>
      </c>
    </row>
    <row r="48" spans="2:3" ht="18.75" customHeight="1" x14ac:dyDescent="0.15">
      <c r="C48" s="53" t="s">
        <v>208</v>
      </c>
    </row>
    <row r="49" spans="1:24" ht="18.75" customHeight="1" x14ac:dyDescent="0.15">
      <c r="C49" s="53" t="s">
        <v>209</v>
      </c>
    </row>
    <row r="51" spans="1:24" ht="18.75" customHeight="1" x14ac:dyDescent="0.15">
      <c r="B51" s="324" t="s">
        <v>264</v>
      </c>
    </row>
    <row r="53" spans="1:24" ht="18.75" customHeight="1" x14ac:dyDescent="0.15">
      <c r="A53" s="2" t="s">
        <v>210</v>
      </c>
    </row>
    <row r="54" spans="1:24" ht="18.75" customHeight="1" x14ac:dyDescent="0.15">
      <c r="B54" s="53" t="s">
        <v>251</v>
      </c>
    </row>
    <row r="56" spans="1:24" ht="18.75" customHeight="1" x14ac:dyDescent="0.15">
      <c r="C56" s="53" t="s">
        <v>686</v>
      </c>
    </row>
    <row r="57" spans="1:24" ht="18.75" customHeight="1" x14ac:dyDescent="0.15">
      <c r="C57" s="349" t="s">
        <v>668</v>
      </c>
      <c r="D57" s="349"/>
      <c r="E57" s="349"/>
      <c r="F57" s="349"/>
      <c r="G57" s="349"/>
      <c r="H57" s="349"/>
      <c r="I57" s="349"/>
      <c r="J57" s="349"/>
      <c r="K57" s="349"/>
      <c r="L57" s="349"/>
      <c r="M57" s="349"/>
      <c r="N57" s="349"/>
      <c r="O57" s="349"/>
      <c r="P57" s="349"/>
      <c r="Q57" s="349"/>
      <c r="R57" s="349"/>
      <c r="S57" s="349"/>
      <c r="T57" s="349"/>
      <c r="U57" s="349"/>
      <c r="V57" s="349"/>
      <c r="W57" s="349"/>
      <c r="X57" s="338"/>
    </row>
    <row r="58" spans="1:24" ht="18.75" customHeight="1" x14ac:dyDescent="0.15">
      <c r="C58" s="338"/>
      <c r="D58" s="338"/>
      <c r="E58" s="338"/>
      <c r="F58" s="338"/>
      <c r="G58" s="338"/>
      <c r="H58" s="338"/>
      <c r="I58" s="338"/>
      <c r="J58" s="338"/>
      <c r="K58" s="338"/>
      <c r="L58" s="338"/>
      <c r="M58" s="338"/>
      <c r="N58" s="338"/>
      <c r="O58" s="338"/>
      <c r="P58" s="338"/>
      <c r="Q58" s="338"/>
      <c r="R58" s="338"/>
      <c r="S58" s="338"/>
      <c r="T58" s="338"/>
      <c r="U58" s="338"/>
      <c r="V58" s="338"/>
      <c r="W58" s="338"/>
      <c r="X58" s="338"/>
    </row>
    <row r="60" spans="1:24" ht="18.75" customHeight="1" x14ac:dyDescent="0.15">
      <c r="C60" s="53" t="s">
        <v>687</v>
      </c>
    </row>
    <row r="61" spans="1:24" ht="18.75" customHeight="1" x14ac:dyDescent="0.15">
      <c r="C61" s="349" t="s">
        <v>668</v>
      </c>
      <c r="D61" s="349"/>
      <c r="E61" s="349"/>
      <c r="F61" s="349"/>
      <c r="G61" s="349"/>
      <c r="H61" s="349"/>
      <c r="I61" s="349"/>
      <c r="J61" s="349"/>
      <c r="K61" s="349"/>
      <c r="L61" s="349"/>
      <c r="M61" s="349"/>
      <c r="N61" s="349"/>
      <c r="O61" s="349"/>
      <c r="P61" s="349"/>
      <c r="Q61" s="349"/>
      <c r="R61" s="349"/>
      <c r="S61" s="349"/>
      <c r="T61" s="349"/>
      <c r="U61" s="349"/>
      <c r="V61" s="349"/>
      <c r="W61" s="349"/>
      <c r="X61" s="338"/>
    </row>
    <row r="62" spans="1:24" ht="18.75" customHeight="1" x14ac:dyDescent="0.15">
      <c r="C62" s="338"/>
      <c r="D62" s="338"/>
      <c r="E62" s="338"/>
      <c r="F62" s="338"/>
      <c r="G62" s="338"/>
      <c r="H62" s="338"/>
      <c r="I62" s="338"/>
      <c r="J62" s="338"/>
      <c r="K62" s="338"/>
      <c r="L62" s="338"/>
      <c r="M62" s="338"/>
      <c r="N62" s="338"/>
      <c r="O62" s="338"/>
      <c r="P62" s="338"/>
      <c r="Q62" s="338"/>
      <c r="R62" s="338"/>
      <c r="S62" s="338"/>
      <c r="T62" s="338"/>
      <c r="U62" s="338"/>
      <c r="V62" s="338"/>
      <c r="W62" s="338"/>
      <c r="X62" s="338"/>
    </row>
    <row r="64" spans="1:24" ht="18.75" customHeight="1" x14ac:dyDescent="0.15">
      <c r="C64" s="53" t="s">
        <v>211</v>
      </c>
    </row>
    <row r="65" spans="1:24" ht="18.75" customHeight="1" x14ac:dyDescent="0.15">
      <c r="C65" s="349" t="s">
        <v>669</v>
      </c>
      <c r="D65" s="349"/>
      <c r="E65" s="349"/>
      <c r="F65" s="349"/>
      <c r="G65" s="349"/>
      <c r="H65" s="349"/>
      <c r="I65" s="349"/>
      <c r="J65" s="349"/>
      <c r="K65" s="349"/>
      <c r="L65" s="349"/>
      <c r="M65" s="338"/>
      <c r="N65" s="338"/>
      <c r="O65" s="338"/>
      <c r="P65" s="338"/>
      <c r="Q65" s="338"/>
      <c r="R65" s="338"/>
      <c r="S65" s="338"/>
      <c r="T65" s="338"/>
      <c r="U65" s="338"/>
      <c r="V65" s="338"/>
      <c r="W65" s="338"/>
      <c r="X65" s="338"/>
    </row>
    <row r="67" spans="1:24" ht="18.75" customHeight="1" x14ac:dyDescent="0.15">
      <c r="A67" s="2" t="s">
        <v>212</v>
      </c>
    </row>
    <row r="68" spans="1:24" ht="18.75" customHeight="1" x14ac:dyDescent="0.15">
      <c r="B68" s="53" t="s">
        <v>444</v>
      </c>
    </row>
    <row r="69" spans="1:24" ht="18.75" customHeight="1" thickBot="1" x14ac:dyDescent="0.2"/>
    <row r="70" spans="1:24" ht="18.75" customHeight="1" thickTop="1" x14ac:dyDescent="0.15">
      <c r="F70" s="67"/>
      <c r="G70" s="68"/>
      <c r="H70" s="68"/>
      <c r="I70" s="68"/>
      <c r="J70" s="68"/>
      <c r="K70" s="68"/>
      <c r="L70" s="68"/>
      <c r="M70" s="68"/>
      <c r="N70" s="68"/>
      <c r="O70" s="68"/>
      <c r="P70" s="68"/>
      <c r="Q70" s="68"/>
      <c r="R70" s="68"/>
      <c r="S70" s="68"/>
      <c r="T70" s="68"/>
      <c r="U70" s="69"/>
    </row>
    <row r="71" spans="1:24" ht="18.75" customHeight="1" x14ac:dyDescent="0.15">
      <c r="F71" s="70"/>
      <c r="G71" s="53" t="s">
        <v>518</v>
      </c>
      <c r="U71" s="71"/>
    </row>
    <row r="72" spans="1:24" ht="18.75" customHeight="1" x14ac:dyDescent="0.15">
      <c r="F72" s="70"/>
      <c r="G72" s="53" t="s">
        <v>213</v>
      </c>
      <c r="U72" s="71"/>
    </row>
    <row r="73" spans="1:24" ht="18.75" customHeight="1" x14ac:dyDescent="0.15">
      <c r="F73" s="70"/>
      <c r="G73" s="53" t="s">
        <v>667</v>
      </c>
      <c r="U73" s="71"/>
    </row>
    <row r="74" spans="1:24" ht="18.75" customHeight="1" x14ac:dyDescent="0.15">
      <c r="F74" s="70"/>
      <c r="G74" s="53" t="s">
        <v>519</v>
      </c>
      <c r="U74" s="71"/>
    </row>
    <row r="75" spans="1:24" ht="18.75" customHeight="1" thickBot="1" x14ac:dyDescent="0.2">
      <c r="F75" s="72"/>
      <c r="G75" s="73"/>
      <c r="H75" s="73"/>
      <c r="I75" s="73"/>
      <c r="J75" s="73"/>
      <c r="K75" s="73"/>
      <c r="L75" s="73"/>
      <c r="M75" s="73"/>
      <c r="N75" s="73"/>
      <c r="O75" s="73"/>
      <c r="P75" s="73"/>
      <c r="Q75" s="73"/>
      <c r="R75" s="73"/>
      <c r="S75" s="73"/>
      <c r="T75" s="73"/>
      <c r="U75" s="74"/>
    </row>
    <row r="76" spans="1:24" ht="18.75" customHeight="1" thickTop="1" x14ac:dyDescent="0.15"/>
  </sheetData>
  <sheetProtection sheet="1" objects="1" scenarios="1"/>
  <mergeCells count="5">
    <mergeCell ref="A1:Z1"/>
    <mergeCell ref="A2:Z2"/>
    <mergeCell ref="C57:W57"/>
    <mergeCell ref="C61:W61"/>
    <mergeCell ref="C65:L65"/>
  </mergeCells>
  <phoneticPr fontId="4"/>
  <hyperlinks>
    <hyperlink ref="C65" r:id="rId1" xr:uid="{00000000-0004-0000-0000-000000000000}"/>
    <hyperlink ref="C57" r:id="rId2" xr:uid="{00000000-0004-0000-0000-000001000000}"/>
    <hyperlink ref="C61" r:id="rId3" xr:uid="{00000000-0004-0000-0000-000002000000}"/>
  </hyperlinks>
  <pageMargins left="0.39370078740157483" right="0.39370078740157483" top="0.59055118110236227" bottom="0.39370078740157483" header="0.51181102362204722" footer="0.31496062992125984"/>
  <pageSetup paperSize="9" orientation="portrait" r:id="rId4"/>
  <headerFooter alignWithMargins="0">
    <oddFooter xml:space="preserve">&amp;C&amp;9&amp;P&amp;R&amp;9
</oddFooter>
  </headerFooter>
  <rowBreaks count="1" manualBreakCount="1">
    <brk id="43" max="2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53"/>
  <sheetViews>
    <sheetView showGridLines="0" topLeftCell="A67" zoomScaleNormal="100" zoomScaleSheetLayoutView="100" workbookViewId="0">
      <selection sqref="A1:X1"/>
    </sheetView>
  </sheetViews>
  <sheetFormatPr defaultColWidth="3.75" defaultRowHeight="18.75" customHeight="1" x14ac:dyDescent="0.15"/>
  <cols>
    <col min="1" max="23" width="3.75" style="53" customWidth="1"/>
    <col min="24" max="24" width="2.875" style="53" customWidth="1"/>
    <col min="25" max="27" width="3.75" style="53"/>
    <col min="28" max="28" width="3.75" style="53" customWidth="1"/>
    <col min="29" max="16384" width="3.75" style="53"/>
  </cols>
  <sheetData>
    <row r="1" spans="1:24" ht="18.75" customHeight="1" x14ac:dyDescent="0.15">
      <c r="A1" s="348" t="s">
        <v>272</v>
      </c>
      <c r="B1" s="348"/>
      <c r="C1" s="348"/>
      <c r="D1" s="348"/>
      <c r="E1" s="348"/>
      <c r="F1" s="348"/>
      <c r="G1" s="348"/>
      <c r="H1" s="348"/>
      <c r="I1" s="348"/>
      <c r="J1" s="348"/>
      <c r="K1" s="348"/>
      <c r="L1" s="348"/>
      <c r="M1" s="348"/>
      <c r="N1" s="348"/>
      <c r="O1" s="348"/>
      <c r="P1" s="348"/>
      <c r="Q1" s="348"/>
      <c r="R1" s="348"/>
      <c r="S1" s="348"/>
      <c r="T1" s="348"/>
      <c r="U1" s="348"/>
      <c r="V1" s="348"/>
      <c r="W1" s="348"/>
      <c r="X1" s="348"/>
    </row>
    <row r="2" spans="1:24" ht="18.75" customHeight="1" x14ac:dyDescent="0.15">
      <c r="A2" s="173"/>
      <c r="B2" s="173"/>
      <c r="C2" s="173"/>
      <c r="D2" s="173"/>
      <c r="E2" s="173"/>
      <c r="F2" s="173"/>
      <c r="G2" s="173"/>
      <c r="H2" s="173"/>
      <c r="I2" s="173"/>
      <c r="J2" s="173"/>
      <c r="K2" s="173"/>
      <c r="L2" s="173"/>
      <c r="M2" s="173"/>
      <c r="N2" s="173"/>
      <c r="O2" s="173"/>
      <c r="P2" s="173"/>
      <c r="Q2" s="173"/>
      <c r="R2" s="173"/>
      <c r="S2" s="173"/>
      <c r="T2" s="173"/>
      <c r="U2" s="173"/>
      <c r="V2" s="173"/>
      <c r="W2" s="173"/>
      <c r="X2" s="173"/>
    </row>
    <row r="3" spans="1:24" ht="18.75" customHeight="1" x14ac:dyDescent="0.15">
      <c r="A3" s="53" t="s">
        <v>442</v>
      </c>
    </row>
    <row r="4" spans="1:24" ht="18.75" customHeight="1" x14ac:dyDescent="0.15">
      <c r="A4" s="53" t="s">
        <v>274</v>
      </c>
    </row>
    <row r="6" spans="1:24" ht="18.75" customHeight="1" x14ac:dyDescent="0.15">
      <c r="A6" s="2" t="s">
        <v>273</v>
      </c>
    </row>
    <row r="7" spans="1:24" ht="18.75" customHeight="1" x14ac:dyDescent="0.15">
      <c r="A7" s="53" t="s">
        <v>275</v>
      </c>
    </row>
    <row r="8" spans="1:24" ht="18.75" customHeight="1" x14ac:dyDescent="0.15">
      <c r="A8" s="53" t="s">
        <v>315</v>
      </c>
    </row>
    <row r="10" spans="1:24" ht="18.75" customHeight="1" x14ac:dyDescent="0.15">
      <c r="A10" s="2" t="s">
        <v>276</v>
      </c>
    </row>
    <row r="11" spans="1:24" ht="18.75" customHeight="1" x14ac:dyDescent="0.15">
      <c r="A11" s="53" t="s">
        <v>277</v>
      </c>
    </row>
    <row r="12" spans="1:24" ht="18.75" customHeight="1" x14ac:dyDescent="0.15">
      <c r="A12" s="53" t="s">
        <v>278</v>
      </c>
    </row>
    <row r="14" spans="1:24" ht="18.75" customHeight="1" x14ac:dyDescent="0.15">
      <c r="B14" s="174" t="s">
        <v>280</v>
      </c>
    </row>
    <row r="23" spans="1:19" ht="18.75" customHeight="1" x14ac:dyDescent="0.15">
      <c r="A23" s="53" t="s">
        <v>317</v>
      </c>
    </row>
    <row r="24" spans="1:19" ht="18.75" customHeight="1" x14ac:dyDescent="0.15">
      <c r="A24" s="53" t="str">
        <f>"　ここでは図２のように、家計調査(総務省)のデータを利用して算出した、"&amp;INDEX(消費転換係数!C8:C28,COUNTA(消費転換係数!C8:C28)-5)&amp;"～"&amp;INDEX(消費転換係数!C8:C28,COUNTA(消費転換係数!C8:C28))&amp;"の"</f>
        <v>　ここでは図２のように、家計調査(総務省)のデータを利用して算出した、令和2年～令和7年の</v>
      </c>
    </row>
    <row r="25" spans="1:19" ht="18.75" customHeight="1" x14ac:dyDescent="0.15">
      <c r="A25" s="53" t="s">
        <v>517</v>
      </c>
    </row>
    <row r="26" spans="1:19" ht="18.75" customHeight="1" x14ac:dyDescent="0.15">
      <c r="A26" s="53" t="s">
        <v>316</v>
      </c>
    </row>
    <row r="27" spans="1:19" ht="18.75" customHeight="1" x14ac:dyDescent="0.15">
      <c r="A27" s="53" t="str">
        <f>"　　なお、図2では"&amp;INDEX(消費転換係数!C8:C28,COUNTA(消費転換係数!C8:C28)-2)&amp;"～"&amp;INDEX(消費転換係数!C8:C28,COUNTA(消費転換係数!C8:C28))&amp;"の3年分の平均値を入力しております。"</f>
        <v>　　なお、図2では令和5年～令和7年の3年分の平均値を入力しております。</v>
      </c>
    </row>
    <row r="28" spans="1:19" ht="21.75" customHeight="1" x14ac:dyDescent="0.15">
      <c r="A28" s="174" t="s">
        <v>281</v>
      </c>
    </row>
    <row r="32" spans="1:19" ht="18.75" customHeight="1" x14ac:dyDescent="0.15">
      <c r="S32" s="174" t="s">
        <v>282</v>
      </c>
    </row>
    <row r="33" spans="1:1" ht="18.75" customHeight="1" x14ac:dyDescent="0.15">
      <c r="A33" s="53" t="s">
        <v>318</v>
      </c>
    </row>
    <row r="34" spans="1:1" ht="18.75" customHeight="1" x14ac:dyDescent="0.15">
      <c r="A34" s="53" t="s">
        <v>319</v>
      </c>
    </row>
    <row r="35" spans="1:1" ht="18.75" customHeight="1" x14ac:dyDescent="0.15">
      <c r="A35" s="53" t="s">
        <v>320</v>
      </c>
    </row>
    <row r="36" spans="1:1" ht="18.75" customHeight="1" x14ac:dyDescent="0.15">
      <c r="A36" s="53" t="s">
        <v>321</v>
      </c>
    </row>
    <row r="38" spans="1:1" ht="15.75" customHeight="1" x14ac:dyDescent="0.15"/>
    <row r="39" spans="1:1" ht="18.75" customHeight="1" x14ac:dyDescent="0.15">
      <c r="A39" s="53" t="s">
        <v>443</v>
      </c>
    </row>
    <row r="40" spans="1:1" ht="18.75" customHeight="1" x14ac:dyDescent="0.15">
      <c r="A40" s="53" t="s">
        <v>322</v>
      </c>
    </row>
    <row r="42" spans="1:1" ht="18.75" customHeight="1" x14ac:dyDescent="0.15">
      <c r="A42" s="53" t="s">
        <v>323</v>
      </c>
    </row>
    <row r="44" spans="1:1" ht="18.75" customHeight="1" x14ac:dyDescent="0.15">
      <c r="A44" s="2" t="s">
        <v>279</v>
      </c>
    </row>
    <row r="45" spans="1:1" ht="18.75" customHeight="1" x14ac:dyDescent="0.15">
      <c r="A45" s="53" t="s">
        <v>284</v>
      </c>
    </row>
    <row r="46" spans="1:1" ht="18.75" customHeight="1" x14ac:dyDescent="0.15">
      <c r="A46" s="53" t="s">
        <v>445</v>
      </c>
    </row>
    <row r="47" spans="1:1" ht="18.75" customHeight="1" x14ac:dyDescent="0.15">
      <c r="A47" s="174" t="s">
        <v>283</v>
      </c>
    </row>
    <row r="84" spans="1:1" ht="18.75" customHeight="1" x14ac:dyDescent="0.15">
      <c r="A84" s="53" t="s">
        <v>285</v>
      </c>
    </row>
    <row r="87" spans="1:1" ht="18.75" customHeight="1" x14ac:dyDescent="0.15">
      <c r="A87" s="2" t="s">
        <v>286</v>
      </c>
    </row>
    <row r="88" spans="1:1" ht="18.75" customHeight="1" x14ac:dyDescent="0.15">
      <c r="A88" s="53" t="s">
        <v>287</v>
      </c>
    </row>
    <row r="90" spans="1:1" ht="18.75" customHeight="1" x14ac:dyDescent="0.15">
      <c r="A90" s="174" t="s">
        <v>288</v>
      </c>
    </row>
    <row r="110" spans="1:1" ht="18.75" customHeight="1" x14ac:dyDescent="0.15">
      <c r="A110" s="53" t="s">
        <v>289</v>
      </c>
    </row>
    <row r="111" spans="1:1" ht="18.75" customHeight="1" x14ac:dyDescent="0.15">
      <c r="A111" s="53" t="s">
        <v>290</v>
      </c>
    </row>
    <row r="112" spans="1:1" ht="18.75" customHeight="1" x14ac:dyDescent="0.15">
      <c r="A112" s="53" t="s">
        <v>665</v>
      </c>
    </row>
    <row r="113" spans="1:1" ht="18.75" customHeight="1" x14ac:dyDescent="0.15">
      <c r="A113" s="53" t="s">
        <v>324</v>
      </c>
    </row>
    <row r="115" spans="1:1" ht="18.75" customHeight="1" x14ac:dyDescent="0.15">
      <c r="A115" s="53" t="s">
        <v>291</v>
      </c>
    </row>
    <row r="116" spans="1:1" ht="18.75" customHeight="1" x14ac:dyDescent="0.15">
      <c r="A116" s="53" t="s">
        <v>296</v>
      </c>
    </row>
    <row r="117" spans="1:1" ht="18.75" customHeight="1" x14ac:dyDescent="0.15">
      <c r="A117" s="53" t="s">
        <v>292</v>
      </c>
    </row>
    <row r="119" spans="1:1" ht="18.75" customHeight="1" x14ac:dyDescent="0.15">
      <c r="A119" s="174" t="s">
        <v>293</v>
      </c>
    </row>
    <row r="131" spans="1:1" ht="18.75" customHeight="1" x14ac:dyDescent="0.15">
      <c r="A131" s="174" t="s">
        <v>294</v>
      </c>
    </row>
    <row r="153" spans="1:1" ht="18.75" customHeight="1" x14ac:dyDescent="0.15">
      <c r="A153" s="174" t="s">
        <v>295</v>
      </c>
    </row>
  </sheetData>
  <sheetProtection sheet="1" objects="1" scenarios="1"/>
  <mergeCells count="1">
    <mergeCell ref="A1:X1"/>
  </mergeCells>
  <phoneticPr fontId="4"/>
  <printOptions horizontalCentered="1"/>
  <pageMargins left="0.39370078740157483" right="0.39370078740157483" top="0.59055118110236227" bottom="0.59055118110236227" header="0.31496062992125984" footer="0.31496062992125984"/>
  <pageSetup paperSize="9" fitToHeight="4" orientation="portrait" r:id="rId1"/>
  <headerFooter>
    <oddFooter>&amp;C&amp;9&amp;P</oddFooter>
  </headerFooter>
  <rowBreaks count="3" manualBreakCount="3">
    <brk id="43" max="23" man="1"/>
    <brk id="86" max="23" man="1"/>
    <brk id="130" max="23"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119"/>
  <sheetViews>
    <sheetView showGridLines="0" tabSelected="1" zoomScale="80" zoomScaleNormal="80" zoomScaleSheetLayoutView="80" workbookViewId="0">
      <pane xSplit="2" ySplit="15" topLeftCell="C16" activePane="bottomRight" state="frozen"/>
      <selection activeCell="B12" sqref="B12:K13"/>
      <selection pane="topRight" activeCell="B12" sqref="B12:K13"/>
      <selection pane="bottomLeft" activeCell="B12" sqref="B12:K13"/>
      <selection pane="bottomRight"/>
    </sheetView>
  </sheetViews>
  <sheetFormatPr defaultRowHeight="13.5" x14ac:dyDescent="0.15"/>
  <cols>
    <col min="1" max="1" width="4.625" style="1" customWidth="1"/>
    <col min="2" max="2" width="21.75" style="1" customWidth="1"/>
    <col min="3" max="9" width="11.875" style="1" customWidth="1"/>
    <col min="10" max="10" width="10.75" style="1" customWidth="1"/>
    <col min="11" max="22" width="11.875" style="1" customWidth="1"/>
    <col min="23" max="23" width="10.75" style="1" customWidth="1"/>
    <col min="24" max="38" width="11.875" style="1" customWidth="1"/>
    <col min="39" max="39" width="4.625" style="1" customWidth="1"/>
    <col min="40" max="40" width="27.125" style="1" customWidth="1"/>
    <col min="41" max="41" width="9" style="1" customWidth="1"/>
    <col min="42" max="16384" width="9" style="1"/>
  </cols>
  <sheetData>
    <row r="1" spans="1:40" ht="21" x14ac:dyDescent="0.15">
      <c r="A1" s="123" t="s">
        <v>689</v>
      </c>
    </row>
    <row r="2" spans="1:40" ht="13.5" customHeight="1" thickBot="1" x14ac:dyDescent="0.2">
      <c r="A2" s="2"/>
    </row>
    <row r="3" spans="1:40" ht="18" thickBot="1" x14ac:dyDescent="0.2">
      <c r="A3" s="122" t="s">
        <v>260</v>
      </c>
      <c r="E3" s="323">
        <v>0.53466377933866582</v>
      </c>
      <c r="F3" s="6" t="s">
        <v>249</v>
      </c>
    </row>
    <row r="4" spans="1:40" ht="13.5" customHeight="1" x14ac:dyDescent="0.15">
      <c r="A4" s="122"/>
      <c r="E4" s="6"/>
      <c r="F4" s="124" t="s">
        <v>690</v>
      </c>
    </row>
    <row r="5" spans="1:40" ht="13.5" customHeight="1" x14ac:dyDescent="0.15">
      <c r="A5" s="122" t="s">
        <v>261</v>
      </c>
      <c r="E5" s="6"/>
      <c r="F5" s="124"/>
    </row>
    <row r="6" spans="1:40" ht="17.25" x14ac:dyDescent="0.15">
      <c r="A6" s="122"/>
      <c r="E6" s="6"/>
      <c r="F6" s="3" t="s">
        <v>513</v>
      </c>
    </row>
    <row r="7" spans="1:40" ht="17.25" x14ac:dyDescent="0.15">
      <c r="A7" s="122" t="s">
        <v>262</v>
      </c>
      <c r="E7" s="6"/>
      <c r="F7" s="124" t="s">
        <v>691</v>
      </c>
    </row>
    <row r="8" spans="1:40" ht="17.25" x14ac:dyDescent="0.15">
      <c r="A8" s="122"/>
    </row>
    <row r="9" spans="1:40" ht="17.25" x14ac:dyDescent="0.15">
      <c r="A9" s="122" t="s">
        <v>263</v>
      </c>
    </row>
    <row r="10" spans="1:40" ht="17.25" x14ac:dyDescent="0.15">
      <c r="A10" s="122"/>
    </row>
    <row r="11" spans="1:40" ht="22.5" customHeight="1" thickBot="1" x14ac:dyDescent="0.2"/>
    <row r="12" spans="1:40" s="49" customFormat="1" ht="18.75" customHeight="1" x14ac:dyDescent="0.15">
      <c r="C12" s="353" t="s">
        <v>616</v>
      </c>
      <c r="E12" s="339" t="str">
        <f>"　　　直接効果("&amp;C12&amp;")"</f>
        <v>　　　直接効果(千円)</v>
      </c>
      <c r="F12" s="340"/>
      <c r="G12" s="340"/>
      <c r="H12" s="340"/>
      <c r="I12" s="341"/>
      <c r="J12" s="75"/>
      <c r="K12" s="75"/>
      <c r="L12" s="75"/>
      <c r="M12" s="75"/>
      <c r="O12" s="339" t="str">
        <f>"間接効果("&amp;C12&amp;")"</f>
        <v>間接効果(千円)</v>
      </c>
      <c r="P12" s="340"/>
      <c r="Q12" s="341"/>
      <c r="R12" s="76"/>
      <c r="S12" s="75"/>
      <c r="T12" s="75"/>
      <c r="U12" s="75"/>
      <c r="AC12" s="339" t="str">
        <f>"第二次波及効果("&amp;C12&amp;")"</f>
        <v>第二次波及効果(千円)</v>
      </c>
      <c r="AD12" s="340"/>
      <c r="AE12" s="341"/>
      <c r="AF12" s="75"/>
      <c r="AG12" s="75"/>
      <c r="AH12" s="345" t="s">
        <v>39</v>
      </c>
      <c r="AI12" s="346"/>
      <c r="AJ12" s="346"/>
      <c r="AK12" s="346"/>
      <c r="AL12" s="347"/>
    </row>
    <row r="13" spans="1:40" s="49" customFormat="1" ht="18.75" customHeight="1" thickBot="1" x14ac:dyDescent="0.2">
      <c r="C13" s="354"/>
      <c r="E13" s="77"/>
      <c r="F13" s="342" t="s">
        <v>17</v>
      </c>
      <c r="G13" s="343"/>
      <c r="H13" s="343"/>
      <c r="I13" s="344"/>
      <c r="J13" s="75"/>
      <c r="K13" s="75"/>
      <c r="L13" s="75"/>
      <c r="M13" s="75"/>
      <c r="O13" s="79"/>
      <c r="P13" s="342" t="s">
        <v>21</v>
      </c>
      <c r="Q13" s="344"/>
      <c r="R13" s="76"/>
      <c r="S13" s="75"/>
      <c r="T13" s="75"/>
      <c r="U13" s="75"/>
      <c r="AC13" s="79"/>
      <c r="AD13" s="342" t="s">
        <v>265</v>
      </c>
      <c r="AE13" s="344"/>
      <c r="AF13" s="75"/>
      <c r="AG13" s="75"/>
      <c r="AH13" s="80"/>
      <c r="AI13" s="78" t="str">
        <f>"("&amp;C12&amp;")"</f>
        <v>(千円)</v>
      </c>
      <c r="AJ13" s="81"/>
      <c r="AK13" s="82"/>
      <c r="AL13" s="83"/>
    </row>
    <row r="14" spans="1:40" s="75" customFormat="1" ht="42.75" customHeight="1" thickTop="1" x14ac:dyDescent="0.15">
      <c r="A14" s="350" t="s">
        <v>688</v>
      </c>
      <c r="B14" s="352"/>
      <c r="C14" s="172" t="s">
        <v>0</v>
      </c>
      <c r="D14" s="90" t="s">
        <v>1</v>
      </c>
      <c r="E14" s="84" t="s">
        <v>14</v>
      </c>
      <c r="F14" s="85" t="s">
        <v>15</v>
      </c>
      <c r="G14" s="85" t="s">
        <v>19</v>
      </c>
      <c r="H14" s="86" t="s">
        <v>18</v>
      </c>
      <c r="I14" s="87" t="s">
        <v>20</v>
      </c>
      <c r="J14" s="88" t="s">
        <v>32</v>
      </c>
      <c r="K14" s="89" t="s">
        <v>33</v>
      </c>
      <c r="L14" s="89" t="s">
        <v>1</v>
      </c>
      <c r="M14" s="89" t="s">
        <v>36</v>
      </c>
      <c r="N14" s="90" t="s">
        <v>16</v>
      </c>
      <c r="O14" s="91" t="s">
        <v>38</v>
      </c>
      <c r="P14" s="92" t="s">
        <v>22</v>
      </c>
      <c r="Q14" s="87" t="s">
        <v>20</v>
      </c>
      <c r="R14" s="93" t="s">
        <v>78</v>
      </c>
      <c r="S14" s="94" t="s">
        <v>40</v>
      </c>
      <c r="T14" s="95" t="s">
        <v>79</v>
      </c>
      <c r="U14" s="95" t="s">
        <v>41</v>
      </c>
      <c r="V14" s="89" t="s">
        <v>23</v>
      </c>
      <c r="W14" s="89" t="s">
        <v>25</v>
      </c>
      <c r="X14" s="89" t="s">
        <v>73</v>
      </c>
      <c r="Y14" s="89" t="s">
        <v>34</v>
      </c>
      <c r="Z14" s="89" t="s">
        <v>35</v>
      </c>
      <c r="AA14" s="96" t="s">
        <v>1</v>
      </c>
      <c r="AB14" s="97" t="s">
        <v>37</v>
      </c>
      <c r="AC14" s="77" t="s">
        <v>38</v>
      </c>
      <c r="AD14" s="92" t="s">
        <v>22</v>
      </c>
      <c r="AE14" s="87" t="s">
        <v>20</v>
      </c>
      <c r="AF14" s="93" t="s">
        <v>42</v>
      </c>
      <c r="AG14" s="98" t="s">
        <v>41</v>
      </c>
      <c r="AH14" s="99" t="s">
        <v>38</v>
      </c>
      <c r="AI14" s="92" t="s">
        <v>22</v>
      </c>
      <c r="AJ14" s="100" t="s">
        <v>20</v>
      </c>
      <c r="AK14" s="101" t="s">
        <v>42</v>
      </c>
      <c r="AL14" s="102" t="s">
        <v>41</v>
      </c>
      <c r="AM14" s="350" t="s">
        <v>688</v>
      </c>
      <c r="AN14" s="351"/>
    </row>
    <row r="15" spans="1:40" s="121" customFormat="1" ht="18" customHeight="1" thickBot="1" x14ac:dyDescent="0.2">
      <c r="A15" s="103"/>
      <c r="B15" s="111"/>
      <c r="C15" s="171" t="s">
        <v>252</v>
      </c>
      <c r="D15" s="111" t="s">
        <v>214</v>
      </c>
      <c r="E15" s="105" t="s">
        <v>215</v>
      </c>
      <c r="F15" s="106" t="s">
        <v>216</v>
      </c>
      <c r="G15" s="106" t="s">
        <v>217</v>
      </c>
      <c r="H15" s="107" t="s">
        <v>218</v>
      </c>
      <c r="I15" s="108" t="s">
        <v>219</v>
      </c>
      <c r="J15" s="109" t="s">
        <v>220</v>
      </c>
      <c r="K15" s="110" t="s">
        <v>221</v>
      </c>
      <c r="L15" s="110" t="s">
        <v>222</v>
      </c>
      <c r="M15" s="110" t="s">
        <v>223</v>
      </c>
      <c r="N15" s="111" t="s">
        <v>224</v>
      </c>
      <c r="O15" s="112" t="s">
        <v>225</v>
      </c>
      <c r="P15" s="113" t="s">
        <v>226</v>
      </c>
      <c r="Q15" s="108" t="s">
        <v>227</v>
      </c>
      <c r="R15" s="114" t="s">
        <v>228</v>
      </c>
      <c r="S15" s="115" t="s">
        <v>229</v>
      </c>
      <c r="T15" s="116" t="s">
        <v>230</v>
      </c>
      <c r="U15" s="116" t="s">
        <v>231</v>
      </c>
      <c r="V15" s="110" t="s">
        <v>232</v>
      </c>
      <c r="W15" s="110" t="s">
        <v>233</v>
      </c>
      <c r="X15" s="110" t="s">
        <v>234</v>
      </c>
      <c r="Y15" s="110" t="s">
        <v>235</v>
      </c>
      <c r="Z15" s="110" t="s">
        <v>236</v>
      </c>
      <c r="AA15" s="104" t="s">
        <v>237</v>
      </c>
      <c r="AB15" s="104" t="s">
        <v>238</v>
      </c>
      <c r="AC15" s="105" t="s">
        <v>239</v>
      </c>
      <c r="AD15" s="113" t="s">
        <v>240</v>
      </c>
      <c r="AE15" s="108" t="s">
        <v>241</v>
      </c>
      <c r="AF15" s="114" t="s">
        <v>242</v>
      </c>
      <c r="AG15" s="117" t="s">
        <v>243</v>
      </c>
      <c r="AH15" s="112" t="s">
        <v>244</v>
      </c>
      <c r="AI15" s="113" t="s">
        <v>245</v>
      </c>
      <c r="AJ15" s="118" t="s">
        <v>246</v>
      </c>
      <c r="AK15" s="115" t="s">
        <v>247</v>
      </c>
      <c r="AL15" s="119" t="s">
        <v>248</v>
      </c>
      <c r="AM15" s="103"/>
      <c r="AN15" s="120"/>
    </row>
    <row r="16" spans="1:40" s="49" customFormat="1" ht="20.25" customHeight="1" thickTop="1" x14ac:dyDescent="0.15">
      <c r="A16" s="311" t="s">
        <v>327</v>
      </c>
      <c r="B16" s="312" t="s">
        <v>521</v>
      </c>
      <c r="C16" s="313">
        <v>0</v>
      </c>
      <c r="D16" s="314">
        <f>生産者価格評価表!DS5</f>
        <v>0.57664267999999996</v>
      </c>
      <c r="E16" s="315">
        <f>C16*D16</f>
        <v>0</v>
      </c>
      <c r="F16" s="316">
        <f ca="1">OFFSET(投入係数表!$C$115,0,ROW()-16)</f>
        <v>0.55271144664422878</v>
      </c>
      <c r="G16" s="125">
        <f ca="1">E16*F16</f>
        <v>0</v>
      </c>
      <c r="H16" s="317">
        <f ca="1">OFFSET(投入係数表!$C$110,0,ROW()-16)</f>
        <v>0.16499409043582616</v>
      </c>
      <c r="I16" s="126">
        <f ca="1">E16*H16</f>
        <v>0</v>
      </c>
      <c r="J16" s="367" t="s">
        <v>612</v>
      </c>
      <c r="K16" s="127" cm="1">
        <f t="array" ref="K16:K118">MMULT(投入係数表!C5:DA107,E16:E118)</f>
        <v>0</v>
      </c>
      <c r="L16" s="128">
        <f>生産者価格評価表!DS5</f>
        <v>0.57664267999999996</v>
      </c>
      <c r="M16" s="127">
        <f>K16*L16</f>
        <v>0</v>
      </c>
      <c r="N16" s="364" t="s">
        <v>612</v>
      </c>
      <c r="O16" s="318" cm="1">
        <f t="array" ref="O16:O118">MMULT('逆行列係数表(I-(I-M)A)^-1'!C5:DA107,M16:M118)</f>
        <v>0</v>
      </c>
      <c r="P16" s="125">
        <f ca="1">O16*F16</f>
        <v>0</v>
      </c>
      <c r="Q16" s="126">
        <f ca="1">O16*H16</f>
        <v>0</v>
      </c>
      <c r="R16" s="129">
        <f>'雇用表(103部門）'!M7</f>
        <v>0.42197508303529779</v>
      </c>
      <c r="S16" s="130">
        <f>ROUND((E16+O16)/IF($C$12="億円",0.01,IF($C$12="千円",1000,IF($C$12="円",1000000,1)))*R16,0)</f>
        <v>0</v>
      </c>
      <c r="T16" s="319">
        <f>'雇用表(103部門）'!N7</f>
        <v>4.617641180657131E-2</v>
      </c>
      <c r="U16" s="320">
        <f>ROUND((E16+O16)/IF($C$12="億円",0.01,IF($C$12="千円",1000,IF($C$12="円",1000000,1)))*T16,0)</f>
        <v>0</v>
      </c>
      <c r="V16" s="127">
        <f ca="1">I16+Q16</f>
        <v>0</v>
      </c>
      <c r="W16" s="358"/>
      <c r="X16" s="361"/>
      <c r="Y16" s="192">
        <f>生産者価格評価表!DT5</f>
        <v>1.0411172779242113E-2</v>
      </c>
      <c r="Z16" s="127">
        <f t="shared" ref="Z16:Z47" ca="1" si="0">$X$119*Y16</f>
        <v>0</v>
      </c>
      <c r="AA16" s="131">
        <f>生産者価格評価表!DS5</f>
        <v>0.57664267999999996</v>
      </c>
      <c r="AB16" s="196">
        <f ca="1">Z16*AA16</f>
        <v>0</v>
      </c>
      <c r="AC16" s="321" cm="1">
        <f t="array" aca="1" ref="AC16:AC118" ca="1">MMULT('逆行列係数表(I-(I-M)A)^-1'!C5:DA107,AB16:AB118)</f>
        <v>0</v>
      </c>
      <c r="AD16" s="125">
        <f ca="1">AC16*F16</f>
        <v>0</v>
      </c>
      <c r="AE16" s="126">
        <f ca="1">AC16*H16</f>
        <v>0</v>
      </c>
      <c r="AF16" s="132">
        <f ca="1">ROUND(AC16/IF($C$12="億円",0.01,IF($C$12="千円",1000,IF($C$12="円",1000000,1)))*R16,0)</f>
        <v>0</v>
      </c>
      <c r="AG16" s="133">
        <f ca="1">ROUND(AC16/IF($C$12="億円",0.01,IF($C$12="千円",1000,IF($C$12="円",1000000,1)))*T16,0)</f>
        <v>0</v>
      </c>
      <c r="AH16" s="134">
        <f ca="1">E16+O16+AC16</f>
        <v>0</v>
      </c>
      <c r="AI16" s="135">
        <f ca="1">G16+P16+AD16</f>
        <v>0</v>
      </c>
      <c r="AJ16" s="136">
        <f ca="1">I16+Q16+AE16</f>
        <v>0</v>
      </c>
      <c r="AK16" s="137">
        <f ca="1">S16+AF16</f>
        <v>0</v>
      </c>
      <c r="AL16" s="322">
        <f ca="1">U16+AG16</f>
        <v>0</v>
      </c>
      <c r="AM16" s="311" t="s">
        <v>327</v>
      </c>
      <c r="AN16" s="312" t="s">
        <v>521</v>
      </c>
    </row>
    <row r="17" spans="1:40" s="49" customFormat="1" ht="20.25" customHeight="1" x14ac:dyDescent="0.15">
      <c r="A17" s="180" t="s">
        <v>328</v>
      </c>
      <c r="B17" s="178" t="s">
        <v>474</v>
      </c>
      <c r="C17" s="170">
        <v>0</v>
      </c>
      <c r="D17" s="179">
        <f>生産者価格評価表!DS6</f>
        <v>0.62943901000000002</v>
      </c>
      <c r="E17" s="138">
        <f t="shared" ref="E17:E80" si="1">C17*D17</f>
        <v>0</v>
      </c>
      <c r="F17" s="176">
        <f ca="1">OFFSET(投入係数表!$C$115,0,ROW()-16)</f>
        <v>0.23429985749869708</v>
      </c>
      <c r="G17" s="139">
        <f t="shared" ref="G17:G80" ca="1" si="2">E17*F17</f>
        <v>0</v>
      </c>
      <c r="H17" s="269">
        <f ca="1">OFFSET(投入係数表!$C$110,0,ROW()-16)</f>
        <v>9.5748789637987011E-2</v>
      </c>
      <c r="I17" s="140">
        <f t="shared" ref="I17:I80" ca="1" si="3">E17*H17</f>
        <v>0</v>
      </c>
      <c r="J17" s="368"/>
      <c r="K17" s="141">
        <v>0</v>
      </c>
      <c r="L17" s="142">
        <f>生産者価格評価表!DS6</f>
        <v>0.62943901000000002</v>
      </c>
      <c r="M17" s="141">
        <f t="shared" ref="M17:M80" si="4">K17*L17</f>
        <v>0</v>
      </c>
      <c r="N17" s="365"/>
      <c r="O17" s="143">
        <v>0</v>
      </c>
      <c r="P17" s="139">
        <f t="shared" ref="P17:P80" ca="1" si="5">O17*F17</f>
        <v>0</v>
      </c>
      <c r="Q17" s="140">
        <f t="shared" ref="Q17:Q80" ca="1" si="6">O17*H17</f>
        <v>0</v>
      </c>
      <c r="R17" s="144">
        <f>'雇用表(103部門）'!M8</f>
        <v>5.3393752840055077E-2</v>
      </c>
      <c r="S17" s="145">
        <f t="shared" ref="S17:S80" si="7">ROUND((E17+O17)/IF($C$12="億円",0.01,IF($C$12="千円",1000,IF($C$12="円",1000000,1)))*R17,0)</f>
        <v>0</v>
      </c>
      <c r="T17" s="146">
        <f>'雇用表(103部門）'!N8</f>
        <v>1.8776285005666478E-2</v>
      </c>
      <c r="U17" s="147">
        <f t="shared" ref="U17:U80" si="8">ROUND((E17+O17)/IF($C$12="億円",0.01,IF($C$12="千円",1000,IF($C$12="円",1000000,1)))*T17,0)</f>
        <v>0</v>
      </c>
      <c r="V17" s="141">
        <f t="shared" ref="V17:V80" ca="1" si="9">I17+Q17</f>
        <v>0</v>
      </c>
      <c r="W17" s="359"/>
      <c r="X17" s="362"/>
      <c r="Y17" s="193">
        <f>生産者価格評価表!DT6</f>
        <v>8.7115784048661662E-4</v>
      </c>
      <c r="Z17" s="141">
        <f t="shared" ca="1" si="0"/>
        <v>0</v>
      </c>
      <c r="AA17" s="148">
        <f>生産者価格評価表!DS6</f>
        <v>0.62943901000000002</v>
      </c>
      <c r="AB17" s="189">
        <f t="shared" ref="AB17:AB80" ca="1" si="10">Z17*AA17</f>
        <v>0</v>
      </c>
      <c r="AC17" s="195">
        <f ca="1"/>
        <v>0</v>
      </c>
      <c r="AD17" s="139">
        <f t="shared" ref="AD17:AD80" ca="1" si="11">AC17*F17</f>
        <v>0</v>
      </c>
      <c r="AE17" s="140">
        <f t="shared" ref="AE17:AE80" ca="1" si="12">AC17*H17</f>
        <v>0</v>
      </c>
      <c r="AF17" s="149">
        <f t="shared" ref="AF17:AF80" ca="1" si="13">ROUND(AC17/IF($C$12="億円",0.01,IF($C$12="千円",1000,IF($C$12="円",1000000,1)))*R17,0)</f>
        <v>0</v>
      </c>
      <c r="AG17" s="150">
        <f t="shared" ref="AG17:AG80" ca="1" si="14">ROUND(AC17/IF($C$12="億円",0.01,IF($C$12="千円",1000,IF($C$12="円",1000000,1)))*T17,0)</f>
        <v>0</v>
      </c>
      <c r="AH17" s="143">
        <f t="shared" ref="AH17:AH80" ca="1" si="15">E17+O17+AC17</f>
        <v>0</v>
      </c>
      <c r="AI17" s="139">
        <f t="shared" ref="AI17:AI80" ca="1" si="16">G17+P17+AD17</f>
        <v>0</v>
      </c>
      <c r="AJ17" s="151">
        <f t="shared" ref="AJ17:AJ80" ca="1" si="17">I17+Q17+AE17</f>
        <v>0</v>
      </c>
      <c r="AK17" s="145">
        <f t="shared" ref="AK17:AK80" ca="1" si="18">S17+AF17</f>
        <v>0</v>
      </c>
      <c r="AL17" s="152">
        <f t="shared" ref="AL17:AL80" ca="1" si="19">U17+AG17</f>
        <v>0</v>
      </c>
      <c r="AM17" s="180" t="s">
        <v>328</v>
      </c>
      <c r="AN17" s="178" t="s">
        <v>474</v>
      </c>
    </row>
    <row r="18" spans="1:40" s="49" customFormat="1" ht="20.25" customHeight="1" x14ac:dyDescent="0.15">
      <c r="A18" s="180" t="s">
        <v>329</v>
      </c>
      <c r="B18" s="178" t="s">
        <v>522</v>
      </c>
      <c r="C18" s="170">
        <v>0</v>
      </c>
      <c r="D18" s="179">
        <f>生産者価格評価表!DS7</f>
        <v>1</v>
      </c>
      <c r="E18" s="138">
        <f t="shared" si="1"/>
        <v>0</v>
      </c>
      <c r="F18" s="176">
        <f ca="1">OFFSET(投入係数表!$C$115,0,ROW()-16)</f>
        <v>0.6099996367320889</v>
      </c>
      <c r="G18" s="139">
        <f t="shared" ca="1" si="2"/>
        <v>0</v>
      </c>
      <c r="H18" s="269">
        <f ca="1">OFFSET(投入係数表!$C$110,0,ROW()-16)</f>
        <v>0.16786631569672084</v>
      </c>
      <c r="I18" s="140">
        <f t="shared" ca="1" si="3"/>
        <v>0</v>
      </c>
      <c r="J18" s="368"/>
      <c r="K18" s="141">
        <v>0</v>
      </c>
      <c r="L18" s="142">
        <f>生産者価格評価表!DS7</f>
        <v>1</v>
      </c>
      <c r="M18" s="141">
        <f t="shared" si="4"/>
        <v>0</v>
      </c>
      <c r="N18" s="365"/>
      <c r="O18" s="143">
        <v>0</v>
      </c>
      <c r="P18" s="139">
        <f t="shared" ca="1" si="5"/>
        <v>0</v>
      </c>
      <c r="Q18" s="140">
        <f t="shared" ca="1" si="6"/>
        <v>0</v>
      </c>
      <c r="R18" s="144">
        <f>'雇用表(103部門）'!M9</f>
        <v>0.18537898553450061</v>
      </c>
      <c r="S18" s="145">
        <f t="shared" si="7"/>
        <v>0</v>
      </c>
      <c r="T18" s="146">
        <f>'雇用表(103部門）'!N9</f>
        <v>0.13182505638008932</v>
      </c>
      <c r="U18" s="147">
        <f t="shared" si="8"/>
        <v>0</v>
      </c>
      <c r="V18" s="141">
        <f t="shared" ca="1" si="9"/>
        <v>0</v>
      </c>
      <c r="W18" s="359"/>
      <c r="X18" s="362"/>
      <c r="Y18" s="193">
        <f>生産者価格評価表!DT7</f>
        <v>0</v>
      </c>
      <c r="Z18" s="141">
        <f t="shared" ca="1" si="0"/>
        <v>0</v>
      </c>
      <c r="AA18" s="148">
        <f>生産者価格評価表!DS7</f>
        <v>1</v>
      </c>
      <c r="AB18" s="189">
        <f t="shared" ca="1" si="10"/>
        <v>0</v>
      </c>
      <c r="AC18" s="195">
        <f ca="1"/>
        <v>0</v>
      </c>
      <c r="AD18" s="139">
        <f t="shared" ca="1" si="11"/>
        <v>0</v>
      </c>
      <c r="AE18" s="140">
        <f t="shared" ca="1" si="12"/>
        <v>0</v>
      </c>
      <c r="AF18" s="149">
        <f t="shared" ca="1" si="13"/>
        <v>0</v>
      </c>
      <c r="AG18" s="150">
        <f t="shared" ca="1" si="14"/>
        <v>0</v>
      </c>
      <c r="AH18" s="143">
        <f t="shared" ca="1" si="15"/>
        <v>0</v>
      </c>
      <c r="AI18" s="139">
        <f t="shared" ca="1" si="16"/>
        <v>0</v>
      </c>
      <c r="AJ18" s="151">
        <f t="shared" ca="1" si="17"/>
        <v>0</v>
      </c>
      <c r="AK18" s="145">
        <f t="shared" ca="1" si="18"/>
        <v>0</v>
      </c>
      <c r="AL18" s="152">
        <f t="shared" ca="1" si="19"/>
        <v>0</v>
      </c>
      <c r="AM18" s="180" t="s">
        <v>329</v>
      </c>
      <c r="AN18" s="178" t="s">
        <v>522</v>
      </c>
    </row>
    <row r="19" spans="1:40" s="49" customFormat="1" ht="20.25" customHeight="1" x14ac:dyDescent="0.15">
      <c r="A19" s="180" t="s">
        <v>330</v>
      </c>
      <c r="B19" s="178" t="s">
        <v>523</v>
      </c>
      <c r="C19" s="170">
        <v>0</v>
      </c>
      <c r="D19" s="179">
        <f>生産者価格評価表!DS8</f>
        <v>0.82456085000000001</v>
      </c>
      <c r="E19" s="138">
        <f t="shared" si="1"/>
        <v>0</v>
      </c>
      <c r="F19" s="176">
        <f ca="1">OFFSET(投入係数表!$C$115,0,ROW()-16)</f>
        <v>0.58467411249828682</v>
      </c>
      <c r="G19" s="139">
        <f t="shared" ca="1" si="2"/>
        <v>0</v>
      </c>
      <c r="H19" s="269">
        <f ca="1">OFFSET(投入係数表!$C$110,0,ROW()-16)</f>
        <v>0.23704501680128418</v>
      </c>
      <c r="I19" s="140">
        <f t="shared" ca="1" si="3"/>
        <v>0</v>
      </c>
      <c r="J19" s="368"/>
      <c r="K19" s="141">
        <v>0</v>
      </c>
      <c r="L19" s="142">
        <f>生産者価格評価表!DS8</f>
        <v>0.82456085000000001</v>
      </c>
      <c r="M19" s="141">
        <f t="shared" si="4"/>
        <v>0</v>
      </c>
      <c r="N19" s="365"/>
      <c r="O19" s="143">
        <v>0</v>
      </c>
      <c r="P19" s="139">
        <f t="shared" ca="1" si="5"/>
        <v>0</v>
      </c>
      <c r="Q19" s="140">
        <f t="shared" ca="1" si="6"/>
        <v>0</v>
      </c>
      <c r="R19" s="144">
        <f>'雇用表(103部門）'!M10</f>
        <v>0.11534923361827101</v>
      </c>
      <c r="S19" s="145">
        <f t="shared" si="7"/>
        <v>0</v>
      </c>
      <c r="T19" s="146">
        <f>'雇用表(103部門）'!N10</f>
        <v>7.2645810679755077E-2</v>
      </c>
      <c r="U19" s="147">
        <f t="shared" si="8"/>
        <v>0</v>
      </c>
      <c r="V19" s="141">
        <f t="shared" ca="1" si="9"/>
        <v>0</v>
      </c>
      <c r="W19" s="359"/>
      <c r="X19" s="362"/>
      <c r="Y19" s="193">
        <f>生産者価格評価表!DT8</f>
        <v>7.2012833590116322E-4</v>
      </c>
      <c r="Z19" s="141">
        <f t="shared" ca="1" si="0"/>
        <v>0</v>
      </c>
      <c r="AA19" s="148">
        <f>生産者価格評価表!DS8</f>
        <v>0.82456085000000001</v>
      </c>
      <c r="AB19" s="189">
        <f t="shared" ca="1" si="10"/>
        <v>0</v>
      </c>
      <c r="AC19" s="195">
        <f ca="1"/>
        <v>0</v>
      </c>
      <c r="AD19" s="139">
        <f t="shared" ca="1" si="11"/>
        <v>0</v>
      </c>
      <c r="AE19" s="140">
        <f t="shared" ca="1" si="12"/>
        <v>0</v>
      </c>
      <c r="AF19" s="149">
        <f t="shared" ca="1" si="13"/>
        <v>0</v>
      </c>
      <c r="AG19" s="150">
        <f t="shared" ca="1" si="14"/>
        <v>0</v>
      </c>
      <c r="AH19" s="143">
        <f t="shared" ca="1" si="15"/>
        <v>0</v>
      </c>
      <c r="AI19" s="139">
        <f t="shared" ca="1" si="16"/>
        <v>0</v>
      </c>
      <c r="AJ19" s="151">
        <f t="shared" ca="1" si="17"/>
        <v>0</v>
      </c>
      <c r="AK19" s="145">
        <f t="shared" ca="1" si="18"/>
        <v>0</v>
      </c>
      <c r="AL19" s="152">
        <f t="shared" ca="1" si="19"/>
        <v>0</v>
      </c>
      <c r="AM19" s="180" t="s">
        <v>330</v>
      </c>
      <c r="AN19" s="178" t="s">
        <v>523</v>
      </c>
    </row>
    <row r="20" spans="1:40" s="49" customFormat="1" ht="20.25" customHeight="1" x14ac:dyDescent="0.15">
      <c r="A20" s="180" t="s">
        <v>331</v>
      </c>
      <c r="B20" s="178" t="s">
        <v>617</v>
      </c>
      <c r="C20" s="170">
        <v>0</v>
      </c>
      <c r="D20" s="179">
        <f>生産者価格評価表!DS9</f>
        <v>0.64669583000000008</v>
      </c>
      <c r="E20" s="138">
        <f t="shared" si="1"/>
        <v>0</v>
      </c>
      <c r="F20" s="176">
        <f ca="1">OFFSET(投入係数表!$C$115,0,ROW()-16)</f>
        <v>0.58962118370810079</v>
      </c>
      <c r="G20" s="139">
        <f t="shared" ca="1" si="2"/>
        <v>0</v>
      </c>
      <c r="H20" s="269">
        <f ca="1">OFFSET(投入係数表!$C$110,0,ROW()-16)</f>
        <v>0.18430110986516493</v>
      </c>
      <c r="I20" s="140">
        <f t="shared" ca="1" si="3"/>
        <v>0</v>
      </c>
      <c r="J20" s="368"/>
      <c r="K20" s="141">
        <v>0</v>
      </c>
      <c r="L20" s="142">
        <f>生産者価格評価表!DS9</f>
        <v>0.64669583000000008</v>
      </c>
      <c r="M20" s="141">
        <f t="shared" si="4"/>
        <v>0</v>
      </c>
      <c r="N20" s="365"/>
      <c r="O20" s="143">
        <v>0</v>
      </c>
      <c r="P20" s="139">
        <f t="shared" ca="1" si="5"/>
        <v>0</v>
      </c>
      <c r="Q20" s="140">
        <f t="shared" ca="1" si="6"/>
        <v>0</v>
      </c>
      <c r="R20" s="144">
        <f>'雇用表(103部門）'!M11</f>
        <v>0.17819780336938537</v>
      </c>
      <c r="S20" s="145">
        <f t="shared" si="7"/>
        <v>0</v>
      </c>
      <c r="T20" s="146">
        <f>'雇用表(103部門）'!N11</f>
        <v>6.7585705337747659E-2</v>
      </c>
      <c r="U20" s="147">
        <f t="shared" si="8"/>
        <v>0</v>
      </c>
      <c r="V20" s="141">
        <f t="shared" ca="1" si="9"/>
        <v>0</v>
      </c>
      <c r="W20" s="359"/>
      <c r="X20" s="362"/>
      <c r="Y20" s="193">
        <f>生産者価格評価表!DT9</f>
        <v>1.1553670732120445E-3</v>
      </c>
      <c r="Z20" s="141">
        <f t="shared" ca="1" si="0"/>
        <v>0</v>
      </c>
      <c r="AA20" s="148">
        <f>生産者価格評価表!DS9</f>
        <v>0.64669583000000008</v>
      </c>
      <c r="AB20" s="189">
        <f t="shared" ca="1" si="10"/>
        <v>0</v>
      </c>
      <c r="AC20" s="195">
        <f ca="1"/>
        <v>0</v>
      </c>
      <c r="AD20" s="139">
        <f t="shared" ca="1" si="11"/>
        <v>0</v>
      </c>
      <c r="AE20" s="140">
        <f t="shared" ca="1" si="12"/>
        <v>0</v>
      </c>
      <c r="AF20" s="149">
        <f t="shared" ca="1" si="13"/>
        <v>0</v>
      </c>
      <c r="AG20" s="150">
        <f t="shared" ca="1" si="14"/>
        <v>0</v>
      </c>
      <c r="AH20" s="143">
        <f t="shared" ca="1" si="15"/>
        <v>0</v>
      </c>
      <c r="AI20" s="139">
        <f t="shared" ca="1" si="16"/>
        <v>0</v>
      </c>
      <c r="AJ20" s="151">
        <f t="shared" ca="1" si="17"/>
        <v>0</v>
      </c>
      <c r="AK20" s="145">
        <f t="shared" ca="1" si="18"/>
        <v>0</v>
      </c>
      <c r="AL20" s="152">
        <f t="shared" ca="1" si="19"/>
        <v>0</v>
      </c>
      <c r="AM20" s="180" t="s">
        <v>331</v>
      </c>
      <c r="AN20" s="178" t="s">
        <v>617</v>
      </c>
    </row>
    <row r="21" spans="1:40" s="49" customFormat="1" ht="20.25" customHeight="1" x14ac:dyDescent="0.15">
      <c r="A21" s="180" t="s">
        <v>332</v>
      </c>
      <c r="B21" s="178" t="s">
        <v>524</v>
      </c>
      <c r="C21" s="170">
        <v>0</v>
      </c>
      <c r="D21" s="179">
        <f>生産者価格評価表!DS10</f>
        <v>0</v>
      </c>
      <c r="E21" s="138">
        <f t="shared" si="1"/>
        <v>0</v>
      </c>
      <c r="F21" s="176">
        <f ca="1">OFFSET(投入係数表!$C$115,0,ROW()-16)</f>
        <v>0</v>
      </c>
      <c r="G21" s="139">
        <f t="shared" ca="1" si="2"/>
        <v>0</v>
      </c>
      <c r="H21" s="269">
        <f ca="1">OFFSET(投入係数表!$C$110,0,ROW()-16)</f>
        <v>0</v>
      </c>
      <c r="I21" s="140">
        <f t="shared" ca="1" si="3"/>
        <v>0</v>
      </c>
      <c r="J21" s="368"/>
      <c r="K21" s="141">
        <v>0</v>
      </c>
      <c r="L21" s="142">
        <f>生産者価格評価表!DS10</f>
        <v>0</v>
      </c>
      <c r="M21" s="141">
        <f t="shared" si="4"/>
        <v>0</v>
      </c>
      <c r="N21" s="365"/>
      <c r="O21" s="143">
        <v>0</v>
      </c>
      <c r="P21" s="139">
        <f t="shared" ca="1" si="5"/>
        <v>0</v>
      </c>
      <c r="Q21" s="140">
        <f t="shared" ca="1" si="6"/>
        <v>0</v>
      </c>
      <c r="R21" s="144">
        <f>'雇用表(103部門）'!M12</f>
        <v>0</v>
      </c>
      <c r="S21" s="145">
        <f t="shared" si="7"/>
        <v>0</v>
      </c>
      <c r="T21" s="146">
        <f>'雇用表(103部門）'!N12</f>
        <v>0</v>
      </c>
      <c r="U21" s="147">
        <f t="shared" si="8"/>
        <v>0</v>
      </c>
      <c r="V21" s="141">
        <f t="shared" ca="1" si="9"/>
        <v>0</v>
      </c>
      <c r="W21" s="359"/>
      <c r="X21" s="362"/>
      <c r="Y21" s="193">
        <f>生産者価格評価表!DT10</f>
        <v>5.0271477791984088E-8</v>
      </c>
      <c r="Z21" s="141">
        <f t="shared" ca="1" si="0"/>
        <v>0</v>
      </c>
      <c r="AA21" s="148">
        <f>生産者価格評価表!DS10</f>
        <v>0</v>
      </c>
      <c r="AB21" s="189">
        <f t="shared" ca="1" si="10"/>
        <v>0</v>
      </c>
      <c r="AC21" s="195">
        <f ca="1"/>
        <v>0</v>
      </c>
      <c r="AD21" s="139">
        <f t="shared" ca="1" si="11"/>
        <v>0</v>
      </c>
      <c r="AE21" s="140">
        <f t="shared" ca="1" si="12"/>
        <v>0</v>
      </c>
      <c r="AF21" s="149">
        <f t="shared" ca="1" si="13"/>
        <v>0</v>
      </c>
      <c r="AG21" s="150">
        <f t="shared" ca="1" si="14"/>
        <v>0</v>
      </c>
      <c r="AH21" s="143">
        <f t="shared" ca="1" si="15"/>
        <v>0</v>
      </c>
      <c r="AI21" s="139">
        <f t="shared" ca="1" si="16"/>
        <v>0</v>
      </c>
      <c r="AJ21" s="151">
        <f t="shared" ca="1" si="17"/>
        <v>0</v>
      </c>
      <c r="AK21" s="145">
        <f t="shared" ca="1" si="18"/>
        <v>0</v>
      </c>
      <c r="AL21" s="152">
        <f t="shared" ca="1" si="19"/>
        <v>0</v>
      </c>
      <c r="AM21" s="180" t="s">
        <v>332</v>
      </c>
      <c r="AN21" s="178" t="s">
        <v>524</v>
      </c>
    </row>
    <row r="22" spans="1:40" s="49" customFormat="1" ht="20.25" customHeight="1" x14ac:dyDescent="0.15">
      <c r="A22" s="180" t="s">
        <v>333</v>
      </c>
      <c r="B22" s="178" t="s">
        <v>618</v>
      </c>
      <c r="C22" s="170">
        <v>0</v>
      </c>
      <c r="D22" s="179">
        <f>生産者価格評価表!DS11</f>
        <v>0.53862049999999995</v>
      </c>
      <c r="E22" s="138">
        <f t="shared" si="1"/>
        <v>0</v>
      </c>
      <c r="F22" s="176">
        <f ca="1">OFFSET(投入係数表!$C$115,0,ROW()-16)</f>
        <v>0.55898055105837097</v>
      </c>
      <c r="G22" s="139">
        <f t="shared" ca="1" si="2"/>
        <v>0</v>
      </c>
      <c r="H22" s="269">
        <f ca="1">OFFSET(投入係数表!$C$110,0,ROW()-16)</f>
        <v>0.24261733129527963</v>
      </c>
      <c r="I22" s="140">
        <f t="shared" ca="1" si="3"/>
        <v>0</v>
      </c>
      <c r="J22" s="368"/>
      <c r="K22" s="141">
        <v>0</v>
      </c>
      <c r="L22" s="142">
        <f>生産者価格評価表!DS11</f>
        <v>0.53862049999999995</v>
      </c>
      <c r="M22" s="141">
        <f t="shared" si="4"/>
        <v>0</v>
      </c>
      <c r="N22" s="365"/>
      <c r="O22" s="143">
        <v>0</v>
      </c>
      <c r="P22" s="139">
        <f t="shared" ca="1" si="5"/>
        <v>0</v>
      </c>
      <c r="Q22" s="140">
        <f t="shared" ca="1" si="6"/>
        <v>0</v>
      </c>
      <c r="R22" s="144">
        <f>'雇用表(103部門）'!M13</f>
        <v>6.3764550527753414E-2</v>
      </c>
      <c r="S22" s="145">
        <f t="shared" si="7"/>
        <v>0</v>
      </c>
      <c r="T22" s="146">
        <f>'雇用表(103部門）'!N13</f>
        <v>6.3538435100350024E-2</v>
      </c>
      <c r="U22" s="147">
        <f t="shared" si="8"/>
        <v>0</v>
      </c>
      <c r="V22" s="141">
        <f t="shared" ca="1" si="9"/>
        <v>0</v>
      </c>
      <c r="W22" s="359"/>
      <c r="X22" s="362"/>
      <c r="Y22" s="193">
        <f>生産者価格評価表!DT11</f>
        <v>-1.8403896644298536E-5</v>
      </c>
      <c r="Z22" s="141">
        <f t="shared" ca="1" si="0"/>
        <v>0</v>
      </c>
      <c r="AA22" s="148">
        <f>生産者価格評価表!DS11</f>
        <v>0.53862049999999995</v>
      </c>
      <c r="AB22" s="189">
        <f t="shared" ca="1" si="10"/>
        <v>0</v>
      </c>
      <c r="AC22" s="195">
        <f ca="1"/>
        <v>0</v>
      </c>
      <c r="AD22" s="139">
        <f t="shared" ca="1" si="11"/>
        <v>0</v>
      </c>
      <c r="AE22" s="140">
        <f t="shared" ca="1" si="12"/>
        <v>0</v>
      </c>
      <c r="AF22" s="149">
        <f t="shared" ca="1" si="13"/>
        <v>0</v>
      </c>
      <c r="AG22" s="150">
        <f t="shared" ca="1" si="14"/>
        <v>0</v>
      </c>
      <c r="AH22" s="143">
        <f t="shared" ca="1" si="15"/>
        <v>0</v>
      </c>
      <c r="AI22" s="139">
        <f t="shared" ca="1" si="16"/>
        <v>0</v>
      </c>
      <c r="AJ22" s="151">
        <f t="shared" ca="1" si="17"/>
        <v>0</v>
      </c>
      <c r="AK22" s="145">
        <f t="shared" ca="1" si="18"/>
        <v>0</v>
      </c>
      <c r="AL22" s="152">
        <f t="shared" ca="1" si="19"/>
        <v>0</v>
      </c>
      <c r="AM22" s="180" t="s">
        <v>333</v>
      </c>
      <c r="AN22" s="178" t="s">
        <v>618</v>
      </c>
    </row>
    <row r="23" spans="1:40" s="49" customFormat="1" ht="20.25" customHeight="1" x14ac:dyDescent="0.15">
      <c r="A23" s="180" t="s">
        <v>334</v>
      </c>
      <c r="B23" s="178" t="s">
        <v>526</v>
      </c>
      <c r="C23" s="170">
        <v>0</v>
      </c>
      <c r="D23" s="179">
        <f>生産者価格評価表!DS12</f>
        <v>0.35200012000000003</v>
      </c>
      <c r="E23" s="138">
        <f t="shared" si="1"/>
        <v>0</v>
      </c>
      <c r="F23" s="176">
        <f ca="1">OFFSET(投入係数表!$C$115,0,ROW()-16)</f>
        <v>0.21899652472468503</v>
      </c>
      <c r="G23" s="139">
        <f t="shared" ca="1" si="2"/>
        <v>0</v>
      </c>
      <c r="H23" s="269">
        <f ca="1">OFFSET(投入係数表!$C$110,0,ROW()-16)</f>
        <v>0.1066210946387495</v>
      </c>
      <c r="I23" s="140">
        <f t="shared" ca="1" si="3"/>
        <v>0</v>
      </c>
      <c r="J23" s="368"/>
      <c r="K23" s="141">
        <v>0</v>
      </c>
      <c r="L23" s="142">
        <f>生産者価格評価表!DS12</f>
        <v>0.35200012000000003</v>
      </c>
      <c r="M23" s="141">
        <f t="shared" si="4"/>
        <v>0</v>
      </c>
      <c r="N23" s="365"/>
      <c r="O23" s="143">
        <v>0</v>
      </c>
      <c r="P23" s="139">
        <f t="shared" ca="1" si="5"/>
        <v>0</v>
      </c>
      <c r="Q23" s="140">
        <f t="shared" ca="1" si="6"/>
        <v>0</v>
      </c>
      <c r="R23" s="144">
        <f>'雇用表(103部門）'!M14</f>
        <v>2.8864760633126901E-2</v>
      </c>
      <c r="S23" s="145">
        <f t="shared" si="7"/>
        <v>0</v>
      </c>
      <c r="T23" s="146">
        <f>'雇用表(103部門）'!N14</f>
        <v>2.8806861869320289E-2</v>
      </c>
      <c r="U23" s="147">
        <f t="shared" si="8"/>
        <v>0</v>
      </c>
      <c r="V23" s="141">
        <f t="shared" ca="1" si="9"/>
        <v>0</v>
      </c>
      <c r="W23" s="359"/>
      <c r="X23" s="362"/>
      <c r="Y23" s="193">
        <f>生産者価格評価表!DT12</f>
        <v>1.1478985081230251E-2</v>
      </c>
      <c r="Z23" s="141">
        <f t="shared" ca="1" si="0"/>
        <v>0</v>
      </c>
      <c r="AA23" s="148">
        <f>生産者価格評価表!DS12</f>
        <v>0.35200012000000003</v>
      </c>
      <c r="AB23" s="189">
        <f t="shared" ca="1" si="10"/>
        <v>0</v>
      </c>
      <c r="AC23" s="195">
        <f ca="1"/>
        <v>0</v>
      </c>
      <c r="AD23" s="139">
        <f t="shared" ca="1" si="11"/>
        <v>0</v>
      </c>
      <c r="AE23" s="140">
        <f t="shared" ca="1" si="12"/>
        <v>0</v>
      </c>
      <c r="AF23" s="149">
        <f t="shared" ca="1" si="13"/>
        <v>0</v>
      </c>
      <c r="AG23" s="150">
        <f t="shared" ca="1" si="14"/>
        <v>0</v>
      </c>
      <c r="AH23" s="143">
        <f t="shared" ca="1" si="15"/>
        <v>0</v>
      </c>
      <c r="AI23" s="139">
        <f t="shared" ca="1" si="16"/>
        <v>0</v>
      </c>
      <c r="AJ23" s="151">
        <f t="shared" ca="1" si="17"/>
        <v>0</v>
      </c>
      <c r="AK23" s="145">
        <f t="shared" ca="1" si="18"/>
        <v>0</v>
      </c>
      <c r="AL23" s="152">
        <f t="shared" ca="1" si="19"/>
        <v>0</v>
      </c>
      <c r="AM23" s="180" t="s">
        <v>334</v>
      </c>
      <c r="AN23" s="178" t="s">
        <v>526</v>
      </c>
    </row>
    <row r="24" spans="1:40" s="49" customFormat="1" ht="20.25" customHeight="1" x14ac:dyDescent="0.15">
      <c r="A24" s="180" t="s">
        <v>335</v>
      </c>
      <c r="B24" s="178" t="s">
        <v>619</v>
      </c>
      <c r="C24" s="170">
        <v>0</v>
      </c>
      <c r="D24" s="179">
        <f>生産者価格評価表!DS13</f>
        <v>0.16720254000000001</v>
      </c>
      <c r="E24" s="138">
        <f t="shared" si="1"/>
        <v>0</v>
      </c>
      <c r="F24" s="176">
        <f ca="1">OFFSET(投入係数表!$C$115,0,ROW()-16)</f>
        <v>0.34974659542353281</v>
      </c>
      <c r="G24" s="139">
        <f t="shared" ca="1" si="2"/>
        <v>0</v>
      </c>
      <c r="H24" s="269">
        <f ca="1">OFFSET(投入係数表!$C$110,0,ROW()-16)</f>
        <v>0.12498683149073087</v>
      </c>
      <c r="I24" s="140">
        <f t="shared" ca="1" si="3"/>
        <v>0</v>
      </c>
      <c r="J24" s="368"/>
      <c r="K24" s="141">
        <v>0</v>
      </c>
      <c r="L24" s="142">
        <f>生産者価格評価表!DS13</f>
        <v>0.16720254000000001</v>
      </c>
      <c r="M24" s="141">
        <f t="shared" si="4"/>
        <v>0</v>
      </c>
      <c r="N24" s="365"/>
      <c r="O24" s="143">
        <v>0</v>
      </c>
      <c r="P24" s="139">
        <f t="shared" ca="1" si="5"/>
        <v>0</v>
      </c>
      <c r="Q24" s="140">
        <f t="shared" ca="1" si="6"/>
        <v>0</v>
      </c>
      <c r="R24" s="144">
        <f>'雇用表(103部門）'!M15</f>
        <v>5.6845687320167114E-2</v>
      </c>
      <c r="S24" s="145">
        <f t="shared" si="7"/>
        <v>0</v>
      </c>
      <c r="T24" s="146">
        <f>'雇用表(103部門）'!N15</f>
        <v>5.3563989128494062E-2</v>
      </c>
      <c r="U24" s="147">
        <f t="shared" si="8"/>
        <v>0</v>
      </c>
      <c r="V24" s="141">
        <f t="shared" ca="1" si="9"/>
        <v>0</v>
      </c>
      <c r="W24" s="359"/>
      <c r="X24" s="362"/>
      <c r="Y24" s="193">
        <f>生産者価格評価表!DT13</f>
        <v>1.0570623323329278E-2</v>
      </c>
      <c r="Z24" s="141">
        <f t="shared" ca="1" si="0"/>
        <v>0</v>
      </c>
      <c r="AA24" s="148">
        <f>生産者価格評価表!DS13</f>
        <v>0.16720254000000001</v>
      </c>
      <c r="AB24" s="189">
        <f t="shared" ca="1" si="10"/>
        <v>0</v>
      </c>
      <c r="AC24" s="195">
        <f ca="1"/>
        <v>0</v>
      </c>
      <c r="AD24" s="139">
        <f t="shared" ca="1" si="11"/>
        <v>0</v>
      </c>
      <c r="AE24" s="140">
        <f t="shared" ca="1" si="12"/>
        <v>0</v>
      </c>
      <c r="AF24" s="149">
        <f t="shared" ca="1" si="13"/>
        <v>0</v>
      </c>
      <c r="AG24" s="150">
        <f t="shared" ca="1" si="14"/>
        <v>0</v>
      </c>
      <c r="AH24" s="143">
        <f t="shared" ca="1" si="15"/>
        <v>0</v>
      </c>
      <c r="AI24" s="139">
        <f t="shared" ca="1" si="16"/>
        <v>0</v>
      </c>
      <c r="AJ24" s="151">
        <f t="shared" ca="1" si="17"/>
        <v>0</v>
      </c>
      <c r="AK24" s="145">
        <f t="shared" ca="1" si="18"/>
        <v>0</v>
      </c>
      <c r="AL24" s="152">
        <f t="shared" ca="1" si="19"/>
        <v>0</v>
      </c>
      <c r="AM24" s="180" t="s">
        <v>335</v>
      </c>
      <c r="AN24" s="178" t="s">
        <v>619</v>
      </c>
    </row>
    <row r="25" spans="1:40" s="49" customFormat="1" ht="20.25" customHeight="1" x14ac:dyDescent="0.15">
      <c r="A25" s="180" t="s">
        <v>336</v>
      </c>
      <c r="B25" s="178" t="s">
        <v>675</v>
      </c>
      <c r="C25" s="170">
        <v>0</v>
      </c>
      <c r="D25" s="179">
        <f>生産者価格評価表!DS14</f>
        <v>0.86154209000000004</v>
      </c>
      <c r="E25" s="138">
        <f t="shared" si="1"/>
        <v>0</v>
      </c>
      <c r="F25" s="176">
        <f ca="1">OFFSET(投入係数表!$C$115,0,ROW()-16)</f>
        <v>0.10059752860548997</v>
      </c>
      <c r="G25" s="139">
        <f t="shared" ca="1" si="2"/>
        <v>0</v>
      </c>
      <c r="H25" s="269">
        <f ca="1">OFFSET(投入係数表!$C$110,0,ROW()-16)</f>
        <v>2.6921938311933426E-2</v>
      </c>
      <c r="I25" s="140">
        <f t="shared" ca="1" si="3"/>
        <v>0</v>
      </c>
      <c r="J25" s="368"/>
      <c r="K25" s="141">
        <v>0</v>
      </c>
      <c r="L25" s="142">
        <f>生産者価格評価表!DS14</f>
        <v>0.86154209000000004</v>
      </c>
      <c r="M25" s="141">
        <f t="shared" si="4"/>
        <v>0</v>
      </c>
      <c r="N25" s="365"/>
      <c r="O25" s="143">
        <v>0</v>
      </c>
      <c r="P25" s="139">
        <f t="shared" ca="1" si="5"/>
        <v>0</v>
      </c>
      <c r="Q25" s="140">
        <f t="shared" ca="1" si="6"/>
        <v>0</v>
      </c>
      <c r="R25" s="144">
        <f>'雇用表(103部門）'!M16</f>
        <v>3.2960477091919082E-3</v>
      </c>
      <c r="S25" s="145">
        <f t="shared" si="7"/>
        <v>0</v>
      </c>
      <c r="T25" s="146">
        <f>'雇用表(103部門）'!N16</f>
        <v>3.2960477091919082E-3</v>
      </c>
      <c r="U25" s="147">
        <f t="shared" si="8"/>
        <v>0</v>
      </c>
      <c r="V25" s="141">
        <f t="shared" ca="1" si="9"/>
        <v>0</v>
      </c>
      <c r="W25" s="359"/>
      <c r="X25" s="362"/>
      <c r="Y25" s="193">
        <f>生産者価格評価表!DT14</f>
        <v>1.21930842416257E-2</v>
      </c>
      <c r="Z25" s="141">
        <f t="shared" ca="1" si="0"/>
        <v>0</v>
      </c>
      <c r="AA25" s="148">
        <f>生産者価格評価表!DS14</f>
        <v>0.86154209000000004</v>
      </c>
      <c r="AB25" s="189">
        <f t="shared" ca="1" si="10"/>
        <v>0</v>
      </c>
      <c r="AC25" s="195">
        <f ca="1"/>
        <v>0</v>
      </c>
      <c r="AD25" s="139">
        <f t="shared" ca="1" si="11"/>
        <v>0</v>
      </c>
      <c r="AE25" s="140">
        <f t="shared" ca="1" si="12"/>
        <v>0</v>
      </c>
      <c r="AF25" s="149">
        <f t="shared" ca="1" si="13"/>
        <v>0</v>
      </c>
      <c r="AG25" s="150">
        <f t="shared" ca="1" si="14"/>
        <v>0</v>
      </c>
      <c r="AH25" s="143">
        <f t="shared" ca="1" si="15"/>
        <v>0</v>
      </c>
      <c r="AI25" s="139">
        <f t="shared" ca="1" si="16"/>
        <v>0</v>
      </c>
      <c r="AJ25" s="151">
        <f t="shared" ca="1" si="17"/>
        <v>0</v>
      </c>
      <c r="AK25" s="145">
        <f t="shared" ca="1" si="18"/>
        <v>0</v>
      </c>
      <c r="AL25" s="152">
        <f t="shared" ca="1" si="19"/>
        <v>0</v>
      </c>
      <c r="AM25" s="180" t="s">
        <v>336</v>
      </c>
      <c r="AN25" s="178" t="s">
        <v>675</v>
      </c>
    </row>
    <row r="26" spans="1:40" s="49" customFormat="1" ht="20.25" customHeight="1" x14ac:dyDescent="0.15">
      <c r="A26" s="180" t="s">
        <v>337</v>
      </c>
      <c r="B26" s="178" t="s">
        <v>528</v>
      </c>
      <c r="C26" s="170">
        <v>0</v>
      </c>
      <c r="D26" s="179">
        <f>生産者価格評価表!DS15</f>
        <v>0.40164617000000002</v>
      </c>
      <c r="E26" s="138">
        <f t="shared" si="1"/>
        <v>0</v>
      </c>
      <c r="F26" s="176">
        <f ca="1">OFFSET(投入係数表!$C$115,0,ROW()-16)</f>
        <v>0.38232754731142243</v>
      </c>
      <c r="G26" s="139">
        <f t="shared" ca="1" si="2"/>
        <v>0</v>
      </c>
      <c r="H26" s="269">
        <f ca="1">OFFSET(投入係数表!$C$110,0,ROW()-16)</f>
        <v>0.20400024935670291</v>
      </c>
      <c r="I26" s="140">
        <f t="shared" ca="1" si="3"/>
        <v>0</v>
      </c>
      <c r="J26" s="368"/>
      <c r="K26" s="141">
        <v>0</v>
      </c>
      <c r="L26" s="142">
        <f>生産者価格評価表!DS15</f>
        <v>0.40164617000000002</v>
      </c>
      <c r="M26" s="141">
        <f t="shared" si="4"/>
        <v>0</v>
      </c>
      <c r="N26" s="365"/>
      <c r="O26" s="143">
        <v>0</v>
      </c>
      <c r="P26" s="139">
        <f t="shared" ca="1" si="5"/>
        <v>0</v>
      </c>
      <c r="Q26" s="140">
        <f t="shared" ca="1" si="6"/>
        <v>0</v>
      </c>
      <c r="R26" s="144">
        <f>'雇用表(103部門）'!M17</f>
        <v>0.11764204845297004</v>
      </c>
      <c r="S26" s="145">
        <f t="shared" si="7"/>
        <v>0</v>
      </c>
      <c r="T26" s="146">
        <f>'雇用表(103部門）'!N17</f>
        <v>9.8977328908280565E-2</v>
      </c>
      <c r="U26" s="147">
        <f t="shared" si="8"/>
        <v>0</v>
      </c>
      <c r="V26" s="141">
        <f t="shared" ca="1" si="9"/>
        <v>0</v>
      </c>
      <c r="W26" s="359"/>
      <c r="X26" s="362"/>
      <c r="Y26" s="193">
        <f>生産者価格評価表!DT15</f>
        <v>1.695996032711046E-2</v>
      </c>
      <c r="Z26" s="141">
        <f t="shared" ca="1" si="0"/>
        <v>0</v>
      </c>
      <c r="AA26" s="148">
        <f>生産者価格評価表!DS15</f>
        <v>0.40164617000000002</v>
      </c>
      <c r="AB26" s="189">
        <f t="shared" ca="1" si="10"/>
        <v>0</v>
      </c>
      <c r="AC26" s="195">
        <f ca="1"/>
        <v>0</v>
      </c>
      <c r="AD26" s="139">
        <f t="shared" ca="1" si="11"/>
        <v>0</v>
      </c>
      <c r="AE26" s="140">
        <f t="shared" ca="1" si="12"/>
        <v>0</v>
      </c>
      <c r="AF26" s="149">
        <f t="shared" ca="1" si="13"/>
        <v>0</v>
      </c>
      <c r="AG26" s="150">
        <f t="shared" ca="1" si="14"/>
        <v>0</v>
      </c>
      <c r="AH26" s="143">
        <f t="shared" ca="1" si="15"/>
        <v>0</v>
      </c>
      <c r="AI26" s="139">
        <f t="shared" ca="1" si="16"/>
        <v>0</v>
      </c>
      <c r="AJ26" s="151">
        <f t="shared" ca="1" si="17"/>
        <v>0</v>
      </c>
      <c r="AK26" s="145">
        <f t="shared" ca="1" si="18"/>
        <v>0</v>
      </c>
      <c r="AL26" s="152">
        <f t="shared" ca="1" si="19"/>
        <v>0</v>
      </c>
      <c r="AM26" s="180" t="s">
        <v>337</v>
      </c>
      <c r="AN26" s="178" t="s">
        <v>528</v>
      </c>
    </row>
    <row r="27" spans="1:40" s="49" customFormat="1" ht="20.25" customHeight="1" x14ac:dyDescent="0.15">
      <c r="A27" s="180" t="s">
        <v>338</v>
      </c>
      <c r="B27" s="178" t="s">
        <v>620</v>
      </c>
      <c r="C27" s="170">
        <v>0</v>
      </c>
      <c r="D27" s="179">
        <f>生産者価格評価表!DS16</f>
        <v>0.22902411</v>
      </c>
      <c r="E27" s="138">
        <f t="shared" si="1"/>
        <v>0</v>
      </c>
      <c r="F27" s="176">
        <f ca="1">OFFSET(投入係数表!$C$115,0,ROW()-16)</f>
        <v>0.32233003556895862</v>
      </c>
      <c r="G27" s="139">
        <f t="shared" ca="1" si="2"/>
        <v>0</v>
      </c>
      <c r="H27" s="269">
        <f ca="1">OFFSET(投入係数表!$C$110,0,ROW()-16)</f>
        <v>0.17213657477958216</v>
      </c>
      <c r="I27" s="140">
        <f t="shared" ca="1" si="3"/>
        <v>0</v>
      </c>
      <c r="J27" s="368"/>
      <c r="K27" s="141">
        <v>0</v>
      </c>
      <c r="L27" s="142">
        <f>生産者価格評価表!DS16</f>
        <v>0.22902411</v>
      </c>
      <c r="M27" s="141">
        <f t="shared" si="4"/>
        <v>0</v>
      </c>
      <c r="N27" s="365"/>
      <c r="O27" s="143">
        <v>0</v>
      </c>
      <c r="P27" s="139">
        <f t="shared" ca="1" si="5"/>
        <v>0</v>
      </c>
      <c r="Q27" s="140">
        <f t="shared" ca="1" si="6"/>
        <v>0</v>
      </c>
      <c r="R27" s="144">
        <f>'雇用表(103部門）'!M18</f>
        <v>6.5261243213305023E-2</v>
      </c>
      <c r="S27" s="145">
        <f t="shared" si="7"/>
        <v>0</v>
      </c>
      <c r="T27" s="146">
        <f>'雇用表(103部門）'!N18</f>
        <v>6.2913978968025877E-2</v>
      </c>
      <c r="U27" s="147">
        <f t="shared" si="8"/>
        <v>0</v>
      </c>
      <c r="V27" s="141">
        <f t="shared" ca="1" si="9"/>
        <v>0</v>
      </c>
      <c r="W27" s="359"/>
      <c r="X27" s="362"/>
      <c r="Y27" s="193">
        <f>生産者価格評価表!DT16</f>
        <v>1.8598759475689276E-2</v>
      </c>
      <c r="Z27" s="141">
        <f t="shared" ca="1" si="0"/>
        <v>0</v>
      </c>
      <c r="AA27" s="148">
        <f>生産者価格評価表!DS16</f>
        <v>0.22902411</v>
      </c>
      <c r="AB27" s="189">
        <f t="shared" ca="1" si="10"/>
        <v>0</v>
      </c>
      <c r="AC27" s="195">
        <f ca="1"/>
        <v>0</v>
      </c>
      <c r="AD27" s="139">
        <f t="shared" ca="1" si="11"/>
        <v>0</v>
      </c>
      <c r="AE27" s="140">
        <f t="shared" ca="1" si="12"/>
        <v>0</v>
      </c>
      <c r="AF27" s="149">
        <f t="shared" ca="1" si="13"/>
        <v>0</v>
      </c>
      <c r="AG27" s="150">
        <f t="shared" ca="1" si="14"/>
        <v>0</v>
      </c>
      <c r="AH27" s="143">
        <f t="shared" ca="1" si="15"/>
        <v>0</v>
      </c>
      <c r="AI27" s="139">
        <f t="shared" ca="1" si="16"/>
        <v>0</v>
      </c>
      <c r="AJ27" s="151">
        <f t="shared" ca="1" si="17"/>
        <v>0</v>
      </c>
      <c r="AK27" s="145">
        <f t="shared" ca="1" si="18"/>
        <v>0</v>
      </c>
      <c r="AL27" s="152">
        <f t="shared" ca="1" si="19"/>
        <v>0</v>
      </c>
      <c r="AM27" s="180" t="s">
        <v>338</v>
      </c>
      <c r="AN27" s="178" t="s">
        <v>620</v>
      </c>
    </row>
    <row r="28" spans="1:40" s="49" customFormat="1" ht="20.25" customHeight="1" x14ac:dyDescent="0.15">
      <c r="A28" s="180" t="s">
        <v>339</v>
      </c>
      <c r="B28" s="178" t="s">
        <v>621</v>
      </c>
      <c r="C28" s="170">
        <v>0</v>
      </c>
      <c r="D28" s="179">
        <f>生産者価格評価表!DS17</f>
        <v>0.16264038999999997</v>
      </c>
      <c r="E28" s="138">
        <f t="shared" si="1"/>
        <v>0</v>
      </c>
      <c r="F28" s="176">
        <f ca="1">OFFSET(投入係数表!$C$115,0,ROW()-16)</f>
        <v>0.34832382671245143</v>
      </c>
      <c r="G28" s="139">
        <f t="shared" ca="1" si="2"/>
        <v>0</v>
      </c>
      <c r="H28" s="269">
        <f ca="1">OFFSET(投入係数表!$C$110,0,ROW()-16)</f>
        <v>0.10230533647748173</v>
      </c>
      <c r="I28" s="140">
        <f t="shared" ca="1" si="3"/>
        <v>0</v>
      </c>
      <c r="J28" s="368"/>
      <c r="K28" s="141">
        <v>0</v>
      </c>
      <c r="L28" s="142">
        <f>生産者価格評価表!DS17</f>
        <v>0.16264038999999997</v>
      </c>
      <c r="M28" s="141">
        <f t="shared" si="4"/>
        <v>0</v>
      </c>
      <c r="N28" s="365"/>
      <c r="O28" s="143">
        <v>0</v>
      </c>
      <c r="P28" s="139">
        <f t="shared" ca="1" si="5"/>
        <v>0</v>
      </c>
      <c r="Q28" s="140">
        <f t="shared" ca="1" si="6"/>
        <v>0</v>
      </c>
      <c r="R28" s="144">
        <f>'雇用表(103部門）'!M19</f>
        <v>1.800949946851484E-2</v>
      </c>
      <c r="S28" s="145">
        <f t="shared" si="7"/>
        <v>0</v>
      </c>
      <c r="T28" s="146">
        <f>'雇用表(103部門）'!N19</f>
        <v>1.7696081137737473E-2</v>
      </c>
      <c r="U28" s="147">
        <f t="shared" si="8"/>
        <v>0</v>
      </c>
      <c r="V28" s="141">
        <f t="shared" ca="1" si="9"/>
        <v>0</v>
      </c>
      <c r="W28" s="359"/>
      <c r="X28" s="362"/>
      <c r="Y28" s="193">
        <f>生産者価格評価表!DT17</f>
        <v>2.4737009346951298E-2</v>
      </c>
      <c r="Z28" s="141">
        <f t="shared" ca="1" si="0"/>
        <v>0</v>
      </c>
      <c r="AA28" s="148">
        <f>生産者価格評価表!DS17</f>
        <v>0.16264038999999997</v>
      </c>
      <c r="AB28" s="189">
        <f t="shared" ca="1" si="10"/>
        <v>0</v>
      </c>
      <c r="AC28" s="195">
        <f ca="1"/>
        <v>0</v>
      </c>
      <c r="AD28" s="139">
        <f t="shared" ca="1" si="11"/>
        <v>0</v>
      </c>
      <c r="AE28" s="140">
        <f t="shared" ca="1" si="12"/>
        <v>0</v>
      </c>
      <c r="AF28" s="149">
        <f t="shared" ca="1" si="13"/>
        <v>0</v>
      </c>
      <c r="AG28" s="150">
        <f t="shared" ca="1" si="14"/>
        <v>0</v>
      </c>
      <c r="AH28" s="143">
        <f t="shared" ca="1" si="15"/>
        <v>0</v>
      </c>
      <c r="AI28" s="139">
        <f t="shared" ca="1" si="16"/>
        <v>0</v>
      </c>
      <c r="AJ28" s="151">
        <f t="shared" ca="1" si="17"/>
        <v>0</v>
      </c>
      <c r="AK28" s="145">
        <f t="shared" ca="1" si="18"/>
        <v>0</v>
      </c>
      <c r="AL28" s="152">
        <f t="shared" ca="1" si="19"/>
        <v>0</v>
      </c>
      <c r="AM28" s="180" t="s">
        <v>339</v>
      </c>
      <c r="AN28" s="178" t="s">
        <v>621</v>
      </c>
    </row>
    <row r="29" spans="1:40" s="49" customFormat="1" ht="20.25" customHeight="1" x14ac:dyDescent="0.15">
      <c r="A29" s="180" t="s">
        <v>340</v>
      </c>
      <c r="B29" s="178" t="s">
        <v>531</v>
      </c>
      <c r="C29" s="170">
        <v>0</v>
      </c>
      <c r="D29" s="179">
        <f>生産者価格評価表!DS18</f>
        <v>1.6751010000000011E-2</v>
      </c>
      <c r="E29" s="138">
        <f t="shared" si="1"/>
        <v>0</v>
      </c>
      <c r="F29" s="176">
        <f ca="1">OFFSET(投入係数表!$C$115,0,ROW()-16)</f>
        <v>0.28095623777003126</v>
      </c>
      <c r="G29" s="139">
        <f t="shared" ca="1" si="2"/>
        <v>0</v>
      </c>
      <c r="H29" s="269">
        <f ca="1">OFFSET(投入係数表!$C$110,0,ROW()-16)</f>
        <v>8.2475183692511042E-2</v>
      </c>
      <c r="I29" s="140">
        <f t="shared" ca="1" si="3"/>
        <v>0</v>
      </c>
      <c r="J29" s="368"/>
      <c r="K29" s="141">
        <v>0</v>
      </c>
      <c r="L29" s="142">
        <f>生産者価格評価表!DS18</f>
        <v>1.6751010000000011E-2</v>
      </c>
      <c r="M29" s="141">
        <f t="shared" si="4"/>
        <v>0</v>
      </c>
      <c r="N29" s="365"/>
      <c r="O29" s="143">
        <v>0</v>
      </c>
      <c r="P29" s="139">
        <f t="shared" ca="1" si="5"/>
        <v>0</v>
      </c>
      <c r="Q29" s="140">
        <f t="shared" ca="1" si="6"/>
        <v>0</v>
      </c>
      <c r="R29" s="144">
        <f>'雇用表(103部門）'!M20</f>
        <v>3.288322728627522E-2</v>
      </c>
      <c r="S29" s="145">
        <f t="shared" si="7"/>
        <v>0</v>
      </c>
      <c r="T29" s="146">
        <f>'雇用表(103部門）'!N20</f>
        <v>3.288322728627522E-2</v>
      </c>
      <c r="U29" s="147">
        <f t="shared" si="8"/>
        <v>0</v>
      </c>
      <c r="V29" s="141">
        <f t="shared" ca="1" si="9"/>
        <v>0</v>
      </c>
      <c r="W29" s="359"/>
      <c r="X29" s="362"/>
      <c r="Y29" s="193">
        <f>生産者価格評価表!DT18</f>
        <v>7.959161794924216E-4</v>
      </c>
      <c r="Z29" s="141">
        <f t="shared" ca="1" si="0"/>
        <v>0</v>
      </c>
      <c r="AA29" s="148">
        <f>生産者価格評価表!DS18</f>
        <v>1.6751010000000011E-2</v>
      </c>
      <c r="AB29" s="189">
        <f t="shared" ca="1" si="10"/>
        <v>0</v>
      </c>
      <c r="AC29" s="195">
        <f ca="1"/>
        <v>0</v>
      </c>
      <c r="AD29" s="139">
        <f t="shared" ca="1" si="11"/>
        <v>0</v>
      </c>
      <c r="AE29" s="140">
        <f t="shared" ca="1" si="12"/>
        <v>0</v>
      </c>
      <c r="AF29" s="149">
        <f t="shared" ca="1" si="13"/>
        <v>0</v>
      </c>
      <c r="AG29" s="150">
        <f t="shared" ca="1" si="14"/>
        <v>0</v>
      </c>
      <c r="AH29" s="143">
        <f t="shared" ca="1" si="15"/>
        <v>0</v>
      </c>
      <c r="AI29" s="139">
        <f t="shared" ca="1" si="16"/>
        <v>0</v>
      </c>
      <c r="AJ29" s="151">
        <f t="shared" ca="1" si="17"/>
        <v>0</v>
      </c>
      <c r="AK29" s="145">
        <f t="shared" ca="1" si="18"/>
        <v>0</v>
      </c>
      <c r="AL29" s="152">
        <f t="shared" ca="1" si="19"/>
        <v>0</v>
      </c>
      <c r="AM29" s="180" t="s">
        <v>340</v>
      </c>
      <c r="AN29" s="178" t="s">
        <v>531</v>
      </c>
    </row>
    <row r="30" spans="1:40" s="49" customFormat="1" ht="20.25" customHeight="1" x14ac:dyDescent="0.15">
      <c r="A30" s="180" t="s">
        <v>341</v>
      </c>
      <c r="B30" s="178" t="s">
        <v>532</v>
      </c>
      <c r="C30" s="170">
        <v>0</v>
      </c>
      <c r="D30" s="179">
        <f>生産者価格評価表!DS19</f>
        <v>5.7521829999999996E-2</v>
      </c>
      <c r="E30" s="138">
        <f t="shared" si="1"/>
        <v>0</v>
      </c>
      <c r="F30" s="176">
        <f ca="1">OFFSET(投入係数表!$C$115,0,ROW()-16)</f>
        <v>0.43584568107307636</v>
      </c>
      <c r="G30" s="139">
        <f t="shared" ca="1" si="2"/>
        <v>0</v>
      </c>
      <c r="H30" s="269">
        <f ca="1">OFFSET(投入係数表!$C$110,0,ROW()-16)</f>
        <v>0.23362094792977411</v>
      </c>
      <c r="I30" s="140">
        <f t="shared" ca="1" si="3"/>
        <v>0</v>
      </c>
      <c r="J30" s="368"/>
      <c r="K30" s="141">
        <v>0</v>
      </c>
      <c r="L30" s="142">
        <f>生産者価格評価表!DS19</f>
        <v>5.7521829999999996E-2</v>
      </c>
      <c r="M30" s="141">
        <f t="shared" si="4"/>
        <v>0</v>
      </c>
      <c r="N30" s="365"/>
      <c r="O30" s="143">
        <v>0</v>
      </c>
      <c r="P30" s="139">
        <f t="shared" ca="1" si="5"/>
        <v>0</v>
      </c>
      <c r="Q30" s="140">
        <f t="shared" ca="1" si="6"/>
        <v>0</v>
      </c>
      <c r="R30" s="144">
        <f>'雇用表(103部門）'!M21</f>
        <v>0.11769942562680294</v>
      </c>
      <c r="S30" s="145">
        <f t="shared" si="7"/>
        <v>0</v>
      </c>
      <c r="T30" s="146">
        <f>'雇用表(103部門）'!N21</f>
        <v>0.10657147993117794</v>
      </c>
      <c r="U30" s="147">
        <f t="shared" si="8"/>
        <v>0</v>
      </c>
      <c r="V30" s="141">
        <f t="shared" ca="1" si="9"/>
        <v>0</v>
      </c>
      <c r="W30" s="359"/>
      <c r="X30" s="362"/>
      <c r="Y30" s="193">
        <f>生産者価格評価表!DT19</f>
        <v>2.8542670964248049E-4</v>
      </c>
      <c r="Z30" s="141">
        <f t="shared" ca="1" si="0"/>
        <v>0</v>
      </c>
      <c r="AA30" s="148">
        <f>生産者価格評価表!DS19</f>
        <v>5.7521829999999996E-2</v>
      </c>
      <c r="AB30" s="189">
        <f t="shared" ca="1" si="10"/>
        <v>0</v>
      </c>
      <c r="AC30" s="195">
        <f ca="1"/>
        <v>0</v>
      </c>
      <c r="AD30" s="139">
        <f t="shared" ca="1" si="11"/>
        <v>0</v>
      </c>
      <c r="AE30" s="140">
        <f t="shared" ca="1" si="12"/>
        <v>0</v>
      </c>
      <c r="AF30" s="149">
        <f t="shared" ca="1" si="13"/>
        <v>0</v>
      </c>
      <c r="AG30" s="150">
        <f t="shared" ca="1" si="14"/>
        <v>0</v>
      </c>
      <c r="AH30" s="143">
        <f t="shared" ca="1" si="15"/>
        <v>0</v>
      </c>
      <c r="AI30" s="139">
        <f t="shared" ca="1" si="16"/>
        <v>0</v>
      </c>
      <c r="AJ30" s="151">
        <f t="shared" ca="1" si="17"/>
        <v>0</v>
      </c>
      <c r="AK30" s="145">
        <f t="shared" ca="1" si="18"/>
        <v>0</v>
      </c>
      <c r="AL30" s="152">
        <f t="shared" ca="1" si="19"/>
        <v>0</v>
      </c>
      <c r="AM30" s="180" t="s">
        <v>341</v>
      </c>
      <c r="AN30" s="178" t="s">
        <v>532</v>
      </c>
    </row>
    <row r="31" spans="1:40" s="49" customFormat="1" ht="20.25" customHeight="1" x14ac:dyDescent="0.15">
      <c r="A31" s="180" t="s">
        <v>342</v>
      </c>
      <c r="B31" s="178" t="s">
        <v>533</v>
      </c>
      <c r="C31" s="170">
        <v>0</v>
      </c>
      <c r="D31" s="179">
        <f>生産者価格評価表!DS20</f>
        <v>2.4599460000000017E-2</v>
      </c>
      <c r="E31" s="138">
        <f t="shared" si="1"/>
        <v>0</v>
      </c>
      <c r="F31" s="176">
        <f ca="1">OFFSET(投入係数表!$C$115,0,ROW()-16)</f>
        <v>0.44739632853753192</v>
      </c>
      <c r="G31" s="139">
        <f t="shared" ca="1" si="2"/>
        <v>0</v>
      </c>
      <c r="H31" s="269">
        <f ca="1">OFFSET(投入係数表!$C$110,0,ROW()-16)</f>
        <v>0.3076028705489583</v>
      </c>
      <c r="I31" s="140">
        <f t="shared" ca="1" si="3"/>
        <v>0</v>
      </c>
      <c r="J31" s="368"/>
      <c r="K31" s="141">
        <v>0</v>
      </c>
      <c r="L31" s="142">
        <f>生産者価格評価表!DS20</f>
        <v>2.4599460000000017E-2</v>
      </c>
      <c r="M31" s="141">
        <f t="shared" si="4"/>
        <v>0</v>
      </c>
      <c r="N31" s="365"/>
      <c r="O31" s="143">
        <v>0</v>
      </c>
      <c r="P31" s="139">
        <f t="shared" ca="1" si="5"/>
        <v>0</v>
      </c>
      <c r="Q31" s="140">
        <f t="shared" ca="1" si="6"/>
        <v>0</v>
      </c>
      <c r="R31" s="144">
        <f>'雇用表(103部門）'!M22</f>
        <v>0.21498204735974882</v>
      </c>
      <c r="S31" s="145">
        <f t="shared" si="7"/>
        <v>0</v>
      </c>
      <c r="T31" s="146">
        <f>'雇用表(103部門）'!N22</f>
        <v>0.18388224791598559</v>
      </c>
      <c r="U31" s="147">
        <f t="shared" si="8"/>
        <v>0</v>
      </c>
      <c r="V31" s="141">
        <f t="shared" ca="1" si="9"/>
        <v>0</v>
      </c>
      <c r="W31" s="359"/>
      <c r="X31" s="362"/>
      <c r="Y31" s="193">
        <f>生産者価格評価表!DT20</f>
        <v>1.0235526503723136E-2</v>
      </c>
      <c r="Z31" s="141">
        <f t="shared" ca="1" si="0"/>
        <v>0</v>
      </c>
      <c r="AA31" s="148">
        <f>生産者価格評価表!DS20</f>
        <v>2.4599460000000017E-2</v>
      </c>
      <c r="AB31" s="189">
        <f t="shared" ca="1" si="10"/>
        <v>0</v>
      </c>
      <c r="AC31" s="195">
        <f ca="1"/>
        <v>0</v>
      </c>
      <c r="AD31" s="139">
        <f t="shared" ca="1" si="11"/>
        <v>0</v>
      </c>
      <c r="AE31" s="140">
        <f t="shared" ca="1" si="12"/>
        <v>0</v>
      </c>
      <c r="AF31" s="149">
        <f t="shared" ca="1" si="13"/>
        <v>0</v>
      </c>
      <c r="AG31" s="150">
        <f t="shared" ca="1" si="14"/>
        <v>0</v>
      </c>
      <c r="AH31" s="143">
        <f t="shared" ca="1" si="15"/>
        <v>0</v>
      </c>
      <c r="AI31" s="139">
        <f t="shared" ca="1" si="16"/>
        <v>0</v>
      </c>
      <c r="AJ31" s="151">
        <f t="shared" ca="1" si="17"/>
        <v>0</v>
      </c>
      <c r="AK31" s="145">
        <f t="shared" ca="1" si="18"/>
        <v>0</v>
      </c>
      <c r="AL31" s="152">
        <f t="shared" ca="1" si="19"/>
        <v>0</v>
      </c>
      <c r="AM31" s="180" t="s">
        <v>342</v>
      </c>
      <c r="AN31" s="178" t="s">
        <v>533</v>
      </c>
    </row>
    <row r="32" spans="1:40" s="49" customFormat="1" ht="20.25" customHeight="1" x14ac:dyDescent="0.15">
      <c r="A32" s="180" t="s">
        <v>343</v>
      </c>
      <c r="B32" s="178" t="s">
        <v>622</v>
      </c>
      <c r="C32" s="170">
        <v>0</v>
      </c>
      <c r="D32" s="179">
        <f>生産者価格評価表!DS21</f>
        <v>0.33406639000000005</v>
      </c>
      <c r="E32" s="138">
        <f t="shared" si="1"/>
        <v>0</v>
      </c>
      <c r="F32" s="176">
        <f ca="1">OFFSET(投入係数表!$C$115,0,ROW()-16)</f>
        <v>0.42839910795167496</v>
      </c>
      <c r="G32" s="139">
        <f t="shared" ca="1" si="2"/>
        <v>0</v>
      </c>
      <c r="H32" s="269">
        <f ca="1">OFFSET(投入係数表!$C$110,0,ROW()-16)</f>
        <v>0.16145742970143739</v>
      </c>
      <c r="I32" s="140">
        <f t="shared" ca="1" si="3"/>
        <v>0</v>
      </c>
      <c r="J32" s="368"/>
      <c r="K32" s="141">
        <v>0</v>
      </c>
      <c r="L32" s="142">
        <f>生産者価格評価表!DS21</f>
        <v>0.33406639000000005</v>
      </c>
      <c r="M32" s="141">
        <f t="shared" si="4"/>
        <v>0</v>
      </c>
      <c r="N32" s="365"/>
      <c r="O32" s="143">
        <v>0</v>
      </c>
      <c r="P32" s="139">
        <f t="shared" ca="1" si="5"/>
        <v>0</v>
      </c>
      <c r="Q32" s="140">
        <f t="shared" ca="1" si="6"/>
        <v>0</v>
      </c>
      <c r="R32" s="144">
        <f>'雇用表(103部門）'!M23</f>
        <v>4.0290141196259392E-2</v>
      </c>
      <c r="S32" s="145">
        <f t="shared" si="7"/>
        <v>0</v>
      </c>
      <c r="T32" s="146">
        <f>'雇用表(103部門）'!N23</f>
        <v>3.7886150347823937E-2</v>
      </c>
      <c r="U32" s="147">
        <f t="shared" si="8"/>
        <v>0</v>
      </c>
      <c r="V32" s="141">
        <f t="shared" ca="1" si="9"/>
        <v>0</v>
      </c>
      <c r="W32" s="359"/>
      <c r="X32" s="362"/>
      <c r="Y32" s="193">
        <f>生産者価格評価表!DT21</f>
        <v>1.5170987045030725E-4</v>
      </c>
      <c r="Z32" s="141">
        <f t="shared" ca="1" si="0"/>
        <v>0</v>
      </c>
      <c r="AA32" s="148">
        <f>生産者価格評価表!DS21</f>
        <v>0.33406639000000005</v>
      </c>
      <c r="AB32" s="189">
        <f t="shared" ca="1" si="10"/>
        <v>0</v>
      </c>
      <c r="AC32" s="195">
        <f ca="1"/>
        <v>0</v>
      </c>
      <c r="AD32" s="139">
        <f t="shared" ca="1" si="11"/>
        <v>0</v>
      </c>
      <c r="AE32" s="140">
        <f t="shared" ca="1" si="12"/>
        <v>0</v>
      </c>
      <c r="AF32" s="149">
        <f t="shared" ca="1" si="13"/>
        <v>0</v>
      </c>
      <c r="AG32" s="150">
        <f t="shared" ca="1" si="14"/>
        <v>0</v>
      </c>
      <c r="AH32" s="143">
        <f t="shared" ca="1" si="15"/>
        <v>0</v>
      </c>
      <c r="AI32" s="139">
        <f t="shared" ca="1" si="16"/>
        <v>0</v>
      </c>
      <c r="AJ32" s="151">
        <f t="shared" ca="1" si="17"/>
        <v>0</v>
      </c>
      <c r="AK32" s="145">
        <f t="shared" ca="1" si="18"/>
        <v>0</v>
      </c>
      <c r="AL32" s="152">
        <f t="shared" ca="1" si="19"/>
        <v>0</v>
      </c>
      <c r="AM32" s="180" t="s">
        <v>343</v>
      </c>
      <c r="AN32" s="178" t="s">
        <v>622</v>
      </c>
    </row>
    <row r="33" spans="1:40" s="49" customFormat="1" ht="20.25" customHeight="1" x14ac:dyDescent="0.15">
      <c r="A33" s="180" t="s">
        <v>344</v>
      </c>
      <c r="B33" s="178" t="s">
        <v>535</v>
      </c>
      <c r="C33" s="170">
        <v>0</v>
      </c>
      <c r="D33" s="179">
        <f>生産者価格評価表!DS22</f>
        <v>0.14815809000000002</v>
      </c>
      <c r="E33" s="138">
        <f t="shared" si="1"/>
        <v>0</v>
      </c>
      <c r="F33" s="176">
        <f ca="1">OFFSET(投入係数表!$C$115,0,ROW()-16)</f>
        <v>0.41291765324914498</v>
      </c>
      <c r="G33" s="139">
        <f t="shared" ca="1" si="2"/>
        <v>0</v>
      </c>
      <c r="H33" s="269">
        <f ca="1">OFFSET(投入係数表!$C$110,0,ROW()-16)</f>
        <v>0.23027204009214519</v>
      </c>
      <c r="I33" s="140">
        <f t="shared" ca="1" si="3"/>
        <v>0</v>
      </c>
      <c r="J33" s="368"/>
      <c r="K33" s="141">
        <v>0</v>
      </c>
      <c r="L33" s="142">
        <f>生産者価格評価表!DS22</f>
        <v>0.14815809000000002</v>
      </c>
      <c r="M33" s="141">
        <f t="shared" si="4"/>
        <v>0</v>
      </c>
      <c r="N33" s="365"/>
      <c r="O33" s="143">
        <v>0</v>
      </c>
      <c r="P33" s="139">
        <f t="shared" ca="1" si="5"/>
        <v>0</v>
      </c>
      <c r="Q33" s="140">
        <f t="shared" ca="1" si="6"/>
        <v>0</v>
      </c>
      <c r="R33" s="144">
        <f>'雇用表(103部門）'!M24</f>
        <v>0.16025949525477889</v>
      </c>
      <c r="S33" s="145">
        <f t="shared" si="7"/>
        <v>0</v>
      </c>
      <c r="T33" s="146">
        <f>'雇用表(103部門）'!N24</f>
        <v>0.1057167240969963</v>
      </c>
      <c r="U33" s="147">
        <f t="shared" si="8"/>
        <v>0</v>
      </c>
      <c r="V33" s="141">
        <f t="shared" ca="1" si="9"/>
        <v>0</v>
      </c>
      <c r="W33" s="359"/>
      <c r="X33" s="362"/>
      <c r="Y33" s="193">
        <f>生産者価格評価表!DT22</f>
        <v>4.161646802897017E-4</v>
      </c>
      <c r="Z33" s="141">
        <f t="shared" ca="1" si="0"/>
        <v>0</v>
      </c>
      <c r="AA33" s="148">
        <f>生産者価格評価表!DS22</f>
        <v>0.14815809000000002</v>
      </c>
      <c r="AB33" s="189">
        <f t="shared" ca="1" si="10"/>
        <v>0</v>
      </c>
      <c r="AC33" s="195">
        <f ca="1"/>
        <v>0</v>
      </c>
      <c r="AD33" s="139">
        <f t="shared" ca="1" si="11"/>
        <v>0</v>
      </c>
      <c r="AE33" s="140">
        <f t="shared" ca="1" si="12"/>
        <v>0</v>
      </c>
      <c r="AF33" s="149">
        <f t="shared" ca="1" si="13"/>
        <v>0</v>
      </c>
      <c r="AG33" s="150">
        <f t="shared" ca="1" si="14"/>
        <v>0</v>
      </c>
      <c r="AH33" s="143">
        <f t="shared" ca="1" si="15"/>
        <v>0</v>
      </c>
      <c r="AI33" s="139">
        <f t="shared" ca="1" si="16"/>
        <v>0</v>
      </c>
      <c r="AJ33" s="151">
        <f t="shared" ca="1" si="17"/>
        <v>0</v>
      </c>
      <c r="AK33" s="145">
        <f t="shared" ca="1" si="18"/>
        <v>0</v>
      </c>
      <c r="AL33" s="152">
        <f t="shared" ca="1" si="19"/>
        <v>0</v>
      </c>
      <c r="AM33" s="180" t="s">
        <v>344</v>
      </c>
      <c r="AN33" s="178" t="s">
        <v>535</v>
      </c>
    </row>
    <row r="34" spans="1:40" s="49" customFormat="1" ht="20.25" customHeight="1" x14ac:dyDescent="0.15">
      <c r="A34" s="180" t="s">
        <v>345</v>
      </c>
      <c r="B34" s="178" t="s">
        <v>536</v>
      </c>
      <c r="C34" s="170">
        <v>0</v>
      </c>
      <c r="D34" s="179">
        <f>生産者価格評価表!DS23</f>
        <v>0.16667454000000004</v>
      </c>
      <c r="E34" s="138">
        <f t="shared" si="1"/>
        <v>0</v>
      </c>
      <c r="F34" s="176">
        <f ca="1">OFFSET(投入係数表!$C$115,0,ROW()-16)</f>
        <v>0.29390410103293768</v>
      </c>
      <c r="G34" s="139">
        <f t="shared" ca="1" si="2"/>
        <v>0</v>
      </c>
      <c r="H34" s="269">
        <f ca="1">OFFSET(投入係数表!$C$110,0,ROW()-16)</f>
        <v>0.13078344760360094</v>
      </c>
      <c r="I34" s="140">
        <f t="shared" ca="1" si="3"/>
        <v>0</v>
      </c>
      <c r="J34" s="368"/>
      <c r="K34" s="141">
        <v>0</v>
      </c>
      <c r="L34" s="142">
        <f>生産者価格評価表!DS23</f>
        <v>0.16667454000000004</v>
      </c>
      <c r="M34" s="141">
        <f t="shared" si="4"/>
        <v>0</v>
      </c>
      <c r="N34" s="365"/>
      <c r="O34" s="143">
        <v>0</v>
      </c>
      <c r="P34" s="139">
        <f t="shared" ca="1" si="5"/>
        <v>0</v>
      </c>
      <c r="Q34" s="140">
        <f t="shared" ca="1" si="6"/>
        <v>0</v>
      </c>
      <c r="R34" s="144">
        <f>'雇用表(103部門）'!M25</f>
        <v>1.8225902898942489E-2</v>
      </c>
      <c r="S34" s="145">
        <f t="shared" si="7"/>
        <v>0</v>
      </c>
      <c r="T34" s="146">
        <f>'雇用表(103部門）'!N25</f>
        <v>1.7560350264992343E-2</v>
      </c>
      <c r="U34" s="147">
        <f t="shared" si="8"/>
        <v>0</v>
      </c>
      <c r="V34" s="141">
        <f t="shared" ca="1" si="9"/>
        <v>0</v>
      </c>
      <c r="W34" s="359"/>
      <c r="X34" s="362"/>
      <c r="Y34" s="193">
        <f>生産者価格評価表!DT23</f>
        <v>-3.1157392579088871E-4</v>
      </c>
      <c r="Z34" s="141">
        <f t="shared" ca="1" si="0"/>
        <v>0</v>
      </c>
      <c r="AA34" s="148">
        <f>生産者価格評価表!DS23</f>
        <v>0.16667454000000004</v>
      </c>
      <c r="AB34" s="189">
        <f t="shared" ca="1" si="10"/>
        <v>0</v>
      </c>
      <c r="AC34" s="195">
        <f ca="1"/>
        <v>0</v>
      </c>
      <c r="AD34" s="139">
        <f t="shared" ca="1" si="11"/>
        <v>0</v>
      </c>
      <c r="AE34" s="140">
        <f t="shared" ca="1" si="12"/>
        <v>0</v>
      </c>
      <c r="AF34" s="149">
        <f t="shared" ca="1" si="13"/>
        <v>0</v>
      </c>
      <c r="AG34" s="150">
        <f t="shared" ca="1" si="14"/>
        <v>0</v>
      </c>
      <c r="AH34" s="143">
        <f t="shared" ca="1" si="15"/>
        <v>0</v>
      </c>
      <c r="AI34" s="139">
        <f t="shared" ca="1" si="16"/>
        <v>0</v>
      </c>
      <c r="AJ34" s="151">
        <f t="shared" ca="1" si="17"/>
        <v>0</v>
      </c>
      <c r="AK34" s="145">
        <f t="shared" ca="1" si="18"/>
        <v>0</v>
      </c>
      <c r="AL34" s="152">
        <f t="shared" ca="1" si="19"/>
        <v>0</v>
      </c>
      <c r="AM34" s="180" t="s">
        <v>345</v>
      </c>
      <c r="AN34" s="178" t="s">
        <v>536</v>
      </c>
    </row>
    <row r="35" spans="1:40" s="49" customFormat="1" ht="20.25" customHeight="1" x14ac:dyDescent="0.15">
      <c r="A35" s="180" t="s">
        <v>346</v>
      </c>
      <c r="B35" s="178" t="s">
        <v>537</v>
      </c>
      <c r="C35" s="170">
        <v>0</v>
      </c>
      <c r="D35" s="179">
        <f>生産者価格評価表!DS24</f>
        <v>0.21492358</v>
      </c>
      <c r="E35" s="138">
        <f t="shared" si="1"/>
        <v>0</v>
      </c>
      <c r="F35" s="176">
        <f ca="1">OFFSET(投入係数表!$C$115,0,ROW()-16)</f>
        <v>0.47812996430869242</v>
      </c>
      <c r="G35" s="139">
        <f t="shared" ca="1" si="2"/>
        <v>0</v>
      </c>
      <c r="H35" s="269">
        <f ca="1">OFFSET(投入係数表!$C$110,0,ROW()-16)</f>
        <v>0.2573491791635748</v>
      </c>
      <c r="I35" s="140">
        <f t="shared" ca="1" si="3"/>
        <v>0</v>
      </c>
      <c r="J35" s="368"/>
      <c r="K35" s="141">
        <v>0</v>
      </c>
      <c r="L35" s="142">
        <f>生産者価格評価表!DS24</f>
        <v>0.21492358</v>
      </c>
      <c r="M35" s="141">
        <f t="shared" si="4"/>
        <v>0</v>
      </c>
      <c r="N35" s="365"/>
      <c r="O35" s="143">
        <v>0</v>
      </c>
      <c r="P35" s="139">
        <f t="shared" ca="1" si="5"/>
        <v>0</v>
      </c>
      <c r="Q35" s="140">
        <f t="shared" ca="1" si="6"/>
        <v>0</v>
      </c>
      <c r="R35" s="144">
        <f>'雇用表(103部門）'!M26</f>
        <v>5.0495058432648232E-2</v>
      </c>
      <c r="S35" s="145">
        <f t="shared" si="7"/>
        <v>0</v>
      </c>
      <c r="T35" s="146">
        <f>'雇用表(103部門）'!N26</f>
        <v>3.2089821798059012E-2</v>
      </c>
      <c r="U35" s="147">
        <f t="shared" si="8"/>
        <v>0</v>
      </c>
      <c r="V35" s="141">
        <f t="shared" ca="1" si="9"/>
        <v>0</v>
      </c>
      <c r="W35" s="359"/>
      <c r="X35" s="362"/>
      <c r="Y35" s="193">
        <f>生産者価格評価表!DT24</f>
        <v>1.3943875391369833E-3</v>
      </c>
      <c r="Z35" s="141">
        <f t="shared" ca="1" si="0"/>
        <v>0</v>
      </c>
      <c r="AA35" s="148">
        <f>生産者価格評価表!DS24</f>
        <v>0.21492358</v>
      </c>
      <c r="AB35" s="189">
        <f t="shared" ca="1" si="10"/>
        <v>0</v>
      </c>
      <c r="AC35" s="195">
        <f ca="1"/>
        <v>0</v>
      </c>
      <c r="AD35" s="139">
        <f t="shared" ca="1" si="11"/>
        <v>0</v>
      </c>
      <c r="AE35" s="140">
        <f t="shared" ca="1" si="12"/>
        <v>0</v>
      </c>
      <c r="AF35" s="149">
        <f t="shared" ca="1" si="13"/>
        <v>0</v>
      </c>
      <c r="AG35" s="150">
        <f t="shared" ca="1" si="14"/>
        <v>0</v>
      </c>
      <c r="AH35" s="143">
        <f t="shared" ca="1" si="15"/>
        <v>0</v>
      </c>
      <c r="AI35" s="139">
        <f t="shared" ca="1" si="16"/>
        <v>0</v>
      </c>
      <c r="AJ35" s="151">
        <f t="shared" ca="1" si="17"/>
        <v>0</v>
      </c>
      <c r="AK35" s="145">
        <f t="shared" ca="1" si="18"/>
        <v>0</v>
      </c>
      <c r="AL35" s="152">
        <f t="shared" ca="1" si="19"/>
        <v>0</v>
      </c>
      <c r="AM35" s="180" t="s">
        <v>346</v>
      </c>
      <c r="AN35" s="178" t="s">
        <v>537</v>
      </c>
    </row>
    <row r="36" spans="1:40" s="49" customFormat="1" ht="20.25" customHeight="1" x14ac:dyDescent="0.15">
      <c r="A36" s="180" t="s">
        <v>347</v>
      </c>
      <c r="B36" s="178" t="s">
        <v>623</v>
      </c>
      <c r="C36" s="170">
        <v>0</v>
      </c>
      <c r="D36" s="179">
        <f>生産者価格評価表!DS25</f>
        <v>0.26130074000000003</v>
      </c>
      <c r="E36" s="138">
        <f t="shared" si="1"/>
        <v>0</v>
      </c>
      <c r="F36" s="176">
        <f ca="1">OFFSET(投入係数表!$C$115,0,ROW()-16)</f>
        <v>0.60609830143752685</v>
      </c>
      <c r="G36" s="139">
        <f t="shared" ca="1" si="2"/>
        <v>0</v>
      </c>
      <c r="H36" s="269">
        <f ca="1">OFFSET(投入係数表!$C$110,0,ROW()-16)</f>
        <v>0.28954238935466931</v>
      </c>
      <c r="I36" s="140">
        <f t="shared" ca="1" si="3"/>
        <v>0</v>
      </c>
      <c r="J36" s="368"/>
      <c r="K36" s="141">
        <v>0</v>
      </c>
      <c r="L36" s="142">
        <f>生産者価格評価表!DS25</f>
        <v>0.26130074000000003</v>
      </c>
      <c r="M36" s="141">
        <f t="shared" si="4"/>
        <v>0</v>
      </c>
      <c r="N36" s="365"/>
      <c r="O36" s="143">
        <v>0</v>
      </c>
      <c r="P36" s="139">
        <f t="shared" ca="1" si="5"/>
        <v>0</v>
      </c>
      <c r="Q36" s="140">
        <f t="shared" ca="1" si="6"/>
        <v>0</v>
      </c>
      <c r="R36" s="144">
        <f>'雇用表(103部門）'!M27</f>
        <v>0.15476100667164228</v>
      </c>
      <c r="S36" s="145">
        <f t="shared" si="7"/>
        <v>0</v>
      </c>
      <c r="T36" s="146">
        <f>'雇用表(103部門）'!N27</f>
        <v>0.13703636700551003</v>
      </c>
      <c r="U36" s="147">
        <f t="shared" si="8"/>
        <v>0</v>
      </c>
      <c r="V36" s="141">
        <f t="shared" ca="1" si="9"/>
        <v>0</v>
      </c>
      <c r="W36" s="359"/>
      <c r="X36" s="362"/>
      <c r="Y36" s="193">
        <f>生産者価格評価表!DT25</f>
        <v>1.2793372934091494E-4</v>
      </c>
      <c r="Z36" s="141">
        <f t="shared" ca="1" si="0"/>
        <v>0</v>
      </c>
      <c r="AA36" s="148">
        <f>生産者価格評価表!DS25</f>
        <v>0.26130074000000003</v>
      </c>
      <c r="AB36" s="189">
        <f t="shared" ca="1" si="10"/>
        <v>0</v>
      </c>
      <c r="AC36" s="195">
        <f ca="1"/>
        <v>0</v>
      </c>
      <c r="AD36" s="139">
        <f t="shared" ca="1" si="11"/>
        <v>0</v>
      </c>
      <c r="AE36" s="140">
        <f t="shared" ca="1" si="12"/>
        <v>0</v>
      </c>
      <c r="AF36" s="149">
        <f t="shared" ca="1" si="13"/>
        <v>0</v>
      </c>
      <c r="AG36" s="150">
        <f t="shared" ca="1" si="14"/>
        <v>0</v>
      </c>
      <c r="AH36" s="143">
        <f t="shared" ca="1" si="15"/>
        <v>0</v>
      </c>
      <c r="AI36" s="139">
        <f t="shared" ca="1" si="16"/>
        <v>0</v>
      </c>
      <c r="AJ36" s="151">
        <f t="shared" ca="1" si="17"/>
        <v>0</v>
      </c>
      <c r="AK36" s="145">
        <f t="shared" ca="1" si="18"/>
        <v>0</v>
      </c>
      <c r="AL36" s="152">
        <f t="shared" ca="1" si="19"/>
        <v>0</v>
      </c>
      <c r="AM36" s="180" t="s">
        <v>347</v>
      </c>
      <c r="AN36" s="178" t="s">
        <v>623</v>
      </c>
    </row>
    <row r="37" spans="1:40" s="49" customFormat="1" ht="20.25" customHeight="1" x14ac:dyDescent="0.15">
      <c r="A37" s="180" t="s">
        <v>348</v>
      </c>
      <c r="B37" s="178" t="s">
        <v>539</v>
      </c>
      <c r="C37" s="170">
        <v>0</v>
      </c>
      <c r="D37" s="179">
        <f>生産者価格評価表!DS26</f>
        <v>0.67857204999999998</v>
      </c>
      <c r="E37" s="138">
        <f t="shared" si="1"/>
        <v>0</v>
      </c>
      <c r="F37" s="176">
        <f ca="1">OFFSET(投入係数表!$C$115,0,ROW()-16)</f>
        <v>0.37336757833544232</v>
      </c>
      <c r="G37" s="139">
        <f t="shared" ca="1" si="2"/>
        <v>0</v>
      </c>
      <c r="H37" s="269">
        <f ca="1">OFFSET(投入係数表!$C$110,0,ROW()-16)</f>
        <v>0.10478494556297531</v>
      </c>
      <c r="I37" s="140">
        <f t="shared" ca="1" si="3"/>
        <v>0</v>
      </c>
      <c r="J37" s="368"/>
      <c r="K37" s="141">
        <v>0</v>
      </c>
      <c r="L37" s="142">
        <f>生産者価格評価表!DS26</f>
        <v>0.67857204999999998</v>
      </c>
      <c r="M37" s="141">
        <f t="shared" si="4"/>
        <v>0</v>
      </c>
      <c r="N37" s="365"/>
      <c r="O37" s="143">
        <v>0</v>
      </c>
      <c r="P37" s="139">
        <f t="shared" ca="1" si="5"/>
        <v>0</v>
      </c>
      <c r="Q37" s="140">
        <f t="shared" ca="1" si="6"/>
        <v>0</v>
      </c>
      <c r="R37" s="144">
        <f>'雇用表(103部門）'!M28</f>
        <v>1.9419421927659521E-2</v>
      </c>
      <c r="S37" s="145">
        <f t="shared" si="7"/>
        <v>0</v>
      </c>
      <c r="T37" s="146">
        <f>'雇用表(103部門）'!N28</f>
        <v>1.9419421927659521E-2</v>
      </c>
      <c r="U37" s="147">
        <f t="shared" si="8"/>
        <v>0</v>
      </c>
      <c r="V37" s="141">
        <f t="shared" ca="1" si="9"/>
        <v>0</v>
      </c>
      <c r="W37" s="359"/>
      <c r="X37" s="362"/>
      <c r="Y37" s="193">
        <f>生産者価格評価表!DT26</f>
        <v>2.2828920633101226E-5</v>
      </c>
      <c r="Z37" s="141">
        <f t="shared" ca="1" si="0"/>
        <v>0</v>
      </c>
      <c r="AA37" s="148">
        <f>生産者価格評価表!DS26</f>
        <v>0.67857204999999998</v>
      </c>
      <c r="AB37" s="189">
        <f t="shared" ca="1" si="10"/>
        <v>0</v>
      </c>
      <c r="AC37" s="195">
        <f ca="1"/>
        <v>0</v>
      </c>
      <c r="AD37" s="139">
        <f t="shared" ca="1" si="11"/>
        <v>0</v>
      </c>
      <c r="AE37" s="140">
        <f t="shared" ca="1" si="12"/>
        <v>0</v>
      </c>
      <c r="AF37" s="149">
        <f t="shared" ca="1" si="13"/>
        <v>0</v>
      </c>
      <c r="AG37" s="150">
        <f t="shared" ca="1" si="14"/>
        <v>0</v>
      </c>
      <c r="AH37" s="143">
        <f t="shared" ca="1" si="15"/>
        <v>0</v>
      </c>
      <c r="AI37" s="139">
        <f t="shared" ca="1" si="16"/>
        <v>0</v>
      </c>
      <c r="AJ37" s="151">
        <f t="shared" ca="1" si="17"/>
        <v>0</v>
      </c>
      <c r="AK37" s="145">
        <f t="shared" ca="1" si="18"/>
        <v>0</v>
      </c>
      <c r="AL37" s="152">
        <f t="shared" ca="1" si="19"/>
        <v>0</v>
      </c>
      <c r="AM37" s="180" t="s">
        <v>348</v>
      </c>
      <c r="AN37" s="178" t="s">
        <v>539</v>
      </c>
    </row>
    <row r="38" spans="1:40" s="49" customFormat="1" ht="20.25" customHeight="1" x14ac:dyDescent="0.15">
      <c r="A38" s="180" t="s">
        <v>349</v>
      </c>
      <c r="B38" s="178" t="s">
        <v>624</v>
      </c>
      <c r="C38" s="170">
        <v>0</v>
      </c>
      <c r="D38" s="179">
        <f>生産者価格評価表!DS27</f>
        <v>0.15269507000000004</v>
      </c>
      <c r="E38" s="138">
        <f t="shared" si="1"/>
        <v>0</v>
      </c>
      <c r="F38" s="176">
        <f ca="1">OFFSET(投入係数表!$C$115,0,ROW()-16)</f>
        <v>0.35129751588677066</v>
      </c>
      <c r="G38" s="139">
        <f t="shared" ca="1" si="2"/>
        <v>0</v>
      </c>
      <c r="H38" s="269">
        <f ca="1">OFFSET(投入係数表!$C$110,0,ROW()-16)</f>
        <v>0.11380589254766031</v>
      </c>
      <c r="I38" s="140">
        <f t="shared" ca="1" si="3"/>
        <v>0</v>
      </c>
      <c r="J38" s="368"/>
      <c r="K38" s="141">
        <v>0</v>
      </c>
      <c r="L38" s="142">
        <f>生産者価格評価表!DS27</f>
        <v>0.15269507000000004</v>
      </c>
      <c r="M38" s="141">
        <f t="shared" si="4"/>
        <v>0</v>
      </c>
      <c r="N38" s="365"/>
      <c r="O38" s="143">
        <v>0</v>
      </c>
      <c r="P38" s="139">
        <f t="shared" ca="1" si="5"/>
        <v>0</v>
      </c>
      <c r="Q38" s="140">
        <f t="shared" ca="1" si="6"/>
        <v>0</v>
      </c>
      <c r="R38" s="144">
        <f>'雇用表(103部門）'!M29</f>
        <v>1.3864818024263431E-2</v>
      </c>
      <c r="S38" s="145">
        <f t="shared" si="7"/>
        <v>0</v>
      </c>
      <c r="T38" s="146">
        <f>'雇用表(103部門）'!N29</f>
        <v>1.3864818024263431E-2</v>
      </c>
      <c r="U38" s="147">
        <f t="shared" si="8"/>
        <v>0</v>
      </c>
      <c r="V38" s="141">
        <f t="shared" ca="1" si="9"/>
        <v>0</v>
      </c>
      <c r="W38" s="359"/>
      <c r="X38" s="362"/>
      <c r="Y38" s="193">
        <f>生産者価格評価表!DT27</f>
        <v>2.7022998208889614E-5</v>
      </c>
      <c r="Z38" s="141">
        <f t="shared" ca="1" si="0"/>
        <v>0</v>
      </c>
      <c r="AA38" s="148">
        <f>生産者価格評価表!DS27</f>
        <v>0.15269507000000004</v>
      </c>
      <c r="AB38" s="189">
        <f t="shared" ca="1" si="10"/>
        <v>0</v>
      </c>
      <c r="AC38" s="195">
        <f ca="1"/>
        <v>0</v>
      </c>
      <c r="AD38" s="139">
        <f t="shared" ca="1" si="11"/>
        <v>0</v>
      </c>
      <c r="AE38" s="140">
        <f t="shared" ca="1" si="12"/>
        <v>0</v>
      </c>
      <c r="AF38" s="149">
        <f t="shared" ca="1" si="13"/>
        <v>0</v>
      </c>
      <c r="AG38" s="150">
        <f t="shared" ca="1" si="14"/>
        <v>0</v>
      </c>
      <c r="AH38" s="143">
        <f t="shared" ca="1" si="15"/>
        <v>0</v>
      </c>
      <c r="AI38" s="139">
        <f t="shared" ca="1" si="16"/>
        <v>0</v>
      </c>
      <c r="AJ38" s="151">
        <f t="shared" ca="1" si="17"/>
        <v>0</v>
      </c>
      <c r="AK38" s="145">
        <f t="shared" ca="1" si="18"/>
        <v>0</v>
      </c>
      <c r="AL38" s="152">
        <f t="shared" ca="1" si="19"/>
        <v>0</v>
      </c>
      <c r="AM38" s="180" t="s">
        <v>349</v>
      </c>
      <c r="AN38" s="178" t="s">
        <v>624</v>
      </c>
    </row>
    <row r="39" spans="1:40" s="49" customFormat="1" ht="20.25" customHeight="1" x14ac:dyDescent="0.15">
      <c r="A39" s="180" t="s">
        <v>350</v>
      </c>
      <c r="B39" s="178" t="s">
        <v>625</v>
      </c>
      <c r="C39" s="170">
        <v>0</v>
      </c>
      <c r="D39" s="179">
        <f>生産者価格評価表!DS28</f>
        <v>2.0870800000000189E-3</v>
      </c>
      <c r="E39" s="138">
        <f t="shared" si="1"/>
        <v>0</v>
      </c>
      <c r="F39" s="176">
        <f ca="1">OFFSET(投入係数表!$C$115,0,ROW()-16)</f>
        <v>0.2341874084919473</v>
      </c>
      <c r="G39" s="139">
        <f t="shared" ca="1" si="2"/>
        <v>0</v>
      </c>
      <c r="H39" s="269">
        <f ca="1">OFFSET(投入係数表!$C$110,0,ROW()-16)</f>
        <v>0.10336749633967789</v>
      </c>
      <c r="I39" s="140">
        <f t="shared" ca="1" si="3"/>
        <v>0</v>
      </c>
      <c r="J39" s="368"/>
      <c r="K39" s="141">
        <v>0</v>
      </c>
      <c r="L39" s="142">
        <f>生産者価格評価表!DS28</f>
        <v>2.0870800000000189E-3</v>
      </c>
      <c r="M39" s="141">
        <f t="shared" si="4"/>
        <v>0</v>
      </c>
      <c r="N39" s="365"/>
      <c r="O39" s="143">
        <v>0</v>
      </c>
      <c r="P39" s="139">
        <f t="shared" ca="1" si="5"/>
        <v>0</v>
      </c>
      <c r="Q39" s="140">
        <f t="shared" ca="1" si="6"/>
        <v>0</v>
      </c>
      <c r="R39" s="144">
        <f>'雇用表(103部門）'!M30</f>
        <v>7.320644216691069E-2</v>
      </c>
      <c r="S39" s="145">
        <f t="shared" si="7"/>
        <v>0</v>
      </c>
      <c r="T39" s="146">
        <f>'雇用表(103部門）'!N30</f>
        <v>7.320644216691069E-2</v>
      </c>
      <c r="U39" s="147">
        <f t="shared" si="8"/>
        <v>0</v>
      </c>
      <c r="V39" s="141">
        <f t="shared" ca="1" si="9"/>
        <v>0</v>
      </c>
      <c r="W39" s="359"/>
      <c r="X39" s="362"/>
      <c r="Y39" s="193">
        <f>生産者価格評価表!DT28</f>
        <v>3.9725806886748332E-7</v>
      </c>
      <c r="Z39" s="141">
        <f t="shared" ca="1" si="0"/>
        <v>0</v>
      </c>
      <c r="AA39" s="148">
        <f>生産者価格評価表!DS28</f>
        <v>2.0870800000000189E-3</v>
      </c>
      <c r="AB39" s="189">
        <f t="shared" ca="1" si="10"/>
        <v>0</v>
      </c>
      <c r="AC39" s="195">
        <f ca="1"/>
        <v>0</v>
      </c>
      <c r="AD39" s="139">
        <f t="shared" ca="1" si="11"/>
        <v>0</v>
      </c>
      <c r="AE39" s="140">
        <f t="shared" ca="1" si="12"/>
        <v>0</v>
      </c>
      <c r="AF39" s="149">
        <f t="shared" ca="1" si="13"/>
        <v>0</v>
      </c>
      <c r="AG39" s="150">
        <f t="shared" ca="1" si="14"/>
        <v>0</v>
      </c>
      <c r="AH39" s="143">
        <f t="shared" ca="1" si="15"/>
        <v>0</v>
      </c>
      <c r="AI39" s="139">
        <f t="shared" ca="1" si="16"/>
        <v>0</v>
      </c>
      <c r="AJ39" s="151">
        <f t="shared" ca="1" si="17"/>
        <v>0</v>
      </c>
      <c r="AK39" s="145">
        <f t="shared" ca="1" si="18"/>
        <v>0</v>
      </c>
      <c r="AL39" s="152">
        <f t="shared" ca="1" si="19"/>
        <v>0</v>
      </c>
      <c r="AM39" s="180" t="s">
        <v>350</v>
      </c>
      <c r="AN39" s="178" t="s">
        <v>625</v>
      </c>
    </row>
    <row r="40" spans="1:40" s="49" customFormat="1" ht="20.25" customHeight="1" x14ac:dyDescent="0.15">
      <c r="A40" s="180" t="s">
        <v>351</v>
      </c>
      <c r="B40" s="178" t="s">
        <v>626</v>
      </c>
      <c r="C40" s="170">
        <v>0</v>
      </c>
      <c r="D40" s="179">
        <f>生産者価格評価表!DS29</f>
        <v>6.485573E-2</v>
      </c>
      <c r="E40" s="138">
        <f t="shared" si="1"/>
        <v>0</v>
      </c>
      <c r="F40" s="176">
        <f ca="1">OFFSET(投入係数表!$C$115,0,ROW()-16)</f>
        <v>0.27760291549390248</v>
      </c>
      <c r="G40" s="139">
        <f t="shared" ca="1" si="2"/>
        <v>0</v>
      </c>
      <c r="H40" s="269">
        <f ca="1">OFFSET(投入係数表!$C$110,0,ROW()-16)</f>
        <v>0.11998688325851657</v>
      </c>
      <c r="I40" s="140">
        <f t="shared" ca="1" si="3"/>
        <v>0</v>
      </c>
      <c r="J40" s="368"/>
      <c r="K40" s="141">
        <v>0</v>
      </c>
      <c r="L40" s="142">
        <f>生産者価格評価表!DS29</f>
        <v>6.485573E-2</v>
      </c>
      <c r="M40" s="141">
        <f t="shared" si="4"/>
        <v>0</v>
      </c>
      <c r="N40" s="365"/>
      <c r="O40" s="143">
        <v>0</v>
      </c>
      <c r="P40" s="139">
        <f t="shared" ca="1" si="5"/>
        <v>0</v>
      </c>
      <c r="Q40" s="140">
        <f t="shared" ca="1" si="6"/>
        <v>0</v>
      </c>
      <c r="R40" s="144">
        <f>'雇用表(103部門）'!M31</f>
        <v>7.5769055917563272E-3</v>
      </c>
      <c r="S40" s="145">
        <f t="shared" si="7"/>
        <v>0</v>
      </c>
      <c r="T40" s="146">
        <f>'雇用表(103部門）'!N31</f>
        <v>7.5769055917563272E-3</v>
      </c>
      <c r="U40" s="147">
        <f t="shared" si="8"/>
        <v>0</v>
      </c>
      <c r="V40" s="141">
        <f t="shared" ca="1" si="9"/>
        <v>0</v>
      </c>
      <c r="W40" s="359"/>
      <c r="X40" s="362"/>
      <c r="Y40" s="193">
        <f>生産者価格評価表!DT29</f>
        <v>0</v>
      </c>
      <c r="Z40" s="141">
        <f t="shared" ca="1" si="0"/>
        <v>0</v>
      </c>
      <c r="AA40" s="148">
        <f>生産者価格評価表!DS29</f>
        <v>6.485573E-2</v>
      </c>
      <c r="AB40" s="189">
        <f t="shared" ca="1" si="10"/>
        <v>0</v>
      </c>
      <c r="AC40" s="195">
        <f ca="1"/>
        <v>0</v>
      </c>
      <c r="AD40" s="139">
        <f t="shared" ca="1" si="11"/>
        <v>0</v>
      </c>
      <c r="AE40" s="140">
        <f t="shared" ca="1" si="12"/>
        <v>0</v>
      </c>
      <c r="AF40" s="149">
        <f t="shared" ca="1" si="13"/>
        <v>0</v>
      </c>
      <c r="AG40" s="150">
        <f t="shared" ca="1" si="14"/>
        <v>0</v>
      </c>
      <c r="AH40" s="143">
        <f t="shared" ca="1" si="15"/>
        <v>0</v>
      </c>
      <c r="AI40" s="139">
        <f t="shared" ca="1" si="16"/>
        <v>0</v>
      </c>
      <c r="AJ40" s="151">
        <f t="shared" ca="1" si="17"/>
        <v>0</v>
      </c>
      <c r="AK40" s="145">
        <f t="shared" ca="1" si="18"/>
        <v>0</v>
      </c>
      <c r="AL40" s="152">
        <f t="shared" ca="1" si="19"/>
        <v>0</v>
      </c>
      <c r="AM40" s="180" t="s">
        <v>351</v>
      </c>
      <c r="AN40" s="178" t="s">
        <v>626</v>
      </c>
    </row>
    <row r="41" spans="1:40" s="49" customFormat="1" ht="20.25" customHeight="1" x14ac:dyDescent="0.15">
      <c r="A41" s="180" t="s">
        <v>352</v>
      </c>
      <c r="B41" s="178" t="s">
        <v>627</v>
      </c>
      <c r="C41" s="170">
        <v>0</v>
      </c>
      <c r="D41" s="179">
        <f>生産者価格評価表!DS30</f>
        <v>1.4153700000000269E-3</v>
      </c>
      <c r="E41" s="138">
        <f t="shared" si="1"/>
        <v>0</v>
      </c>
      <c r="F41" s="176">
        <f ca="1">OFFSET(投入係数表!$C$115,0,ROW()-16)</f>
        <v>0.41477753582651783</v>
      </c>
      <c r="G41" s="139">
        <f t="shared" ca="1" si="2"/>
        <v>0</v>
      </c>
      <c r="H41" s="269">
        <f ca="1">OFFSET(投入係数表!$C$110,0,ROW()-16)</f>
        <v>0.10215554747029121</v>
      </c>
      <c r="I41" s="140">
        <f t="shared" ca="1" si="3"/>
        <v>0</v>
      </c>
      <c r="J41" s="368"/>
      <c r="K41" s="141">
        <v>0</v>
      </c>
      <c r="L41" s="142">
        <f>生産者価格評価表!DS30</f>
        <v>1.4153700000000269E-3</v>
      </c>
      <c r="M41" s="141">
        <f t="shared" si="4"/>
        <v>0</v>
      </c>
      <c r="N41" s="365"/>
      <c r="O41" s="143">
        <v>0</v>
      </c>
      <c r="P41" s="139">
        <f t="shared" ca="1" si="5"/>
        <v>0</v>
      </c>
      <c r="Q41" s="140">
        <f t="shared" ca="1" si="6"/>
        <v>0</v>
      </c>
      <c r="R41" s="144">
        <f>'雇用表(103部門）'!M32</f>
        <v>2.1591957665864706E-2</v>
      </c>
      <c r="S41" s="145">
        <f t="shared" si="7"/>
        <v>0</v>
      </c>
      <c r="T41" s="146">
        <f>'雇用表(103部門）'!N32</f>
        <v>2.094668077010323E-2</v>
      </c>
      <c r="U41" s="147">
        <f t="shared" si="8"/>
        <v>0</v>
      </c>
      <c r="V41" s="141">
        <f t="shared" ca="1" si="9"/>
        <v>0</v>
      </c>
      <c r="W41" s="359"/>
      <c r="X41" s="362"/>
      <c r="Y41" s="193">
        <f>生産者価格評価表!DT30</f>
        <v>3.2460157137111155E-3</v>
      </c>
      <c r="Z41" s="141">
        <f t="shared" ca="1" si="0"/>
        <v>0</v>
      </c>
      <c r="AA41" s="148">
        <f>生産者価格評価表!DS30</f>
        <v>1.4153700000000269E-3</v>
      </c>
      <c r="AB41" s="189">
        <f t="shared" ca="1" si="10"/>
        <v>0</v>
      </c>
      <c r="AC41" s="195">
        <f ca="1"/>
        <v>0</v>
      </c>
      <c r="AD41" s="139">
        <f t="shared" ca="1" si="11"/>
        <v>0</v>
      </c>
      <c r="AE41" s="140">
        <f t="shared" ca="1" si="12"/>
        <v>0</v>
      </c>
      <c r="AF41" s="149">
        <f t="shared" ca="1" si="13"/>
        <v>0</v>
      </c>
      <c r="AG41" s="150">
        <f t="shared" ca="1" si="14"/>
        <v>0</v>
      </c>
      <c r="AH41" s="143">
        <f t="shared" ca="1" si="15"/>
        <v>0</v>
      </c>
      <c r="AI41" s="139">
        <f t="shared" ca="1" si="16"/>
        <v>0</v>
      </c>
      <c r="AJ41" s="151">
        <f t="shared" ca="1" si="17"/>
        <v>0</v>
      </c>
      <c r="AK41" s="145">
        <f t="shared" ca="1" si="18"/>
        <v>0</v>
      </c>
      <c r="AL41" s="152">
        <f t="shared" ca="1" si="19"/>
        <v>0</v>
      </c>
      <c r="AM41" s="180" t="s">
        <v>352</v>
      </c>
      <c r="AN41" s="178" t="s">
        <v>627</v>
      </c>
    </row>
    <row r="42" spans="1:40" s="49" customFormat="1" ht="20.25" customHeight="1" x14ac:dyDescent="0.15">
      <c r="A42" s="180" t="s">
        <v>353</v>
      </c>
      <c r="B42" s="178" t="s">
        <v>542</v>
      </c>
      <c r="C42" s="170">
        <v>0</v>
      </c>
      <c r="D42" s="179">
        <f>生産者価格評価表!DS31</f>
        <v>2.9978400000000294E-3</v>
      </c>
      <c r="E42" s="138">
        <f t="shared" si="1"/>
        <v>0</v>
      </c>
      <c r="F42" s="176">
        <f ca="1">OFFSET(投入係数表!$C$115,0,ROW()-16)</f>
        <v>0.34383455629987814</v>
      </c>
      <c r="G42" s="139">
        <f t="shared" ca="1" si="2"/>
        <v>0</v>
      </c>
      <c r="H42" s="269">
        <f ca="1">OFFSET(投入係数表!$C$110,0,ROW()-16)</f>
        <v>0.14687825033703678</v>
      </c>
      <c r="I42" s="140">
        <f t="shared" ca="1" si="3"/>
        <v>0</v>
      </c>
      <c r="J42" s="368"/>
      <c r="K42" s="141">
        <v>0</v>
      </c>
      <c r="L42" s="142">
        <f>生産者価格評価表!DS31</f>
        <v>2.9978400000000294E-3</v>
      </c>
      <c r="M42" s="141">
        <f t="shared" si="4"/>
        <v>0</v>
      </c>
      <c r="N42" s="365"/>
      <c r="O42" s="143">
        <v>0</v>
      </c>
      <c r="P42" s="139">
        <f t="shared" ca="1" si="5"/>
        <v>0</v>
      </c>
      <c r="Q42" s="140">
        <f t="shared" ca="1" si="6"/>
        <v>0</v>
      </c>
      <c r="R42" s="144">
        <f>'雇用表(103部門）'!M33</f>
        <v>3.2325106910537416E-2</v>
      </c>
      <c r="S42" s="145">
        <f t="shared" si="7"/>
        <v>0</v>
      </c>
      <c r="T42" s="146">
        <f>'雇用表(103部門）'!N33</f>
        <v>2.7381267030102283E-2</v>
      </c>
      <c r="U42" s="147">
        <f t="shared" si="8"/>
        <v>0</v>
      </c>
      <c r="V42" s="141">
        <f t="shared" ca="1" si="9"/>
        <v>0</v>
      </c>
      <c r="W42" s="359"/>
      <c r="X42" s="362"/>
      <c r="Y42" s="193">
        <f>生産者価格評価表!DT31</f>
        <v>4.0291527323564006E-3</v>
      </c>
      <c r="Z42" s="141">
        <f t="shared" ca="1" si="0"/>
        <v>0</v>
      </c>
      <c r="AA42" s="148">
        <f>生産者価格評価表!DS31</f>
        <v>2.9978400000000294E-3</v>
      </c>
      <c r="AB42" s="189">
        <f t="shared" ca="1" si="10"/>
        <v>0</v>
      </c>
      <c r="AC42" s="195">
        <f ca="1"/>
        <v>0</v>
      </c>
      <c r="AD42" s="139">
        <f t="shared" ca="1" si="11"/>
        <v>0</v>
      </c>
      <c r="AE42" s="140">
        <f t="shared" ca="1" si="12"/>
        <v>0</v>
      </c>
      <c r="AF42" s="149">
        <f t="shared" ca="1" si="13"/>
        <v>0</v>
      </c>
      <c r="AG42" s="150">
        <f t="shared" ca="1" si="14"/>
        <v>0</v>
      </c>
      <c r="AH42" s="143">
        <f t="shared" ca="1" si="15"/>
        <v>0</v>
      </c>
      <c r="AI42" s="139">
        <f t="shared" ca="1" si="16"/>
        <v>0</v>
      </c>
      <c r="AJ42" s="151">
        <f t="shared" ca="1" si="17"/>
        <v>0</v>
      </c>
      <c r="AK42" s="145">
        <f t="shared" ca="1" si="18"/>
        <v>0</v>
      </c>
      <c r="AL42" s="152">
        <f t="shared" ca="1" si="19"/>
        <v>0</v>
      </c>
      <c r="AM42" s="180" t="s">
        <v>353</v>
      </c>
      <c r="AN42" s="178" t="s">
        <v>542</v>
      </c>
    </row>
    <row r="43" spans="1:40" s="49" customFormat="1" ht="20.25" customHeight="1" x14ac:dyDescent="0.15">
      <c r="A43" s="180" t="s">
        <v>354</v>
      </c>
      <c r="B43" s="178" t="s">
        <v>628</v>
      </c>
      <c r="C43" s="170">
        <v>0</v>
      </c>
      <c r="D43" s="179">
        <f>生産者価格評価表!DS32</f>
        <v>6.8962740000000022E-2</v>
      </c>
      <c r="E43" s="138">
        <f t="shared" si="1"/>
        <v>0</v>
      </c>
      <c r="F43" s="176">
        <f ca="1">OFFSET(投入係数表!$C$115,0,ROW()-16)</f>
        <v>0.46581563260050551</v>
      </c>
      <c r="G43" s="139">
        <f t="shared" ca="1" si="2"/>
        <v>0</v>
      </c>
      <c r="H43" s="269">
        <f ca="1">OFFSET(投入係数表!$C$110,0,ROW()-16)</f>
        <v>8.2953598168725259E-2</v>
      </c>
      <c r="I43" s="140">
        <f t="shared" ca="1" si="3"/>
        <v>0</v>
      </c>
      <c r="J43" s="368"/>
      <c r="K43" s="141">
        <v>0</v>
      </c>
      <c r="L43" s="142">
        <f>生産者価格評価表!DS32</f>
        <v>6.8962740000000022E-2</v>
      </c>
      <c r="M43" s="141">
        <f t="shared" si="4"/>
        <v>0</v>
      </c>
      <c r="N43" s="365"/>
      <c r="O43" s="143">
        <v>0</v>
      </c>
      <c r="P43" s="139">
        <f t="shared" ca="1" si="5"/>
        <v>0</v>
      </c>
      <c r="Q43" s="140">
        <f t="shared" ca="1" si="6"/>
        <v>0</v>
      </c>
      <c r="R43" s="144">
        <f>'雇用表(103部門）'!M34</f>
        <v>1.8789641852258097E-2</v>
      </c>
      <c r="S43" s="145">
        <f t="shared" si="7"/>
        <v>0</v>
      </c>
      <c r="T43" s="146">
        <f>'雇用表(103部門）'!N34</f>
        <v>1.8789641852258097E-2</v>
      </c>
      <c r="U43" s="147">
        <f t="shared" si="8"/>
        <v>0</v>
      </c>
      <c r="V43" s="141">
        <f t="shared" ca="1" si="9"/>
        <v>0</v>
      </c>
      <c r="W43" s="359"/>
      <c r="X43" s="362"/>
      <c r="Y43" s="193">
        <f>生産者価格評価表!DT32</f>
        <v>1.6254514664553878E-2</v>
      </c>
      <c r="Z43" s="141">
        <f t="shared" ca="1" si="0"/>
        <v>0</v>
      </c>
      <c r="AA43" s="148">
        <f>生産者価格評価表!DS32</f>
        <v>6.8962740000000022E-2</v>
      </c>
      <c r="AB43" s="189">
        <f t="shared" ca="1" si="10"/>
        <v>0</v>
      </c>
      <c r="AC43" s="195">
        <f ca="1"/>
        <v>0</v>
      </c>
      <c r="AD43" s="139">
        <f t="shared" ca="1" si="11"/>
        <v>0</v>
      </c>
      <c r="AE43" s="140">
        <f t="shared" ca="1" si="12"/>
        <v>0</v>
      </c>
      <c r="AF43" s="149">
        <f t="shared" ca="1" si="13"/>
        <v>0</v>
      </c>
      <c r="AG43" s="150">
        <f t="shared" ca="1" si="14"/>
        <v>0</v>
      </c>
      <c r="AH43" s="143">
        <f t="shared" ca="1" si="15"/>
        <v>0</v>
      </c>
      <c r="AI43" s="139">
        <f t="shared" ca="1" si="16"/>
        <v>0</v>
      </c>
      <c r="AJ43" s="151">
        <f t="shared" ca="1" si="17"/>
        <v>0</v>
      </c>
      <c r="AK43" s="145">
        <f t="shared" ca="1" si="18"/>
        <v>0</v>
      </c>
      <c r="AL43" s="152">
        <f t="shared" ca="1" si="19"/>
        <v>0</v>
      </c>
      <c r="AM43" s="180" t="s">
        <v>354</v>
      </c>
      <c r="AN43" s="178" t="s">
        <v>628</v>
      </c>
    </row>
    <row r="44" spans="1:40" s="49" customFormat="1" ht="20.25" customHeight="1" x14ac:dyDescent="0.15">
      <c r="A44" s="180" t="s">
        <v>355</v>
      </c>
      <c r="B44" s="178" t="s">
        <v>543</v>
      </c>
      <c r="C44" s="170">
        <v>0</v>
      </c>
      <c r="D44" s="179">
        <f>生産者価格評価表!DS33</f>
        <v>0.14647133999999995</v>
      </c>
      <c r="E44" s="138">
        <f t="shared" si="1"/>
        <v>0</v>
      </c>
      <c r="F44" s="176">
        <f ca="1">OFFSET(投入係数表!$C$115,0,ROW()-16)</f>
        <v>0.41295683028069607</v>
      </c>
      <c r="G44" s="139">
        <f t="shared" ca="1" si="2"/>
        <v>0</v>
      </c>
      <c r="H44" s="269">
        <f ca="1">OFFSET(投入係数表!$C$110,0,ROW()-16)</f>
        <v>0.22748460175848173</v>
      </c>
      <c r="I44" s="140">
        <f t="shared" ca="1" si="3"/>
        <v>0</v>
      </c>
      <c r="J44" s="368"/>
      <c r="K44" s="141">
        <v>0</v>
      </c>
      <c r="L44" s="142">
        <f>生産者価格評価表!DS33</f>
        <v>0.14647133999999995</v>
      </c>
      <c r="M44" s="141">
        <f t="shared" si="4"/>
        <v>0</v>
      </c>
      <c r="N44" s="365"/>
      <c r="O44" s="143">
        <v>0</v>
      </c>
      <c r="P44" s="139">
        <f t="shared" ca="1" si="5"/>
        <v>0</v>
      </c>
      <c r="Q44" s="140">
        <f t="shared" ca="1" si="6"/>
        <v>0</v>
      </c>
      <c r="R44" s="144">
        <f>'雇用表(103部門）'!M35</f>
        <v>5.0855295726804604E-2</v>
      </c>
      <c r="S44" s="145">
        <f t="shared" si="7"/>
        <v>0</v>
      </c>
      <c r="T44" s="146">
        <f>'雇用表(103部門）'!N35</f>
        <v>4.8247331843378732E-2</v>
      </c>
      <c r="U44" s="147">
        <f t="shared" si="8"/>
        <v>0</v>
      </c>
      <c r="V44" s="141">
        <f t="shared" ca="1" si="9"/>
        <v>0</v>
      </c>
      <c r="W44" s="359"/>
      <c r="X44" s="362"/>
      <c r="Y44" s="193">
        <f>生産者価格評価表!DT33</f>
        <v>1.4480033931357605E-3</v>
      </c>
      <c r="Z44" s="141">
        <f t="shared" ca="1" si="0"/>
        <v>0</v>
      </c>
      <c r="AA44" s="148">
        <f>生産者価格評価表!DS33</f>
        <v>0.14647133999999995</v>
      </c>
      <c r="AB44" s="189">
        <f t="shared" ca="1" si="10"/>
        <v>0</v>
      </c>
      <c r="AC44" s="195">
        <f ca="1"/>
        <v>0</v>
      </c>
      <c r="AD44" s="139">
        <f t="shared" ca="1" si="11"/>
        <v>0</v>
      </c>
      <c r="AE44" s="140">
        <f t="shared" ca="1" si="12"/>
        <v>0</v>
      </c>
      <c r="AF44" s="149">
        <f t="shared" ca="1" si="13"/>
        <v>0</v>
      </c>
      <c r="AG44" s="150">
        <f t="shared" ca="1" si="14"/>
        <v>0</v>
      </c>
      <c r="AH44" s="143">
        <f t="shared" ca="1" si="15"/>
        <v>0</v>
      </c>
      <c r="AI44" s="139">
        <f t="shared" ca="1" si="16"/>
        <v>0</v>
      </c>
      <c r="AJ44" s="151">
        <f t="shared" ca="1" si="17"/>
        <v>0</v>
      </c>
      <c r="AK44" s="145">
        <f t="shared" ca="1" si="18"/>
        <v>0</v>
      </c>
      <c r="AL44" s="152">
        <f t="shared" ca="1" si="19"/>
        <v>0</v>
      </c>
      <c r="AM44" s="180" t="s">
        <v>355</v>
      </c>
      <c r="AN44" s="178" t="s">
        <v>543</v>
      </c>
    </row>
    <row r="45" spans="1:40" s="49" customFormat="1" ht="20.25" customHeight="1" x14ac:dyDescent="0.15">
      <c r="A45" s="180" t="s">
        <v>356</v>
      </c>
      <c r="B45" s="178" t="s">
        <v>544</v>
      </c>
      <c r="C45" s="170">
        <v>0</v>
      </c>
      <c r="D45" s="179">
        <f>生産者価格評価表!DS34</f>
        <v>9.5671109999999948E-2</v>
      </c>
      <c r="E45" s="138">
        <f t="shared" si="1"/>
        <v>0</v>
      </c>
      <c r="F45" s="176">
        <f ca="1">OFFSET(投入係数表!$C$115,0,ROW()-16)</f>
        <v>0.57341293858780806</v>
      </c>
      <c r="G45" s="139">
        <f t="shared" ca="1" si="2"/>
        <v>0</v>
      </c>
      <c r="H45" s="269">
        <f ca="1">OFFSET(投入係数表!$C$110,0,ROW()-16)</f>
        <v>0.32132561037922797</v>
      </c>
      <c r="I45" s="140">
        <f t="shared" ca="1" si="3"/>
        <v>0</v>
      </c>
      <c r="J45" s="368"/>
      <c r="K45" s="141">
        <v>0</v>
      </c>
      <c r="L45" s="142">
        <f>生産者価格評価表!DS34</f>
        <v>9.5671109999999948E-2</v>
      </c>
      <c r="M45" s="141">
        <f t="shared" si="4"/>
        <v>0</v>
      </c>
      <c r="N45" s="365"/>
      <c r="O45" s="143">
        <v>0</v>
      </c>
      <c r="P45" s="139">
        <f t="shared" ca="1" si="5"/>
        <v>0</v>
      </c>
      <c r="Q45" s="140">
        <f t="shared" ca="1" si="6"/>
        <v>0</v>
      </c>
      <c r="R45" s="144">
        <f>'雇用表(103部門）'!M36</f>
        <v>0.10257048421187592</v>
      </c>
      <c r="S45" s="145">
        <f t="shared" si="7"/>
        <v>0</v>
      </c>
      <c r="T45" s="146">
        <f>'雇用表(103部門）'!N36</f>
        <v>9.5217085527568648E-2</v>
      </c>
      <c r="U45" s="147">
        <f t="shared" si="8"/>
        <v>0</v>
      </c>
      <c r="V45" s="141">
        <f t="shared" ca="1" si="9"/>
        <v>0</v>
      </c>
      <c r="W45" s="359"/>
      <c r="X45" s="362"/>
      <c r="Y45" s="193">
        <f>生産者価格評価表!DT34</f>
        <v>9.9834656920551649E-4</v>
      </c>
      <c r="Z45" s="141">
        <f t="shared" ca="1" si="0"/>
        <v>0</v>
      </c>
      <c r="AA45" s="148">
        <f>生産者価格評価表!DS34</f>
        <v>9.5671109999999948E-2</v>
      </c>
      <c r="AB45" s="189">
        <f t="shared" ca="1" si="10"/>
        <v>0</v>
      </c>
      <c r="AC45" s="195">
        <f ca="1"/>
        <v>0</v>
      </c>
      <c r="AD45" s="139">
        <f t="shared" ca="1" si="11"/>
        <v>0</v>
      </c>
      <c r="AE45" s="140">
        <f t="shared" ca="1" si="12"/>
        <v>0</v>
      </c>
      <c r="AF45" s="149">
        <f t="shared" ca="1" si="13"/>
        <v>0</v>
      </c>
      <c r="AG45" s="150">
        <f t="shared" ca="1" si="14"/>
        <v>0</v>
      </c>
      <c r="AH45" s="143">
        <f t="shared" ca="1" si="15"/>
        <v>0</v>
      </c>
      <c r="AI45" s="139">
        <f t="shared" ca="1" si="16"/>
        <v>0</v>
      </c>
      <c r="AJ45" s="151">
        <f t="shared" ca="1" si="17"/>
        <v>0</v>
      </c>
      <c r="AK45" s="145">
        <f t="shared" ca="1" si="18"/>
        <v>0</v>
      </c>
      <c r="AL45" s="152">
        <f t="shared" ca="1" si="19"/>
        <v>0</v>
      </c>
      <c r="AM45" s="180" t="s">
        <v>356</v>
      </c>
      <c r="AN45" s="178" t="s">
        <v>544</v>
      </c>
    </row>
    <row r="46" spans="1:40" s="49" customFormat="1" ht="20.25" customHeight="1" x14ac:dyDescent="0.15">
      <c r="A46" s="180" t="s">
        <v>357</v>
      </c>
      <c r="B46" s="178" t="s">
        <v>545</v>
      </c>
      <c r="C46" s="170">
        <v>0</v>
      </c>
      <c r="D46" s="179">
        <f>生産者価格評価表!DS35</f>
        <v>9.6929199999999938E-3</v>
      </c>
      <c r="E46" s="138">
        <f t="shared" si="1"/>
        <v>0</v>
      </c>
      <c r="F46" s="176">
        <f ca="1">OFFSET(投入係数表!$C$115,0,ROW()-16)</f>
        <v>0.48773422440617875</v>
      </c>
      <c r="G46" s="139">
        <f t="shared" ca="1" si="2"/>
        <v>0</v>
      </c>
      <c r="H46" s="269">
        <f ca="1">OFFSET(投入係数表!$C$110,0,ROW()-16)</f>
        <v>0.42298755504632685</v>
      </c>
      <c r="I46" s="140">
        <f t="shared" ca="1" si="3"/>
        <v>0</v>
      </c>
      <c r="J46" s="368"/>
      <c r="K46" s="141">
        <v>0</v>
      </c>
      <c r="L46" s="142">
        <f>生産者価格評価表!DS35</f>
        <v>9.6929199999999938E-3</v>
      </c>
      <c r="M46" s="141">
        <f t="shared" si="4"/>
        <v>0</v>
      </c>
      <c r="N46" s="365"/>
      <c r="O46" s="143">
        <v>0</v>
      </c>
      <c r="P46" s="139">
        <f t="shared" ca="1" si="5"/>
        <v>0</v>
      </c>
      <c r="Q46" s="140">
        <f t="shared" ca="1" si="6"/>
        <v>0</v>
      </c>
      <c r="R46" s="144">
        <f>'雇用表(103部門）'!M37</f>
        <v>9.385518441063645E-2</v>
      </c>
      <c r="S46" s="145">
        <f t="shared" si="7"/>
        <v>0</v>
      </c>
      <c r="T46" s="146">
        <f>'雇用表(103部門）'!N37</f>
        <v>7.8183632282700866E-2</v>
      </c>
      <c r="U46" s="147">
        <f t="shared" si="8"/>
        <v>0</v>
      </c>
      <c r="V46" s="141">
        <f t="shared" ca="1" si="9"/>
        <v>0</v>
      </c>
      <c r="W46" s="359"/>
      <c r="X46" s="362"/>
      <c r="Y46" s="193">
        <f>生産者価格評価表!DT35</f>
        <v>2.2490593587561171E-3</v>
      </c>
      <c r="Z46" s="141">
        <f t="shared" ca="1" si="0"/>
        <v>0</v>
      </c>
      <c r="AA46" s="148">
        <f>生産者価格評価表!DS35</f>
        <v>9.6929199999999938E-3</v>
      </c>
      <c r="AB46" s="189">
        <f t="shared" ca="1" si="10"/>
        <v>0</v>
      </c>
      <c r="AC46" s="195">
        <f ca="1"/>
        <v>0</v>
      </c>
      <c r="AD46" s="139">
        <f t="shared" ca="1" si="11"/>
        <v>0</v>
      </c>
      <c r="AE46" s="140">
        <f t="shared" ca="1" si="12"/>
        <v>0</v>
      </c>
      <c r="AF46" s="149">
        <f t="shared" ca="1" si="13"/>
        <v>0</v>
      </c>
      <c r="AG46" s="150">
        <f t="shared" ca="1" si="14"/>
        <v>0</v>
      </c>
      <c r="AH46" s="143">
        <f t="shared" ca="1" si="15"/>
        <v>0</v>
      </c>
      <c r="AI46" s="139">
        <f t="shared" ca="1" si="16"/>
        <v>0</v>
      </c>
      <c r="AJ46" s="151">
        <f t="shared" ca="1" si="17"/>
        <v>0</v>
      </c>
      <c r="AK46" s="145">
        <f t="shared" ca="1" si="18"/>
        <v>0</v>
      </c>
      <c r="AL46" s="152">
        <f t="shared" ca="1" si="19"/>
        <v>0</v>
      </c>
      <c r="AM46" s="180" t="s">
        <v>357</v>
      </c>
      <c r="AN46" s="178" t="s">
        <v>545</v>
      </c>
    </row>
    <row r="47" spans="1:40" s="49" customFormat="1" ht="20.25" customHeight="1" x14ac:dyDescent="0.15">
      <c r="A47" s="180" t="s">
        <v>358</v>
      </c>
      <c r="B47" s="178" t="s">
        <v>546</v>
      </c>
      <c r="C47" s="170">
        <v>0</v>
      </c>
      <c r="D47" s="179">
        <f>生産者価格評価表!DS36</f>
        <v>2.3509620000000009E-2</v>
      </c>
      <c r="E47" s="138">
        <f t="shared" si="1"/>
        <v>0</v>
      </c>
      <c r="F47" s="176">
        <f ca="1">OFFSET(投入係数表!$C$115,0,ROW()-16)</f>
        <v>0.51021875328655775</v>
      </c>
      <c r="G47" s="139">
        <f t="shared" ca="1" si="2"/>
        <v>0</v>
      </c>
      <c r="H47" s="269">
        <f ca="1">OFFSET(投入係数表!$C$110,0,ROW()-16)</f>
        <v>0.19877201680714354</v>
      </c>
      <c r="I47" s="140">
        <f t="shared" ca="1" si="3"/>
        <v>0</v>
      </c>
      <c r="J47" s="368"/>
      <c r="K47" s="141">
        <v>0</v>
      </c>
      <c r="L47" s="142">
        <f>生産者価格評価表!DS36</f>
        <v>2.3509620000000009E-2</v>
      </c>
      <c r="M47" s="141">
        <f t="shared" si="4"/>
        <v>0</v>
      </c>
      <c r="N47" s="365"/>
      <c r="O47" s="143">
        <v>0</v>
      </c>
      <c r="P47" s="139">
        <f t="shared" ca="1" si="5"/>
        <v>0</v>
      </c>
      <c r="Q47" s="140">
        <f t="shared" ca="1" si="6"/>
        <v>0</v>
      </c>
      <c r="R47" s="144">
        <f>'雇用表(103部門）'!M38</f>
        <v>4.882885860664974E-2</v>
      </c>
      <c r="S47" s="145">
        <f t="shared" si="7"/>
        <v>0</v>
      </c>
      <c r="T47" s="146">
        <f>'雇用表(103部門）'!N38</f>
        <v>4.2568748528874135E-2</v>
      </c>
      <c r="U47" s="147">
        <f t="shared" si="8"/>
        <v>0</v>
      </c>
      <c r="V47" s="141">
        <f t="shared" ca="1" si="9"/>
        <v>0</v>
      </c>
      <c r="W47" s="359"/>
      <c r="X47" s="362"/>
      <c r="Y47" s="193">
        <f>生産者価格評価表!DT36</f>
        <v>2.0466161176877973E-5</v>
      </c>
      <c r="Z47" s="141">
        <f t="shared" ca="1" si="0"/>
        <v>0</v>
      </c>
      <c r="AA47" s="148">
        <f>生産者価格評価表!DS36</f>
        <v>2.3509620000000009E-2</v>
      </c>
      <c r="AB47" s="189">
        <f t="shared" ca="1" si="10"/>
        <v>0</v>
      </c>
      <c r="AC47" s="195">
        <f ca="1"/>
        <v>0</v>
      </c>
      <c r="AD47" s="139">
        <f t="shared" ca="1" si="11"/>
        <v>0</v>
      </c>
      <c r="AE47" s="140">
        <f t="shared" ca="1" si="12"/>
        <v>0</v>
      </c>
      <c r="AF47" s="149">
        <f t="shared" ca="1" si="13"/>
        <v>0</v>
      </c>
      <c r="AG47" s="150">
        <f t="shared" ca="1" si="14"/>
        <v>0</v>
      </c>
      <c r="AH47" s="143">
        <f t="shared" ca="1" si="15"/>
        <v>0</v>
      </c>
      <c r="AI47" s="139">
        <f t="shared" ca="1" si="16"/>
        <v>0</v>
      </c>
      <c r="AJ47" s="151">
        <f t="shared" ca="1" si="17"/>
        <v>0</v>
      </c>
      <c r="AK47" s="145">
        <f t="shared" ca="1" si="18"/>
        <v>0</v>
      </c>
      <c r="AL47" s="152">
        <f t="shared" ca="1" si="19"/>
        <v>0</v>
      </c>
      <c r="AM47" s="180" t="s">
        <v>358</v>
      </c>
      <c r="AN47" s="178" t="s">
        <v>546</v>
      </c>
    </row>
    <row r="48" spans="1:40" s="49" customFormat="1" ht="20.25" customHeight="1" x14ac:dyDescent="0.15">
      <c r="A48" s="180" t="s">
        <v>359</v>
      </c>
      <c r="B48" s="178" t="s">
        <v>547</v>
      </c>
      <c r="C48" s="170">
        <v>0</v>
      </c>
      <c r="D48" s="179">
        <f>生産者価格評価表!DS37</f>
        <v>0.5845764</v>
      </c>
      <c r="E48" s="138">
        <f t="shared" si="1"/>
        <v>0</v>
      </c>
      <c r="F48" s="176">
        <f ca="1">OFFSET(投入係数表!$C$115,0,ROW()-16)</f>
        <v>0.47629265667842807</v>
      </c>
      <c r="G48" s="139">
        <f t="shared" ca="1" si="2"/>
        <v>0</v>
      </c>
      <c r="H48" s="269">
        <f ca="1">OFFSET(投入係数表!$C$110,0,ROW()-16)</f>
        <v>0.1771562445469855</v>
      </c>
      <c r="I48" s="140">
        <f t="shared" ca="1" si="3"/>
        <v>0</v>
      </c>
      <c r="J48" s="368"/>
      <c r="K48" s="141">
        <v>0</v>
      </c>
      <c r="L48" s="142">
        <f>生産者価格評価表!DS37</f>
        <v>0.5845764</v>
      </c>
      <c r="M48" s="141">
        <f t="shared" si="4"/>
        <v>0</v>
      </c>
      <c r="N48" s="365"/>
      <c r="O48" s="143">
        <v>0</v>
      </c>
      <c r="P48" s="139">
        <f t="shared" ca="1" si="5"/>
        <v>0</v>
      </c>
      <c r="Q48" s="140">
        <f t="shared" ca="1" si="6"/>
        <v>0</v>
      </c>
      <c r="R48" s="144">
        <f>'雇用表(103部門）'!M39</f>
        <v>2.5105070324435094E-2</v>
      </c>
      <c r="S48" s="145">
        <f t="shared" si="7"/>
        <v>0</v>
      </c>
      <c r="T48" s="146">
        <f>'雇用表(103部門）'!N39</f>
        <v>2.5105070324435094E-2</v>
      </c>
      <c r="U48" s="147">
        <f t="shared" si="8"/>
        <v>0</v>
      </c>
      <c r="V48" s="141">
        <f t="shared" ca="1" si="9"/>
        <v>0</v>
      </c>
      <c r="W48" s="359"/>
      <c r="X48" s="362"/>
      <c r="Y48" s="193">
        <f>生産者価格評価表!DT37</f>
        <v>5.6561082231522548E-6</v>
      </c>
      <c r="Z48" s="141">
        <f t="shared" ref="Z48:Z79" ca="1" si="20">$X$119*Y48</f>
        <v>0</v>
      </c>
      <c r="AA48" s="148">
        <f>生産者価格評価表!DS37</f>
        <v>0.5845764</v>
      </c>
      <c r="AB48" s="189">
        <f t="shared" ca="1" si="10"/>
        <v>0</v>
      </c>
      <c r="AC48" s="195">
        <f ca="1"/>
        <v>0</v>
      </c>
      <c r="AD48" s="139">
        <f t="shared" ca="1" si="11"/>
        <v>0</v>
      </c>
      <c r="AE48" s="140">
        <f t="shared" ca="1" si="12"/>
        <v>0</v>
      </c>
      <c r="AF48" s="149">
        <f t="shared" ca="1" si="13"/>
        <v>0</v>
      </c>
      <c r="AG48" s="150">
        <f t="shared" ca="1" si="14"/>
        <v>0</v>
      </c>
      <c r="AH48" s="143">
        <f t="shared" ca="1" si="15"/>
        <v>0</v>
      </c>
      <c r="AI48" s="139">
        <f t="shared" ca="1" si="16"/>
        <v>0</v>
      </c>
      <c r="AJ48" s="151">
        <f t="shared" ca="1" si="17"/>
        <v>0</v>
      </c>
      <c r="AK48" s="145">
        <f t="shared" ca="1" si="18"/>
        <v>0</v>
      </c>
      <c r="AL48" s="152">
        <f t="shared" ca="1" si="19"/>
        <v>0</v>
      </c>
      <c r="AM48" s="180" t="s">
        <v>359</v>
      </c>
      <c r="AN48" s="178" t="s">
        <v>547</v>
      </c>
    </row>
    <row r="49" spans="1:40" s="49" customFormat="1" ht="20.25" customHeight="1" x14ac:dyDescent="0.15">
      <c r="A49" s="180" t="s">
        <v>360</v>
      </c>
      <c r="B49" s="178" t="s">
        <v>629</v>
      </c>
      <c r="C49" s="170">
        <v>0</v>
      </c>
      <c r="D49" s="179">
        <f>生産者価格評価表!DS38</f>
        <v>0.17576566999999998</v>
      </c>
      <c r="E49" s="138">
        <f t="shared" si="1"/>
        <v>0</v>
      </c>
      <c r="F49" s="176">
        <f ca="1">OFFSET(投入係数表!$C$115,0,ROW()-16)</f>
        <v>0.55469715768663919</v>
      </c>
      <c r="G49" s="139">
        <f t="shared" ca="1" si="2"/>
        <v>0</v>
      </c>
      <c r="H49" s="269">
        <f ca="1">OFFSET(投入係数表!$C$110,0,ROW()-16)</f>
        <v>0.29998614302951748</v>
      </c>
      <c r="I49" s="140">
        <f t="shared" ca="1" si="3"/>
        <v>0</v>
      </c>
      <c r="J49" s="368"/>
      <c r="K49" s="141">
        <v>0</v>
      </c>
      <c r="L49" s="142">
        <f>生産者価格評価表!DS38</f>
        <v>0.17576566999999998</v>
      </c>
      <c r="M49" s="141">
        <f t="shared" si="4"/>
        <v>0</v>
      </c>
      <c r="N49" s="365"/>
      <c r="O49" s="143">
        <v>0</v>
      </c>
      <c r="P49" s="139">
        <f t="shared" ca="1" si="5"/>
        <v>0</v>
      </c>
      <c r="Q49" s="140">
        <f t="shared" ca="1" si="6"/>
        <v>0</v>
      </c>
      <c r="R49" s="144">
        <f>'雇用表(103部門）'!M40</f>
        <v>4.0718174802484873E-2</v>
      </c>
      <c r="S49" s="145">
        <f t="shared" si="7"/>
        <v>0</v>
      </c>
      <c r="T49" s="146">
        <f>'雇用表(103部門）'!N40</f>
        <v>3.4322649964398246E-2</v>
      </c>
      <c r="U49" s="147">
        <f t="shared" si="8"/>
        <v>0</v>
      </c>
      <c r="V49" s="141">
        <f t="shared" ca="1" si="9"/>
        <v>0</v>
      </c>
      <c r="W49" s="359"/>
      <c r="X49" s="362"/>
      <c r="Y49" s="193">
        <f>生産者価格評価表!DT38</f>
        <v>5.2020093660865875E-4</v>
      </c>
      <c r="Z49" s="141">
        <f t="shared" ca="1" si="20"/>
        <v>0</v>
      </c>
      <c r="AA49" s="148">
        <f>生産者価格評価表!DS38</f>
        <v>0.17576566999999998</v>
      </c>
      <c r="AB49" s="189">
        <f t="shared" ca="1" si="10"/>
        <v>0</v>
      </c>
      <c r="AC49" s="195">
        <f ca="1"/>
        <v>0</v>
      </c>
      <c r="AD49" s="139">
        <f t="shared" ca="1" si="11"/>
        <v>0</v>
      </c>
      <c r="AE49" s="140">
        <f t="shared" ca="1" si="12"/>
        <v>0</v>
      </c>
      <c r="AF49" s="149">
        <f t="shared" ca="1" si="13"/>
        <v>0</v>
      </c>
      <c r="AG49" s="150">
        <f t="shared" ca="1" si="14"/>
        <v>0</v>
      </c>
      <c r="AH49" s="143">
        <f t="shared" ca="1" si="15"/>
        <v>0</v>
      </c>
      <c r="AI49" s="139">
        <f t="shared" ca="1" si="16"/>
        <v>0</v>
      </c>
      <c r="AJ49" s="151">
        <f t="shared" ca="1" si="17"/>
        <v>0</v>
      </c>
      <c r="AK49" s="145">
        <f t="shared" ca="1" si="18"/>
        <v>0</v>
      </c>
      <c r="AL49" s="152">
        <f t="shared" ca="1" si="19"/>
        <v>0</v>
      </c>
      <c r="AM49" s="180" t="s">
        <v>360</v>
      </c>
      <c r="AN49" s="178" t="s">
        <v>629</v>
      </c>
    </row>
    <row r="50" spans="1:40" s="49" customFormat="1" ht="20.25" customHeight="1" x14ac:dyDescent="0.15">
      <c r="A50" s="180" t="s">
        <v>361</v>
      </c>
      <c r="B50" s="178" t="s">
        <v>548</v>
      </c>
      <c r="C50" s="170">
        <v>0</v>
      </c>
      <c r="D50" s="179">
        <f>生産者価格評価表!DS39</f>
        <v>0</v>
      </c>
      <c r="E50" s="138">
        <f t="shared" si="1"/>
        <v>0</v>
      </c>
      <c r="F50" s="176">
        <f ca="1">OFFSET(投入係数表!$C$115,0,ROW()-16)</f>
        <v>0</v>
      </c>
      <c r="G50" s="139">
        <f t="shared" ca="1" si="2"/>
        <v>0</v>
      </c>
      <c r="H50" s="269">
        <f ca="1">OFFSET(投入係数表!$C$110,0,ROW()-16)</f>
        <v>0</v>
      </c>
      <c r="I50" s="140">
        <f t="shared" ca="1" si="3"/>
        <v>0</v>
      </c>
      <c r="J50" s="368"/>
      <c r="K50" s="141">
        <v>0</v>
      </c>
      <c r="L50" s="142">
        <f>生産者価格評価表!DS39</f>
        <v>0</v>
      </c>
      <c r="M50" s="141">
        <f t="shared" si="4"/>
        <v>0</v>
      </c>
      <c r="N50" s="365"/>
      <c r="O50" s="143">
        <v>0</v>
      </c>
      <c r="P50" s="139">
        <f t="shared" ca="1" si="5"/>
        <v>0</v>
      </c>
      <c r="Q50" s="140">
        <f t="shared" ca="1" si="6"/>
        <v>0</v>
      </c>
      <c r="R50" s="144">
        <f>'雇用表(103部門）'!M41</f>
        <v>0</v>
      </c>
      <c r="S50" s="145">
        <f t="shared" si="7"/>
        <v>0</v>
      </c>
      <c r="T50" s="146">
        <f>'雇用表(103部門）'!N41</f>
        <v>0</v>
      </c>
      <c r="U50" s="147">
        <f t="shared" si="8"/>
        <v>0</v>
      </c>
      <c r="V50" s="141">
        <f t="shared" ca="1" si="9"/>
        <v>0</v>
      </c>
      <c r="W50" s="359"/>
      <c r="X50" s="362"/>
      <c r="Y50" s="193">
        <f>生産者価格評価表!DT39</f>
        <v>0</v>
      </c>
      <c r="Z50" s="141">
        <f t="shared" ca="1" si="20"/>
        <v>0</v>
      </c>
      <c r="AA50" s="148">
        <f>生産者価格評価表!DS39</f>
        <v>0</v>
      </c>
      <c r="AB50" s="189">
        <f t="shared" ca="1" si="10"/>
        <v>0</v>
      </c>
      <c r="AC50" s="195">
        <f ca="1"/>
        <v>0</v>
      </c>
      <c r="AD50" s="139">
        <f t="shared" ca="1" si="11"/>
        <v>0</v>
      </c>
      <c r="AE50" s="140">
        <f t="shared" ca="1" si="12"/>
        <v>0</v>
      </c>
      <c r="AF50" s="149">
        <f t="shared" ca="1" si="13"/>
        <v>0</v>
      </c>
      <c r="AG50" s="150">
        <f t="shared" ca="1" si="14"/>
        <v>0</v>
      </c>
      <c r="AH50" s="143">
        <f t="shared" ca="1" si="15"/>
        <v>0</v>
      </c>
      <c r="AI50" s="139">
        <f t="shared" ca="1" si="16"/>
        <v>0</v>
      </c>
      <c r="AJ50" s="151">
        <f t="shared" ca="1" si="17"/>
        <v>0</v>
      </c>
      <c r="AK50" s="145">
        <f t="shared" ca="1" si="18"/>
        <v>0</v>
      </c>
      <c r="AL50" s="152">
        <f t="shared" ca="1" si="19"/>
        <v>0</v>
      </c>
      <c r="AM50" s="180" t="s">
        <v>361</v>
      </c>
      <c r="AN50" s="178" t="s">
        <v>548</v>
      </c>
    </row>
    <row r="51" spans="1:40" s="49" customFormat="1" ht="20.25" customHeight="1" x14ac:dyDescent="0.15">
      <c r="A51" s="180" t="s">
        <v>362</v>
      </c>
      <c r="B51" s="178" t="s">
        <v>630</v>
      </c>
      <c r="C51" s="170">
        <v>0</v>
      </c>
      <c r="D51" s="179">
        <f>生産者価格評価表!DS40</f>
        <v>1</v>
      </c>
      <c r="E51" s="138">
        <f t="shared" si="1"/>
        <v>0</v>
      </c>
      <c r="F51" s="176">
        <f ca="1">OFFSET(投入係数表!$C$115,0,ROW()-16)</f>
        <v>0</v>
      </c>
      <c r="G51" s="139">
        <f t="shared" ca="1" si="2"/>
        <v>0</v>
      </c>
      <c r="H51" s="269">
        <f ca="1">OFFSET(投入係数表!$C$110,0,ROW()-16)</f>
        <v>0</v>
      </c>
      <c r="I51" s="140">
        <f t="shared" ca="1" si="3"/>
        <v>0</v>
      </c>
      <c r="J51" s="368"/>
      <c r="K51" s="141">
        <v>0</v>
      </c>
      <c r="L51" s="142">
        <f>生産者価格評価表!DS40</f>
        <v>1</v>
      </c>
      <c r="M51" s="189">
        <f t="shared" si="4"/>
        <v>0</v>
      </c>
      <c r="N51" s="365"/>
      <c r="O51" s="143">
        <v>0</v>
      </c>
      <c r="P51" s="139">
        <f t="shared" ca="1" si="5"/>
        <v>0</v>
      </c>
      <c r="Q51" s="140">
        <f t="shared" ca="1" si="6"/>
        <v>0</v>
      </c>
      <c r="R51" s="144">
        <f>'雇用表(103部門）'!M42</f>
        <v>0</v>
      </c>
      <c r="S51" s="145">
        <f t="shared" si="7"/>
        <v>0</v>
      </c>
      <c r="T51" s="146">
        <f>'雇用表(103部門）'!N42</f>
        <v>0</v>
      </c>
      <c r="U51" s="147">
        <f t="shared" si="8"/>
        <v>0</v>
      </c>
      <c r="V51" s="141">
        <f t="shared" ca="1" si="9"/>
        <v>0</v>
      </c>
      <c r="W51" s="359"/>
      <c r="X51" s="362"/>
      <c r="Y51" s="193">
        <f>生産者価格評価表!DT40</f>
        <v>-1.191347088031736E-4</v>
      </c>
      <c r="Z51" s="141">
        <f t="shared" ca="1" si="20"/>
        <v>0</v>
      </c>
      <c r="AA51" s="148">
        <f>生産者価格評価表!DS40</f>
        <v>1</v>
      </c>
      <c r="AB51" s="189">
        <f t="shared" ca="1" si="10"/>
        <v>0</v>
      </c>
      <c r="AC51" s="195">
        <f ca="1"/>
        <v>0</v>
      </c>
      <c r="AD51" s="139">
        <f t="shared" ca="1" si="11"/>
        <v>0</v>
      </c>
      <c r="AE51" s="140">
        <f t="shared" ca="1" si="12"/>
        <v>0</v>
      </c>
      <c r="AF51" s="149">
        <f t="shared" ca="1" si="13"/>
        <v>0</v>
      </c>
      <c r="AG51" s="150">
        <f t="shared" ca="1" si="14"/>
        <v>0</v>
      </c>
      <c r="AH51" s="143">
        <f t="shared" ca="1" si="15"/>
        <v>0</v>
      </c>
      <c r="AI51" s="139">
        <f t="shared" ca="1" si="16"/>
        <v>0</v>
      </c>
      <c r="AJ51" s="151">
        <f t="shared" ca="1" si="17"/>
        <v>0</v>
      </c>
      <c r="AK51" s="145">
        <f t="shared" ca="1" si="18"/>
        <v>0</v>
      </c>
      <c r="AL51" s="152">
        <f t="shared" ca="1" si="19"/>
        <v>0</v>
      </c>
      <c r="AM51" s="180" t="s">
        <v>362</v>
      </c>
      <c r="AN51" s="178" t="s">
        <v>630</v>
      </c>
    </row>
    <row r="52" spans="1:40" ht="20.25" customHeight="1" x14ac:dyDescent="0.15">
      <c r="A52" s="180" t="s">
        <v>363</v>
      </c>
      <c r="B52" s="178" t="s">
        <v>550</v>
      </c>
      <c r="C52" s="170">
        <v>0</v>
      </c>
      <c r="D52" s="179">
        <f>生産者価格評価表!DS41</f>
        <v>8.0358799999999952E-2</v>
      </c>
      <c r="E52" s="143">
        <f t="shared" si="1"/>
        <v>0</v>
      </c>
      <c r="F52" s="176">
        <f ca="1">OFFSET(投入係数表!$C$115,0,ROW()-16)</f>
        <v>0.19836757089835533</v>
      </c>
      <c r="G52" s="139">
        <f t="shared" ca="1" si="2"/>
        <v>0</v>
      </c>
      <c r="H52" s="269">
        <f ca="1">OFFSET(投入係数表!$C$110,0,ROW()-16)</f>
        <v>6.4712722343670051E-2</v>
      </c>
      <c r="I52" s="140">
        <f t="shared" ca="1" si="3"/>
        <v>0</v>
      </c>
      <c r="J52" s="368"/>
      <c r="K52" s="141">
        <v>0</v>
      </c>
      <c r="L52" s="142">
        <f>生産者価格評価表!DS41</f>
        <v>8.0358799999999952E-2</v>
      </c>
      <c r="M52" s="189">
        <f t="shared" si="4"/>
        <v>0</v>
      </c>
      <c r="N52" s="365"/>
      <c r="O52" s="143">
        <v>0</v>
      </c>
      <c r="P52" s="139">
        <f t="shared" ca="1" si="5"/>
        <v>0</v>
      </c>
      <c r="Q52" s="140">
        <f t="shared" ca="1" si="6"/>
        <v>0</v>
      </c>
      <c r="R52" s="144">
        <f>'雇用表(103部門）'!M43</f>
        <v>1.021164330170405E-2</v>
      </c>
      <c r="S52" s="145">
        <f t="shared" si="7"/>
        <v>0</v>
      </c>
      <c r="T52" s="146">
        <f>'雇用表(103部門）'!N43</f>
        <v>1.021164330170405E-2</v>
      </c>
      <c r="U52" s="147">
        <f t="shared" si="8"/>
        <v>0</v>
      </c>
      <c r="V52" s="141">
        <f t="shared" ca="1" si="9"/>
        <v>0</v>
      </c>
      <c r="W52" s="359"/>
      <c r="X52" s="362"/>
      <c r="Y52" s="193">
        <f>生産者価格評価表!DT41</f>
        <v>0</v>
      </c>
      <c r="Z52" s="141">
        <f t="shared" ca="1" si="20"/>
        <v>0</v>
      </c>
      <c r="AA52" s="148">
        <f>生産者価格評価表!DS41</f>
        <v>8.0358799999999952E-2</v>
      </c>
      <c r="AB52" s="189">
        <f t="shared" ca="1" si="10"/>
        <v>0</v>
      </c>
      <c r="AC52" s="195">
        <f ca="1"/>
        <v>0</v>
      </c>
      <c r="AD52" s="139">
        <f t="shared" ca="1" si="11"/>
        <v>0</v>
      </c>
      <c r="AE52" s="140">
        <f t="shared" ca="1" si="12"/>
        <v>0</v>
      </c>
      <c r="AF52" s="149">
        <f t="shared" ca="1" si="13"/>
        <v>0</v>
      </c>
      <c r="AG52" s="150">
        <f t="shared" ca="1" si="14"/>
        <v>0</v>
      </c>
      <c r="AH52" s="143">
        <f t="shared" ca="1" si="15"/>
        <v>0</v>
      </c>
      <c r="AI52" s="139">
        <f t="shared" ca="1" si="16"/>
        <v>0</v>
      </c>
      <c r="AJ52" s="151">
        <f t="shared" ca="1" si="17"/>
        <v>0</v>
      </c>
      <c r="AK52" s="145">
        <f t="shared" ca="1" si="18"/>
        <v>0</v>
      </c>
      <c r="AL52" s="152">
        <f t="shared" ca="1" si="19"/>
        <v>0</v>
      </c>
      <c r="AM52" s="180" t="s">
        <v>363</v>
      </c>
      <c r="AN52" s="178" t="s">
        <v>550</v>
      </c>
    </row>
    <row r="53" spans="1:40" ht="20.25" customHeight="1" x14ac:dyDescent="0.15">
      <c r="A53" s="180" t="s">
        <v>364</v>
      </c>
      <c r="B53" s="178" t="s">
        <v>631</v>
      </c>
      <c r="C53" s="170">
        <v>0</v>
      </c>
      <c r="D53" s="179">
        <f>生産者価格評価表!DS42</f>
        <v>7.386126000000004E-2</v>
      </c>
      <c r="E53" s="143">
        <f t="shared" si="1"/>
        <v>0</v>
      </c>
      <c r="F53" s="176">
        <f ca="1">OFFSET(投入係数表!$C$115,0,ROW()-16)</f>
        <v>0.39297540426861738</v>
      </c>
      <c r="G53" s="139">
        <f t="shared" ca="1" si="2"/>
        <v>0</v>
      </c>
      <c r="H53" s="269">
        <f ca="1">OFFSET(投入係数表!$C$110,0,ROW()-16)</f>
        <v>0.21093114917201067</v>
      </c>
      <c r="I53" s="140">
        <f t="shared" ca="1" si="3"/>
        <v>0</v>
      </c>
      <c r="J53" s="368"/>
      <c r="K53" s="141">
        <v>0</v>
      </c>
      <c r="L53" s="142">
        <f>生産者価格評価表!DS42</f>
        <v>7.386126000000004E-2</v>
      </c>
      <c r="M53" s="189">
        <f t="shared" si="4"/>
        <v>0</v>
      </c>
      <c r="N53" s="365"/>
      <c r="O53" s="143">
        <v>0</v>
      </c>
      <c r="P53" s="139">
        <f t="shared" ca="1" si="5"/>
        <v>0</v>
      </c>
      <c r="Q53" s="140">
        <f t="shared" ca="1" si="6"/>
        <v>0</v>
      </c>
      <c r="R53" s="144">
        <f>'雇用表(103部門）'!M44</f>
        <v>4.773733940068433E-2</v>
      </c>
      <c r="S53" s="145">
        <f t="shared" si="7"/>
        <v>0</v>
      </c>
      <c r="T53" s="146">
        <f>'雇用表(103部門）'!N44</f>
        <v>4.4484695032701832E-2</v>
      </c>
      <c r="U53" s="147">
        <f t="shared" si="8"/>
        <v>0</v>
      </c>
      <c r="V53" s="141">
        <f t="shared" ca="1" si="9"/>
        <v>0</v>
      </c>
      <c r="W53" s="359"/>
      <c r="X53" s="362"/>
      <c r="Y53" s="193">
        <f>生産者価格評価表!DT42</f>
        <v>1.2889153328621486E-7</v>
      </c>
      <c r="Z53" s="141">
        <f t="shared" ca="1" si="20"/>
        <v>0</v>
      </c>
      <c r="AA53" s="148">
        <f>生産者価格評価表!DS42</f>
        <v>7.386126000000004E-2</v>
      </c>
      <c r="AB53" s="189">
        <f t="shared" ca="1" si="10"/>
        <v>0</v>
      </c>
      <c r="AC53" s="195">
        <f ca="1"/>
        <v>0</v>
      </c>
      <c r="AD53" s="139">
        <f t="shared" ca="1" si="11"/>
        <v>0</v>
      </c>
      <c r="AE53" s="140">
        <f t="shared" ca="1" si="12"/>
        <v>0</v>
      </c>
      <c r="AF53" s="149">
        <f t="shared" ca="1" si="13"/>
        <v>0</v>
      </c>
      <c r="AG53" s="150">
        <f t="shared" ca="1" si="14"/>
        <v>0</v>
      </c>
      <c r="AH53" s="143">
        <f t="shared" ca="1" si="15"/>
        <v>0</v>
      </c>
      <c r="AI53" s="139">
        <f t="shared" ca="1" si="16"/>
        <v>0</v>
      </c>
      <c r="AJ53" s="151">
        <f t="shared" ca="1" si="17"/>
        <v>0</v>
      </c>
      <c r="AK53" s="145">
        <f t="shared" ca="1" si="18"/>
        <v>0</v>
      </c>
      <c r="AL53" s="152">
        <f t="shared" ca="1" si="19"/>
        <v>0</v>
      </c>
      <c r="AM53" s="180" t="s">
        <v>364</v>
      </c>
      <c r="AN53" s="178" t="s">
        <v>631</v>
      </c>
    </row>
    <row r="54" spans="1:40" ht="20.25" customHeight="1" x14ac:dyDescent="0.15">
      <c r="A54" s="180" t="s">
        <v>365</v>
      </c>
      <c r="B54" s="178" t="s">
        <v>551</v>
      </c>
      <c r="C54" s="170">
        <v>0</v>
      </c>
      <c r="D54" s="179">
        <f>生産者価格評価表!DS43</f>
        <v>2.8150099999999512E-3</v>
      </c>
      <c r="E54" s="143">
        <f t="shared" si="1"/>
        <v>0</v>
      </c>
      <c r="F54" s="176">
        <f ca="1">OFFSET(投入係数表!$C$115,0,ROW()-16)</f>
        <v>0.17992458346132253</v>
      </c>
      <c r="G54" s="139">
        <f t="shared" ca="1" si="2"/>
        <v>0</v>
      </c>
      <c r="H54" s="269">
        <f ca="1">OFFSET(投入係数表!$C$110,0,ROW()-16)</f>
        <v>5.1544873899734132E-2</v>
      </c>
      <c r="I54" s="140">
        <f t="shared" ca="1" si="3"/>
        <v>0</v>
      </c>
      <c r="J54" s="368"/>
      <c r="K54" s="141">
        <v>0</v>
      </c>
      <c r="L54" s="142">
        <f>生産者価格評価表!DS43</f>
        <v>2.8150099999999512E-3</v>
      </c>
      <c r="M54" s="189">
        <f t="shared" si="4"/>
        <v>0</v>
      </c>
      <c r="N54" s="365"/>
      <c r="O54" s="143">
        <v>0</v>
      </c>
      <c r="P54" s="139">
        <f t="shared" ca="1" si="5"/>
        <v>0</v>
      </c>
      <c r="Q54" s="140">
        <f t="shared" ca="1" si="6"/>
        <v>0</v>
      </c>
      <c r="R54" s="144">
        <f>'雇用表(103部門）'!M45</f>
        <v>5.2961052442034126E-2</v>
      </c>
      <c r="S54" s="145">
        <f t="shared" si="7"/>
        <v>0</v>
      </c>
      <c r="T54" s="146">
        <f>'雇用表(103部門）'!N45</f>
        <v>5.2961052442034126E-2</v>
      </c>
      <c r="U54" s="147">
        <f t="shared" si="8"/>
        <v>0</v>
      </c>
      <c r="V54" s="141">
        <f t="shared" ca="1" si="9"/>
        <v>0</v>
      </c>
      <c r="W54" s="359"/>
      <c r="X54" s="362"/>
      <c r="Y54" s="193">
        <f>生産者価格評価表!DT43</f>
        <v>6.7845706062196875E-4</v>
      </c>
      <c r="Z54" s="141">
        <f t="shared" ca="1" si="20"/>
        <v>0</v>
      </c>
      <c r="AA54" s="148">
        <f>生産者価格評価表!DS43</f>
        <v>2.8150099999999512E-3</v>
      </c>
      <c r="AB54" s="189">
        <f t="shared" ca="1" si="10"/>
        <v>0</v>
      </c>
      <c r="AC54" s="195">
        <f ca="1"/>
        <v>0</v>
      </c>
      <c r="AD54" s="139">
        <f t="shared" ca="1" si="11"/>
        <v>0</v>
      </c>
      <c r="AE54" s="140">
        <f t="shared" ca="1" si="12"/>
        <v>0</v>
      </c>
      <c r="AF54" s="149">
        <f t="shared" ca="1" si="13"/>
        <v>0</v>
      </c>
      <c r="AG54" s="150">
        <f t="shared" ca="1" si="14"/>
        <v>0</v>
      </c>
      <c r="AH54" s="143">
        <f t="shared" ca="1" si="15"/>
        <v>0</v>
      </c>
      <c r="AI54" s="139">
        <f t="shared" ca="1" si="16"/>
        <v>0</v>
      </c>
      <c r="AJ54" s="151">
        <f t="shared" ca="1" si="17"/>
        <v>0</v>
      </c>
      <c r="AK54" s="145">
        <f t="shared" ca="1" si="18"/>
        <v>0</v>
      </c>
      <c r="AL54" s="152">
        <f t="shared" ca="1" si="19"/>
        <v>0</v>
      </c>
      <c r="AM54" s="180" t="s">
        <v>365</v>
      </c>
      <c r="AN54" s="178" t="s">
        <v>551</v>
      </c>
    </row>
    <row r="55" spans="1:40" ht="20.25" customHeight="1" x14ac:dyDescent="0.15">
      <c r="A55" s="180" t="s">
        <v>366</v>
      </c>
      <c r="B55" s="178" t="s">
        <v>552</v>
      </c>
      <c r="C55" s="170">
        <v>0</v>
      </c>
      <c r="D55" s="179">
        <f>生産者価格評価表!DS44</f>
        <v>1</v>
      </c>
      <c r="E55" s="143">
        <f t="shared" si="1"/>
        <v>0</v>
      </c>
      <c r="F55" s="176">
        <f ca="1">OFFSET(投入係数表!$C$115,0,ROW()-16)</f>
        <v>0</v>
      </c>
      <c r="G55" s="139">
        <f t="shared" ca="1" si="2"/>
        <v>0</v>
      </c>
      <c r="H55" s="269">
        <f ca="1">OFFSET(投入係数表!$C$110,0,ROW()-16)</f>
        <v>0</v>
      </c>
      <c r="I55" s="140">
        <f t="shared" ca="1" si="3"/>
        <v>0</v>
      </c>
      <c r="J55" s="368"/>
      <c r="K55" s="141">
        <v>0</v>
      </c>
      <c r="L55" s="142">
        <f>生産者価格評価表!DS44</f>
        <v>1</v>
      </c>
      <c r="M55" s="189">
        <f t="shared" si="4"/>
        <v>0</v>
      </c>
      <c r="N55" s="365"/>
      <c r="O55" s="143">
        <v>0</v>
      </c>
      <c r="P55" s="139">
        <f t="shared" ca="1" si="5"/>
        <v>0</v>
      </c>
      <c r="Q55" s="140">
        <f t="shared" ca="1" si="6"/>
        <v>0</v>
      </c>
      <c r="R55" s="144">
        <f>'雇用表(103部門）'!M46</f>
        <v>0</v>
      </c>
      <c r="S55" s="145">
        <f t="shared" si="7"/>
        <v>0</v>
      </c>
      <c r="T55" s="146">
        <f>'雇用表(103部門）'!N46</f>
        <v>0</v>
      </c>
      <c r="U55" s="147">
        <f t="shared" si="8"/>
        <v>0</v>
      </c>
      <c r="V55" s="141">
        <f t="shared" ca="1" si="9"/>
        <v>0</v>
      </c>
      <c r="W55" s="359"/>
      <c r="X55" s="362"/>
      <c r="Y55" s="193">
        <f>生産者価格評価表!DT44</f>
        <v>-3.0432387153879813E-5</v>
      </c>
      <c r="Z55" s="141">
        <f t="shared" ca="1" si="20"/>
        <v>0</v>
      </c>
      <c r="AA55" s="148">
        <f>生産者価格評価表!DS44</f>
        <v>1</v>
      </c>
      <c r="AB55" s="189">
        <f t="shared" ca="1" si="10"/>
        <v>0</v>
      </c>
      <c r="AC55" s="195">
        <f ca="1"/>
        <v>0</v>
      </c>
      <c r="AD55" s="139">
        <f t="shared" ca="1" si="11"/>
        <v>0</v>
      </c>
      <c r="AE55" s="140">
        <f t="shared" ca="1" si="12"/>
        <v>0</v>
      </c>
      <c r="AF55" s="149">
        <f t="shared" ca="1" si="13"/>
        <v>0</v>
      </c>
      <c r="AG55" s="150">
        <f t="shared" ca="1" si="14"/>
        <v>0</v>
      </c>
      <c r="AH55" s="143">
        <f t="shared" ca="1" si="15"/>
        <v>0</v>
      </c>
      <c r="AI55" s="139">
        <f t="shared" ca="1" si="16"/>
        <v>0</v>
      </c>
      <c r="AJ55" s="151">
        <f t="shared" ca="1" si="17"/>
        <v>0</v>
      </c>
      <c r="AK55" s="145">
        <f t="shared" ca="1" si="18"/>
        <v>0</v>
      </c>
      <c r="AL55" s="152">
        <f t="shared" ca="1" si="19"/>
        <v>0</v>
      </c>
      <c r="AM55" s="180" t="s">
        <v>366</v>
      </c>
      <c r="AN55" s="178" t="s">
        <v>552</v>
      </c>
    </row>
    <row r="56" spans="1:40" ht="20.25" customHeight="1" x14ac:dyDescent="0.15">
      <c r="A56" s="180" t="s">
        <v>367</v>
      </c>
      <c r="B56" s="178" t="s">
        <v>553</v>
      </c>
      <c r="C56" s="170">
        <v>0</v>
      </c>
      <c r="D56" s="179">
        <f>生産者価格評価表!DS45</f>
        <v>5.8879620000000021E-2</v>
      </c>
      <c r="E56" s="143">
        <f t="shared" si="1"/>
        <v>0</v>
      </c>
      <c r="F56" s="176">
        <f ca="1">OFFSET(投入係数表!$C$115,0,ROW()-16)</f>
        <v>0.24110148844763776</v>
      </c>
      <c r="G56" s="139">
        <f t="shared" ca="1" si="2"/>
        <v>0</v>
      </c>
      <c r="H56" s="269">
        <f ca="1">OFFSET(投入係数表!$C$110,0,ROW()-16)</f>
        <v>0.15539052377734658</v>
      </c>
      <c r="I56" s="140">
        <f t="shared" ca="1" si="3"/>
        <v>0</v>
      </c>
      <c r="J56" s="368"/>
      <c r="K56" s="141">
        <v>0</v>
      </c>
      <c r="L56" s="142">
        <f>生産者価格評価表!DS45</f>
        <v>5.8879620000000021E-2</v>
      </c>
      <c r="M56" s="189">
        <f t="shared" si="4"/>
        <v>0</v>
      </c>
      <c r="N56" s="365"/>
      <c r="O56" s="143">
        <v>0</v>
      </c>
      <c r="P56" s="139">
        <f t="shared" ca="1" si="5"/>
        <v>0</v>
      </c>
      <c r="Q56" s="140">
        <f t="shared" ca="1" si="6"/>
        <v>0</v>
      </c>
      <c r="R56" s="144">
        <f>'雇用表(103部門）'!M47</f>
        <v>5.1578027264442779E-2</v>
      </c>
      <c r="S56" s="145">
        <f t="shared" si="7"/>
        <v>0</v>
      </c>
      <c r="T56" s="146">
        <f>'雇用表(103部門）'!N47</f>
        <v>4.996621391242894E-2</v>
      </c>
      <c r="U56" s="147">
        <f t="shared" si="8"/>
        <v>0</v>
      </c>
      <c r="V56" s="141">
        <f t="shared" ca="1" si="9"/>
        <v>0</v>
      </c>
      <c r="W56" s="359"/>
      <c r="X56" s="362"/>
      <c r="Y56" s="193">
        <f>生産者価格評価表!DT45</f>
        <v>4.1171962330598939E-5</v>
      </c>
      <c r="Z56" s="141">
        <f t="shared" ca="1" si="20"/>
        <v>0</v>
      </c>
      <c r="AA56" s="148">
        <f>生産者価格評価表!DS45</f>
        <v>5.8879620000000021E-2</v>
      </c>
      <c r="AB56" s="189">
        <f t="shared" ca="1" si="10"/>
        <v>0</v>
      </c>
      <c r="AC56" s="195">
        <f ca="1"/>
        <v>0</v>
      </c>
      <c r="AD56" s="139">
        <f t="shared" ca="1" si="11"/>
        <v>0</v>
      </c>
      <c r="AE56" s="140">
        <f t="shared" ca="1" si="12"/>
        <v>0</v>
      </c>
      <c r="AF56" s="149">
        <f t="shared" ca="1" si="13"/>
        <v>0</v>
      </c>
      <c r="AG56" s="150">
        <f t="shared" ca="1" si="14"/>
        <v>0</v>
      </c>
      <c r="AH56" s="143">
        <f t="shared" ca="1" si="15"/>
        <v>0</v>
      </c>
      <c r="AI56" s="139">
        <f t="shared" ca="1" si="16"/>
        <v>0</v>
      </c>
      <c r="AJ56" s="151">
        <f t="shared" ca="1" si="17"/>
        <v>0</v>
      </c>
      <c r="AK56" s="145">
        <f t="shared" ca="1" si="18"/>
        <v>0</v>
      </c>
      <c r="AL56" s="152">
        <f t="shared" ca="1" si="19"/>
        <v>0</v>
      </c>
      <c r="AM56" s="180" t="s">
        <v>367</v>
      </c>
      <c r="AN56" s="178" t="s">
        <v>553</v>
      </c>
    </row>
    <row r="57" spans="1:40" ht="20.25" customHeight="1" x14ac:dyDescent="0.15">
      <c r="A57" s="180" t="s">
        <v>368</v>
      </c>
      <c r="B57" s="178" t="s">
        <v>554</v>
      </c>
      <c r="C57" s="170">
        <v>0</v>
      </c>
      <c r="D57" s="179">
        <f>生産者価格評価表!DS46</f>
        <v>0.54545927999999999</v>
      </c>
      <c r="E57" s="143">
        <f t="shared" si="1"/>
        <v>0</v>
      </c>
      <c r="F57" s="176">
        <f ca="1">OFFSET(投入係数表!$C$115,0,ROW()-16)</f>
        <v>0.47311608948989342</v>
      </c>
      <c r="G57" s="139">
        <f t="shared" ca="1" si="2"/>
        <v>0</v>
      </c>
      <c r="H57" s="269">
        <f ca="1">OFFSET(投入係数表!$C$110,0,ROW()-16)</f>
        <v>0.23373149122076872</v>
      </c>
      <c r="I57" s="140">
        <f t="shared" ca="1" si="3"/>
        <v>0</v>
      </c>
      <c r="J57" s="368"/>
      <c r="K57" s="141">
        <v>0</v>
      </c>
      <c r="L57" s="142">
        <f>生産者価格評価表!DS46</f>
        <v>0.54545927999999999</v>
      </c>
      <c r="M57" s="189">
        <f t="shared" si="4"/>
        <v>0</v>
      </c>
      <c r="N57" s="365"/>
      <c r="O57" s="143">
        <v>0</v>
      </c>
      <c r="P57" s="139">
        <f t="shared" ca="1" si="5"/>
        <v>0</v>
      </c>
      <c r="Q57" s="140">
        <f t="shared" ca="1" si="6"/>
        <v>0</v>
      </c>
      <c r="R57" s="144">
        <f>'雇用表(103部門）'!M48</f>
        <v>3.591462476976448E-2</v>
      </c>
      <c r="S57" s="145">
        <f t="shared" si="7"/>
        <v>0</v>
      </c>
      <c r="T57" s="146">
        <f>'雇用表(103部門）'!N48</f>
        <v>3.2508580108658869E-2</v>
      </c>
      <c r="U57" s="147">
        <f t="shared" si="8"/>
        <v>0</v>
      </c>
      <c r="V57" s="141">
        <f t="shared" ca="1" si="9"/>
        <v>0</v>
      </c>
      <c r="W57" s="359"/>
      <c r="X57" s="362"/>
      <c r="Y57" s="193">
        <f>生産者価格評価表!DT46</f>
        <v>9.5843895344043775E-5</v>
      </c>
      <c r="Z57" s="141">
        <f t="shared" ca="1" si="20"/>
        <v>0</v>
      </c>
      <c r="AA57" s="148">
        <f>生産者価格評価表!DS46</f>
        <v>0.54545927999999999</v>
      </c>
      <c r="AB57" s="189">
        <f t="shared" ca="1" si="10"/>
        <v>0</v>
      </c>
      <c r="AC57" s="195">
        <f ca="1"/>
        <v>0</v>
      </c>
      <c r="AD57" s="139">
        <f t="shared" ca="1" si="11"/>
        <v>0</v>
      </c>
      <c r="AE57" s="140">
        <f t="shared" ca="1" si="12"/>
        <v>0</v>
      </c>
      <c r="AF57" s="149">
        <f t="shared" ca="1" si="13"/>
        <v>0</v>
      </c>
      <c r="AG57" s="150">
        <f t="shared" ca="1" si="14"/>
        <v>0</v>
      </c>
      <c r="AH57" s="143">
        <f t="shared" ca="1" si="15"/>
        <v>0</v>
      </c>
      <c r="AI57" s="139">
        <f t="shared" ca="1" si="16"/>
        <v>0</v>
      </c>
      <c r="AJ57" s="151">
        <f t="shared" ca="1" si="17"/>
        <v>0</v>
      </c>
      <c r="AK57" s="145">
        <f t="shared" ca="1" si="18"/>
        <v>0</v>
      </c>
      <c r="AL57" s="152">
        <f t="shared" ca="1" si="19"/>
        <v>0</v>
      </c>
      <c r="AM57" s="180" t="s">
        <v>368</v>
      </c>
      <c r="AN57" s="178" t="s">
        <v>554</v>
      </c>
    </row>
    <row r="58" spans="1:40" ht="20.25" customHeight="1" x14ac:dyDescent="0.15">
      <c r="A58" s="180" t="s">
        <v>369</v>
      </c>
      <c r="B58" s="178" t="s">
        <v>555</v>
      </c>
      <c r="C58" s="170">
        <v>0</v>
      </c>
      <c r="D58" s="179">
        <f>生産者価格評価表!DS47</f>
        <v>0.14364867999999997</v>
      </c>
      <c r="E58" s="143">
        <f t="shared" si="1"/>
        <v>0</v>
      </c>
      <c r="F58" s="176">
        <f ca="1">OFFSET(投入係数表!$C$115,0,ROW()-16)</f>
        <v>0.52469670472161212</v>
      </c>
      <c r="G58" s="139">
        <f t="shared" ca="1" si="2"/>
        <v>0</v>
      </c>
      <c r="H58" s="269">
        <f ca="1">OFFSET(投入係数表!$C$110,0,ROW()-16)</f>
        <v>0.34781253881102375</v>
      </c>
      <c r="I58" s="140">
        <f t="shared" ca="1" si="3"/>
        <v>0</v>
      </c>
      <c r="J58" s="368"/>
      <c r="K58" s="141">
        <v>0</v>
      </c>
      <c r="L58" s="142">
        <f>生産者価格評価表!DS47</f>
        <v>0.14364867999999997</v>
      </c>
      <c r="M58" s="189">
        <f t="shared" si="4"/>
        <v>0</v>
      </c>
      <c r="N58" s="365"/>
      <c r="O58" s="143">
        <v>0</v>
      </c>
      <c r="P58" s="139">
        <f t="shared" ca="1" si="5"/>
        <v>0</v>
      </c>
      <c r="Q58" s="140">
        <f t="shared" ca="1" si="6"/>
        <v>0</v>
      </c>
      <c r="R58" s="144">
        <f>'雇用表(103部門）'!M49</f>
        <v>6.3263425952336055E-2</v>
      </c>
      <c r="S58" s="145">
        <f t="shared" si="7"/>
        <v>0</v>
      </c>
      <c r="T58" s="146">
        <f>'雇用表(103部門）'!N49</f>
        <v>5.9517360680956949E-2</v>
      </c>
      <c r="U58" s="147">
        <f t="shared" si="8"/>
        <v>0</v>
      </c>
      <c r="V58" s="141">
        <f t="shared" ca="1" si="9"/>
        <v>0</v>
      </c>
      <c r="W58" s="359"/>
      <c r="X58" s="362"/>
      <c r="Y58" s="193">
        <f>生産者価格評価表!DT47</f>
        <v>7.6702444304139984E-4</v>
      </c>
      <c r="Z58" s="141">
        <f t="shared" ca="1" si="20"/>
        <v>0</v>
      </c>
      <c r="AA58" s="148">
        <f>生産者価格評価表!DS47</f>
        <v>0.14364867999999997</v>
      </c>
      <c r="AB58" s="189">
        <f t="shared" ca="1" si="10"/>
        <v>0</v>
      </c>
      <c r="AC58" s="195">
        <f ca="1"/>
        <v>0</v>
      </c>
      <c r="AD58" s="139">
        <f t="shared" ca="1" si="11"/>
        <v>0</v>
      </c>
      <c r="AE58" s="140">
        <f t="shared" ca="1" si="12"/>
        <v>0</v>
      </c>
      <c r="AF58" s="149">
        <f t="shared" ca="1" si="13"/>
        <v>0</v>
      </c>
      <c r="AG58" s="150">
        <f t="shared" ca="1" si="14"/>
        <v>0</v>
      </c>
      <c r="AH58" s="143">
        <f t="shared" ca="1" si="15"/>
        <v>0</v>
      </c>
      <c r="AI58" s="139">
        <f t="shared" ca="1" si="16"/>
        <v>0</v>
      </c>
      <c r="AJ58" s="151">
        <f t="shared" ca="1" si="17"/>
        <v>0</v>
      </c>
      <c r="AK58" s="145">
        <f t="shared" ca="1" si="18"/>
        <v>0</v>
      </c>
      <c r="AL58" s="152">
        <f t="shared" ca="1" si="19"/>
        <v>0</v>
      </c>
      <c r="AM58" s="180" t="s">
        <v>369</v>
      </c>
      <c r="AN58" s="178" t="s">
        <v>555</v>
      </c>
    </row>
    <row r="59" spans="1:40" ht="20.25" customHeight="1" x14ac:dyDescent="0.15">
      <c r="A59" s="180" t="s">
        <v>370</v>
      </c>
      <c r="B59" s="178" t="s">
        <v>632</v>
      </c>
      <c r="C59" s="170">
        <v>0</v>
      </c>
      <c r="D59" s="179">
        <f>生産者価格評価表!DS48</f>
        <v>2.2091819999999984E-2</v>
      </c>
      <c r="E59" s="143">
        <f t="shared" si="1"/>
        <v>0</v>
      </c>
      <c r="F59" s="176">
        <f ca="1">OFFSET(投入係数表!$C$115,0,ROW()-16)</f>
        <v>0.48896845697718766</v>
      </c>
      <c r="G59" s="139">
        <f t="shared" ca="1" si="2"/>
        <v>0</v>
      </c>
      <c r="H59" s="269">
        <f ca="1">OFFSET(投入係数表!$C$110,0,ROW()-16)</f>
        <v>0.25609988981408177</v>
      </c>
      <c r="I59" s="140">
        <f t="shared" ca="1" si="3"/>
        <v>0</v>
      </c>
      <c r="J59" s="368"/>
      <c r="K59" s="141">
        <v>0</v>
      </c>
      <c r="L59" s="142">
        <f>生産者価格評価表!DS48</f>
        <v>2.2091819999999984E-2</v>
      </c>
      <c r="M59" s="189">
        <f t="shared" si="4"/>
        <v>0</v>
      </c>
      <c r="N59" s="365"/>
      <c r="O59" s="143">
        <v>0</v>
      </c>
      <c r="P59" s="139">
        <f t="shared" ca="1" si="5"/>
        <v>0</v>
      </c>
      <c r="Q59" s="140">
        <f t="shared" ca="1" si="6"/>
        <v>0</v>
      </c>
      <c r="R59" s="144">
        <f>'雇用表(103部門）'!M50</f>
        <v>3.5630909300201088E-2</v>
      </c>
      <c r="S59" s="145">
        <f t="shared" si="7"/>
        <v>0</v>
      </c>
      <c r="T59" s="146">
        <f>'雇用表(103部門）'!N50</f>
        <v>3.5238143482590051E-2</v>
      </c>
      <c r="U59" s="147">
        <f t="shared" si="8"/>
        <v>0</v>
      </c>
      <c r="V59" s="141">
        <f t="shared" ca="1" si="9"/>
        <v>0</v>
      </c>
      <c r="W59" s="359"/>
      <c r="X59" s="362"/>
      <c r="Y59" s="193">
        <f>生産者価格評価表!DT48</f>
        <v>4.9423666328168902E-5</v>
      </c>
      <c r="Z59" s="141">
        <f t="shared" ca="1" si="20"/>
        <v>0</v>
      </c>
      <c r="AA59" s="148">
        <f>生産者価格評価表!DS48</f>
        <v>2.2091819999999984E-2</v>
      </c>
      <c r="AB59" s="189">
        <f t="shared" ca="1" si="10"/>
        <v>0</v>
      </c>
      <c r="AC59" s="195">
        <f ca="1"/>
        <v>0</v>
      </c>
      <c r="AD59" s="139">
        <f t="shared" ca="1" si="11"/>
        <v>0</v>
      </c>
      <c r="AE59" s="140">
        <f t="shared" ca="1" si="12"/>
        <v>0</v>
      </c>
      <c r="AF59" s="149">
        <f t="shared" ca="1" si="13"/>
        <v>0</v>
      </c>
      <c r="AG59" s="150">
        <f t="shared" ca="1" si="14"/>
        <v>0</v>
      </c>
      <c r="AH59" s="143">
        <f t="shared" ca="1" si="15"/>
        <v>0</v>
      </c>
      <c r="AI59" s="139">
        <f t="shared" ca="1" si="16"/>
        <v>0</v>
      </c>
      <c r="AJ59" s="151">
        <f t="shared" ca="1" si="17"/>
        <v>0</v>
      </c>
      <c r="AK59" s="145">
        <f t="shared" ca="1" si="18"/>
        <v>0</v>
      </c>
      <c r="AL59" s="152">
        <f t="shared" ca="1" si="19"/>
        <v>0</v>
      </c>
      <c r="AM59" s="180" t="s">
        <v>370</v>
      </c>
      <c r="AN59" s="178" t="s">
        <v>632</v>
      </c>
    </row>
    <row r="60" spans="1:40" ht="20.25" customHeight="1" x14ac:dyDescent="0.15">
      <c r="A60" s="180" t="s">
        <v>371</v>
      </c>
      <c r="B60" s="178" t="s">
        <v>633</v>
      </c>
      <c r="C60" s="170">
        <v>0</v>
      </c>
      <c r="D60" s="179">
        <f>生産者価格評価表!DS49</f>
        <v>0.11483345</v>
      </c>
      <c r="E60" s="143">
        <f t="shared" si="1"/>
        <v>0</v>
      </c>
      <c r="F60" s="176">
        <f ca="1">OFFSET(投入係数表!$C$115,0,ROW()-16)</f>
        <v>0.52469724691248154</v>
      </c>
      <c r="G60" s="139">
        <f t="shared" ca="1" si="2"/>
        <v>0</v>
      </c>
      <c r="H60" s="269">
        <f ca="1">OFFSET(投入係数表!$C$110,0,ROW()-16)</f>
        <v>0.23287697859383802</v>
      </c>
      <c r="I60" s="140">
        <f t="shared" ca="1" si="3"/>
        <v>0</v>
      </c>
      <c r="J60" s="368"/>
      <c r="K60" s="141">
        <v>0</v>
      </c>
      <c r="L60" s="142">
        <f>生産者価格評価表!DS49</f>
        <v>0.11483345</v>
      </c>
      <c r="M60" s="189">
        <f t="shared" si="4"/>
        <v>0</v>
      </c>
      <c r="N60" s="365"/>
      <c r="O60" s="143">
        <v>0</v>
      </c>
      <c r="P60" s="139">
        <f t="shared" ca="1" si="5"/>
        <v>0</v>
      </c>
      <c r="Q60" s="140">
        <f t="shared" ca="1" si="6"/>
        <v>0</v>
      </c>
      <c r="R60" s="144">
        <f>'雇用表(103部門）'!M51</f>
        <v>2.9573971788193473E-2</v>
      </c>
      <c r="S60" s="145">
        <f t="shared" si="7"/>
        <v>0</v>
      </c>
      <c r="T60" s="146">
        <f>'雇用表(103部門）'!N51</f>
        <v>2.9184392673960974E-2</v>
      </c>
      <c r="U60" s="147">
        <f t="shared" si="8"/>
        <v>0</v>
      </c>
      <c r="V60" s="141">
        <f t="shared" ca="1" si="9"/>
        <v>0</v>
      </c>
      <c r="W60" s="359"/>
      <c r="X60" s="362"/>
      <c r="Y60" s="193">
        <f>生産者価格評価表!DT49</f>
        <v>2.22128115443724E-5</v>
      </c>
      <c r="Z60" s="141">
        <f t="shared" ca="1" si="20"/>
        <v>0</v>
      </c>
      <c r="AA60" s="148">
        <f>生産者価格評価表!DS49</f>
        <v>0.11483345</v>
      </c>
      <c r="AB60" s="189">
        <f t="shared" ca="1" si="10"/>
        <v>0</v>
      </c>
      <c r="AC60" s="195">
        <f ca="1"/>
        <v>0</v>
      </c>
      <c r="AD60" s="139">
        <f t="shared" ca="1" si="11"/>
        <v>0</v>
      </c>
      <c r="AE60" s="140">
        <f t="shared" ca="1" si="12"/>
        <v>0</v>
      </c>
      <c r="AF60" s="149">
        <f t="shared" ca="1" si="13"/>
        <v>0</v>
      </c>
      <c r="AG60" s="150">
        <f t="shared" ca="1" si="14"/>
        <v>0</v>
      </c>
      <c r="AH60" s="143">
        <f t="shared" ca="1" si="15"/>
        <v>0</v>
      </c>
      <c r="AI60" s="139">
        <f t="shared" ca="1" si="16"/>
        <v>0</v>
      </c>
      <c r="AJ60" s="151">
        <f t="shared" ca="1" si="17"/>
        <v>0</v>
      </c>
      <c r="AK60" s="145">
        <f t="shared" ca="1" si="18"/>
        <v>0</v>
      </c>
      <c r="AL60" s="152">
        <f t="shared" ca="1" si="19"/>
        <v>0</v>
      </c>
      <c r="AM60" s="180" t="s">
        <v>371</v>
      </c>
      <c r="AN60" s="178" t="s">
        <v>633</v>
      </c>
    </row>
    <row r="61" spans="1:40" ht="20.25" customHeight="1" x14ac:dyDescent="0.15">
      <c r="A61" s="180" t="s">
        <v>372</v>
      </c>
      <c r="B61" s="178" t="s">
        <v>634</v>
      </c>
      <c r="C61" s="170">
        <v>0</v>
      </c>
      <c r="D61" s="179">
        <f>生産者価格評価表!DS50</f>
        <v>2.6911490000000038E-2</v>
      </c>
      <c r="E61" s="143">
        <f t="shared" si="1"/>
        <v>0</v>
      </c>
      <c r="F61" s="176">
        <f ca="1">OFFSET(投入係数表!$C$115,0,ROW()-16)</f>
        <v>0.39564144143573321</v>
      </c>
      <c r="G61" s="139">
        <f t="shared" ca="1" si="2"/>
        <v>0</v>
      </c>
      <c r="H61" s="269">
        <f ca="1">OFFSET(投入係数表!$C$110,0,ROW()-16)</f>
        <v>0.27845623559942378</v>
      </c>
      <c r="I61" s="140">
        <f t="shared" ca="1" si="3"/>
        <v>0</v>
      </c>
      <c r="J61" s="368"/>
      <c r="K61" s="141">
        <v>0</v>
      </c>
      <c r="L61" s="142">
        <f>生産者価格評価表!DS50</f>
        <v>2.6911490000000038E-2</v>
      </c>
      <c r="M61" s="189">
        <f t="shared" si="4"/>
        <v>0</v>
      </c>
      <c r="N61" s="365"/>
      <c r="O61" s="143">
        <v>0</v>
      </c>
      <c r="P61" s="139">
        <f t="shared" ca="1" si="5"/>
        <v>0</v>
      </c>
      <c r="Q61" s="140">
        <f t="shared" ca="1" si="6"/>
        <v>0</v>
      </c>
      <c r="R61" s="144">
        <f>'雇用表(103部門）'!M52</f>
        <v>2.6892390159611902E-2</v>
      </c>
      <c r="S61" s="145">
        <f t="shared" si="7"/>
        <v>0</v>
      </c>
      <c r="T61" s="146">
        <f>'雇用表(103部門）'!N52</f>
        <v>2.6548428252487953E-2</v>
      </c>
      <c r="U61" s="147">
        <f t="shared" si="8"/>
        <v>0</v>
      </c>
      <c r="V61" s="141">
        <f t="shared" ca="1" si="9"/>
        <v>0</v>
      </c>
      <c r="W61" s="359"/>
      <c r="X61" s="362"/>
      <c r="Y61" s="193">
        <f>生産者価格評価表!DT50</f>
        <v>2.5592113198894613E-4</v>
      </c>
      <c r="Z61" s="141">
        <f t="shared" ca="1" si="20"/>
        <v>0</v>
      </c>
      <c r="AA61" s="148">
        <f>生産者価格評価表!DS50</f>
        <v>2.6911490000000038E-2</v>
      </c>
      <c r="AB61" s="189">
        <f t="shared" ca="1" si="10"/>
        <v>0</v>
      </c>
      <c r="AC61" s="195">
        <f ca="1"/>
        <v>0</v>
      </c>
      <c r="AD61" s="139">
        <f t="shared" ca="1" si="11"/>
        <v>0</v>
      </c>
      <c r="AE61" s="140">
        <f t="shared" ca="1" si="12"/>
        <v>0</v>
      </c>
      <c r="AF61" s="149">
        <f t="shared" ca="1" si="13"/>
        <v>0</v>
      </c>
      <c r="AG61" s="150">
        <f t="shared" ca="1" si="14"/>
        <v>0</v>
      </c>
      <c r="AH61" s="143">
        <f t="shared" ca="1" si="15"/>
        <v>0</v>
      </c>
      <c r="AI61" s="139">
        <f t="shared" ca="1" si="16"/>
        <v>0</v>
      </c>
      <c r="AJ61" s="151">
        <f t="shared" ca="1" si="17"/>
        <v>0</v>
      </c>
      <c r="AK61" s="145">
        <f t="shared" ca="1" si="18"/>
        <v>0</v>
      </c>
      <c r="AL61" s="152">
        <f t="shared" ca="1" si="19"/>
        <v>0</v>
      </c>
      <c r="AM61" s="180" t="s">
        <v>372</v>
      </c>
      <c r="AN61" s="178" t="s">
        <v>634</v>
      </c>
    </row>
    <row r="62" spans="1:40" ht="20.25" customHeight="1" x14ac:dyDescent="0.15">
      <c r="A62" s="180" t="s">
        <v>373</v>
      </c>
      <c r="B62" s="178" t="s">
        <v>559</v>
      </c>
      <c r="C62" s="170">
        <v>0</v>
      </c>
      <c r="D62" s="179">
        <f>生産者価格評価表!DS51</f>
        <v>7.4381779999999953E-2</v>
      </c>
      <c r="E62" s="143">
        <f t="shared" si="1"/>
        <v>0</v>
      </c>
      <c r="F62" s="176">
        <f ca="1">OFFSET(投入係数表!$C$115,0,ROW()-16)</f>
        <v>0.45248446487629645</v>
      </c>
      <c r="G62" s="139">
        <f t="shared" ca="1" si="2"/>
        <v>0</v>
      </c>
      <c r="H62" s="269">
        <f ca="1">OFFSET(投入係数表!$C$110,0,ROW()-16)</f>
        <v>0.14978562054251066</v>
      </c>
      <c r="I62" s="140">
        <f t="shared" ca="1" si="3"/>
        <v>0</v>
      </c>
      <c r="J62" s="368"/>
      <c r="K62" s="141">
        <v>0</v>
      </c>
      <c r="L62" s="142">
        <f>生産者価格評価表!DS51</f>
        <v>7.4381779999999953E-2</v>
      </c>
      <c r="M62" s="189">
        <f t="shared" si="4"/>
        <v>0</v>
      </c>
      <c r="N62" s="365"/>
      <c r="O62" s="143">
        <v>0</v>
      </c>
      <c r="P62" s="139">
        <f t="shared" ca="1" si="5"/>
        <v>0</v>
      </c>
      <c r="Q62" s="140">
        <f t="shared" ca="1" si="6"/>
        <v>0</v>
      </c>
      <c r="R62" s="144">
        <f>'雇用表(103部門）'!M53</f>
        <v>3.3477572875966491E-2</v>
      </c>
      <c r="S62" s="145">
        <f t="shared" si="7"/>
        <v>0</v>
      </c>
      <c r="T62" s="146">
        <f>'雇用表(103部門）'!N53</f>
        <v>3.3477572875966491E-2</v>
      </c>
      <c r="U62" s="147">
        <f t="shared" si="8"/>
        <v>0</v>
      </c>
      <c r="V62" s="141">
        <f t="shared" ca="1" si="9"/>
        <v>0</v>
      </c>
      <c r="W62" s="359"/>
      <c r="X62" s="362"/>
      <c r="Y62" s="193">
        <f>生産者価格評価表!DT51</f>
        <v>5.4376351843269411E-6</v>
      </c>
      <c r="Z62" s="141">
        <f t="shared" ca="1" si="20"/>
        <v>0</v>
      </c>
      <c r="AA62" s="148">
        <f>生産者価格評価表!DS51</f>
        <v>7.4381779999999953E-2</v>
      </c>
      <c r="AB62" s="189">
        <f t="shared" ca="1" si="10"/>
        <v>0</v>
      </c>
      <c r="AC62" s="195">
        <f ca="1"/>
        <v>0</v>
      </c>
      <c r="AD62" s="139">
        <f t="shared" ca="1" si="11"/>
        <v>0</v>
      </c>
      <c r="AE62" s="140">
        <f t="shared" ca="1" si="12"/>
        <v>0</v>
      </c>
      <c r="AF62" s="149">
        <f t="shared" ca="1" si="13"/>
        <v>0</v>
      </c>
      <c r="AG62" s="150">
        <f t="shared" ca="1" si="14"/>
        <v>0</v>
      </c>
      <c r="AH62" s="143">
        <f t="shared" ca="1" si="15"/>
        <v>0</v>
      </c>
      <c r="AI62" s="139">
        <f t="shared" ca="1" si="16"/>
        <v>0</v>
      </c>
      <c r="AJ62" s="151">
        <f t="shared" ca="1" si="17"/>
        <v>0</v>
      </c>
      <c r="AK62" s="145">
        <f t="shared" ca="1" si="18"/>
        <v>0</v>
      </c>
      <c r="AL62" s="152">
        <f t="shared" ca="1" si="19"/>
        <v>0</v>
      </c>
      <c r="AM62" s="180" t="s">
        <v>373</v>
      </c>
      <c r="AN62" s="178" t="s">
        <v>559</v>
      </c>
    </row>
    <row r="63" spans="1:40" ht="20.25" customHeight="1" x14ac:dyDescent="0.15">
      <c r="A63" s="180" t="s">
        <v>374</v>
      </c>
      <c r="B63" s="178" t="s">
        <v>635</v>
      </c>
      <c r="C63" s="170">
        <v>0</v>
      </c>
      <c r="D63" s="179">
        <f>生産者価格評価表!DS52</f>
        <v>7.4060840000000017E-2</v>
      </c>
      <c r="E63" s="143">
        <f t="shared" si="1"/>
        <v>0</v>
      </c>
      <c r="F63" s="176">
        <f ca="1">OFFSET(投入係数表!$C$115,0,ROW()-16)</f>
        <v>0.33405448297604035</v>
      </c>
      <c r="G63" s="139">
        <f t="shared" ca="1" si="2"/>
        <v>0</v>
      </c>
      <c r="H63" s="269">
        <f ca="1">OFFSET(投入係数表!$C$110,0,ROW()-16)</f>
        <v>0.24796159520807062</v>
      </c>
      <c r="I63" s="140">
        <f t="shared" ca="1" si="3"/>
        <v>0</v>
      </c>
      <c r="J63" s="368"/>
      <c r="K63" s="141">
        <v>0</v>
      </c>
      <c r="L63" s="142">
        <f>生産者価格評価表!DS52</f>
        <v>7.4060840000000017E-2</v>
      </c>
      <c r="M63" s="189">
        <f t="shared" si="4"/>
        <v>0</v>
      </c>
      <c r="N63" s="365"/>
      <c r="O63" s="143">
        <v>0</v>
      </c>
      <c r="P63" s="139">
        <f t="shared" ca="1" si="5"/>
        <v>0</v>
      </c>
      <c r="Q63" s="140">
        <f t="shared" ca="1" si="6"/>
        <v>0</v>
      </c>
      <c r="R63" s="144">
        <f>'雇用表(103部門）'!M54</f>
        <v>3.7364438839848677E-2</v>
      </c>
      <c r="S63" s="145">
        <f t="shared" si="7"/>
        <v>0</v>
      </c>
      <c r="T63" s="146">
        <f>'雇用表(103部門）'!N54</f>
        <v>3.6387137452711223E-2</v>
      </c>
      <c r="U63" s="147">
        <f t="shared" si="8"/>
        <v>0</v>
      </c>
      <c r="V63" s="141">
        <f t="shared" ca="1" si="9"/>
        <v>0</v>
      </c>
      <c r="W63" s="359"/>
      <c r="X63" s="362"/>
      <c r="Y63" s="193">
        <f>生産者価格評価表!DT52</f>
        <v>1.4328769700548778E-4</v>
      </c>
      <c r="Z63" s="141">
        <f t="shared" ca="1" si="20"/>
        <v>0</v>
      </c>
      <c r="AA63" s="148">
        <f>生産者価格評価表!DS52</f>
        <v>7.4060840000000017E-2</v>
      </c>
      <c r="AB63" s="189">
        <f t="shared" ca="1" si="10"/>
        <v>0</v>
      </c>
      <c r="AC63" s="195">
        <f ca="1"/>
        <v>0</v>
      </c>
      <c r="AD63" s="139">
        <f t="shared" ca="1" si="11"/>
        <v>0</v>
      </c>
      <c r="AE63" s="140">
        <f t="shared" ca="1" si="12"/>
        <v>0</v>
      </c>
      <c r="AF63" s="149">
        <f t="shared" ca="1" si="13"/>
        <v>0</v>
      </c>
      <c r="AG63" s="150">
        <f t="shared" ca="1" si="14"/>
        <v>0</v>
      </c>
      <c r="AH63" s="143">
        <f t="shared" ca="1" si="15"/>
        <v>0</v>
      </c>
      <c r="AI63" s="139">
        <f t="shared" ca="1" si="16"/>
        <v>0</v>
      </c>
      <c r="AJ63" s="151">
        <f t="shared" ca="1" si="17"/>
        <v>0</v>
      </c>
      <c r="AK63" s="145">
        <f t="shared" ca="1" si="18"/>
        <v>0</v>
      </c>
      <c r="AL63" s="152">
        <f t="shared" ca="1" si="19"/>
        <v>0</v>
      </c>
      <c r="AM63" s="180" t="s">
        <v>374</v>
      </c>
      <c r="AN63" s="178" t="s">
        <v>635</v>
      </c>
    </row>
    <row r="64" spans="1:40" ht="20.25" customHeight="1" x14ac:dyDescent="0.15">
      <c r="A64" s="180" t="s">
        <v>375</v>
      </c>
      <c r="B64" s="178" t="s">
        <v>636</v>
      </c>
      <c r="C64" s="170">
        <v>0</v>
      </c>
      <c r="D64" s="179">
        <f>生産者価格評価表!DS53</f>
        <v>1.0484990000000027E-2</v>
      </c>
      <c r="E64" s="143">
        <f t="shared" si="1"/>
        <v>0</v>
      </c>
      <c r="F64" s="176">
        <f ca="1">OFFSET(投入係数表!$C$115,0,ROW()-16)</f>
        <v>0.38111693056881069</v>
      </c>
      <c r="G64" s="139">
        <f t="shared" ca="1" si="2"/>
        <v>0</v>
      </c>
      <c r="H64" s="269">
        <f ca="1">OFFSET(投入係数表!$C$110,0,ROW()-16)</f>
        <v>0.20614411358643131</v>
      </c>
      <c r="I64" s="140">
        <f t="shared" ca="1" si="3"/>
        <v>0</v>
      </c>
      <c r="J64" s="368"/>
      <c r="K64" s="141">
        <v>0</v>
      </c>
      <c r="L64" s="142">
        <f>生産者価格評価表!DS53</f>
        <v>1.0484990000000027E-2</v>
      </c>
      <c r="M64" s="189">
        <f t="shared" si="4"/>
        <v>0</v>
      </c>
      <c r="N64" s="365"/>
      <c r="O64" s="143">
        <v>0</v>
      </c>
      <c r="P64" s="139">
        <f t="shared" ca="1" si="5"/>
        <v>0</v>
      </c>
      <c r="Q64" s="140">
        <f t="shared" ca="1" si="6"/>
        <v>0</v>
      </c>
      <c r="R64" s="144">
        <f>'雇用表(103部門）'!M55</f>
        <v>6.6374999707709492E-2</v>
      </c>
      <c r="S64" s="145">
        <f t="shared" si="7"/>
        <v>0</v>
      </c>
      <c r="T64" s="146">
        <f>'雇用表(103部門）'!N55</f>
        <v>6.5072219139717197E-2</v>
      </c>
      <c r="U64" s="147">
        <f t="shared" si="8"/>
        <v>0</v>
      </c>
      <c r="V64" s="141">
        <f t="shared" ca="1" si="9"/>
        <v>0</v>
      </c>
      <c r="W64" s="359"/>
      <c r="X64" s="362"/>
      <c r="Y64" s="193">
        <f>生産者価格評価表!DT53</f>
        <v>7.3305264146613549E-5</v>
      </c>
      <c r="Z64" s="141">
        <f t="shared" ca="1" si="20"/>
        <v>0</v>
      </c>
      <c r="AA64" s="148">
        <f>生産者価格評価表!DS53</f>
        <v>1.0484990000000027E-2</v>
      </c>
      <c r="AB64" s="189">
        <f t="shared" ca="1" si="10"/>
        <v>0</v>
      </c>
      <c r="AC64" s="195">
        <f ca="1"/>
        <v>0</v>
      </c>
      <c r="AD64" s="139">
        <f t="shared" ca="1" si="11"/>
        <v>0</v>
      </c>
      <c r="AE64" s="140">
        <f t="shared" ca="1" si="12"/>
        <v>0</v>
      </c>
      <c r="AF64" s="149">
        <f t="shared" ca="1" si="13"/>
        <v>0</v>
      </c>
      <c r="AG64" s="150">
        <f t="shared" ca="1" si="14"/>
        <v>0</v>
      </c>
      <c r="AH64" s="143">
        <f t="shared" ca="1" si="15"/>
        <v>0</v>
      </c>
      <c r="AI64" s="139">
        <f t="shared" ca="1" si="16"/>
        <v>0</v>
      </c>
      <c r="AJ64" s="151">
        <f t="shared" ca="1" si="17"/>
        <v>0</v>
      </c>
      <c r="AK64" s="145">
        <f t="shared" ca="1" si="18"/>
        <v>0</v>
      </c>
      <c r="AL64" s="152">
        <f t="shared" ca="1" si="19"/>
        <v>0</v>
      </c>
      <c r="AM64" s="180" t="s">
        <v>375</v>
      </c>
      <c r="AN64" s="178" t="s">
        <v>636</v>
      </c>
    </row>
    <row r="65" spans="1:40" ht="20.25" customHeight="1" x14ac:dyDescent="0.15">
      <c r="A65" s="180" t="s">
        <v>376</v>
      </c>
      <c r="B65" s="178" t="s">
        <v>637</v>
      </c>
      <c r="C65" s="170">
        <v>0</v>
      </c>
      <c r="D65" s="179">
        <f>生産者価格評価表!DS54</f>
        <v>1.5553939999999988E-2</v>
      </c>
      <c r="E65" s="143">
        <f t="shared" si="1"/>
        <v>0</v>
      </c>
      <c r="F65" s="176">
        <f ca="1">OFFSET(投入係数表!$C$115,0,ROW()-16)</f>
        <v>0.34820176550092918</v>
      </c>
      <c r="G65" s="139">
        <f t="shared" ca="1" si="2"/>
        <v>0</v>
      </c>
      <c r="H65" s="269">
        <f ca="1">OFFSET(投入係数表!$C$110,0,ROW()-16)</f>
        <v>0.17240806442529708</v>
      </c>
      <c r="I65" s="140">
        <f t="shared" ca="1" si="3"/>
        <v>0</v>
      </c>
      <c r="J65" s="368"/>
      <c r="K65" s="141">
        <v>0</v>
      </c>
      <c r="L65" s="142">
        <f>生産者価格評価表!DS54</f>
        <v>1.5553939999999988E-2</v>
      </c>
      <c r="M65" s="189">
        <f t="shared" si="4"/>
        <v>0</v>
      </c>
      <c r="N65" s="365"/>
      <c r="O65" s="143">
        <v>0</v>
      </c>
      <c r="P65" s="139">
        <f t="shared" ca="1" si="5"/>
        <v>0</v>
      </c>
      <c r="Q65" s="140">
        <f t="shared" ca="1" si="6"/>
        <v>0</v>
      </c>
      <c r="R65" s="144">
        <f>'雇用表(103部門）'!M56</f>
        <v>4.6812524638170865E-2</v>
      </c>
      <c r="S65" s="145">
        <f t="shared" si="7"/>
        <v>0</v>
      </c>
      <c r="T65" s="146">
        <f>'雇用表(103部門）'!N56</f>
        <v>4.6812524638170865E-2</v>
      </c>
      <c r="U65" s="147">
        <f t="shared" si="8"/>
        <v>0</v>
      </c>
      <c r="V65" s="141">
        <f t="shared" ca="1" si="9"/>
        <v>0</v>
      </c>
      <c r="W65" s="359"/>
      <c r="X65" s="362"/>
      <c r="Y65" s="193">
        <f>生産者価格評価表!DT54</f>
        <v>7.183755622408851E-3</v>
      </c>
      <c r="Z65" s="141">
        <f t="shared" ca="1" si="20"/>
        <v>0</v>
      </c>
      <c r="AA65" s="148">
        <f>生産者価格評価表!DS54</f>
        <v>1.5553939999999988E-2</v>
      </c>
      <c r="AB65" s="189">
        <f t="shared" ca="1" si="10"/>
        <v>0</v>
      </c>
      <c r="AC65" s="195">
        <f ca="1"/>
        <v>0</v>
      </c>
      <c r="AD65" s="139">
        <f t="shared" ca="1" si="11"/>
        <v>0</v>
      </c>
      <c r="AE65" s="140">
        <f t="shared" ca="1" si="12"/>
        <v>0</v>
      </c>
      <c r="AF65" s="149">
        <f t="shared" ca="1" si="13"/>
        <v>0</v>
      </c>
      <c r="AG65" s="150">
        <f t="shared" ca="1" si="14"/>
        <v>0</v>
      </c>
      <c r="AH65" s="143">
        <f t="shared" ca="1" si="15"/>
        <v>0</v>
      </c>
      <c r="AI65" s="139">
        <f t="shared" ca="1" si="16"/>
        <v>0</v>
      </c>
      <c r="AJ65" s="151">
        <f t="shared" ca="1" si="17"/>
        <v>0</v>
      </c>
      <c r="AK65" s="145">
        <f t="shared" ca="1" si="18"/>
        <v>0</v>
      </c>
      <c r="AL65" s="152">
        <f t="shared" ca="1" si="19"/>
        <v>0</v>
      </c>
      <c r="AM65" s="180" t="s">
        <v>376</v>
      </c>
      <c r="AN65" s="178" t="s">
        <v>637</v>
      </c>
    </row>
    <row r="66" spans="1:40" ht="20.25" customHeight="1" x14ac:dyDescent="0.15">
      <c r="A66" s="180" t="s">
        <v>377</v>
      </c>
      <c r="B66" s="178" t="s">
        <v>638</v>
      </c>
      <c r="C66" s="170">
        <v>0</v>
      </c>
      <c r="D66" s="179">
        <f>生産者価格評価表!DS55</f>
        <v>7.1620000000049977E-5</v>
      </c>
      <c r="E66" s="143">
        <f t="shared" si="1"/>
        <v>0</v>
      </c>
      <c r="F66" s="176">
        <f ca="1">OFFSET(投入係数表!$C$115,0,ROW()-16)</f>
        <v>0.40400417813625278</v>
      </c>
      <c r="G66" s="139">
        <f t="shared" ca="1" si="2"/>
        <v>0</v>
      </c>
      <c r="H66" s="269">
        <f ca="1">OFFSET(投入係数表!$C$110,0,ROW()-16)</f>
        <v>0.22808579315869457</v>
      </c>
      <c r="I66" s="140">
        <f t="shared" ca="1" si="3"/>
        <v>0</v>
      </c>
      <c r="J66" s="368"/>
      <c r="K66" s="141">
        <v>0</v>
      </c>
      <c r="L66" s="142">
        <f>生産者価格評価表!DS55</f>
        <v>7.1620000000049977E-5</v>
      </c>
      <c r="M66" s="189">
        <f t="shared" si="4"/>
        <v>0</v>
      </c>
      <c r="N66" s="365"/>
      <c r="O66" s="143">
        <v>0</v>
      </c>
      <c r="P66" s="139">
        <f t="shared" ca="1" si="5"/>
        <v>0</v>
      </c>
      <c r="Q66" s="140">
        <f t="shared" ca="1" si="6"/>
        <v>0</v>
      </c>
      <c r="R66" s="144">
        <f>'雇用表(103部門）'!M57</f>
        <v>4.0053561821887303E-2</v>
      </c>
      <c r="S66" s="145">
        <f t="shared" si="7"/>
        <v>0</v>
      </c>
      <c r="T66" s="146">
        <f>'雇用表(103部門）'!N57</f>
        <v>4.0053561821887303E-2</v>
      </c>
      <c r="U66" s="147">
        <f t="shared" si="8"/>
        <v>0</v>
      </c>
      <c r="V66" s="141">
        <f t="shared" ca="1" si="9"/>
        <v>0</v>
      </c>
      <c r="W66" s="359"/>
      <c r="X66" s="362"/>
      <c r="Y66" s="193">
        <f>生産者価格評価表!DT55</f>
        <v>4.940212140911519E-7</v>
      </c>
      <c r="Z66" s="141">
        <f t="shared" ca="1" si="20"/>
        <v>0</v>
      </c>
      <c r="AA66" s="148">
        <f>生産者価格評価表!DS55</f>
        <v>7.1620000000049977E-5</v>
      </c>
      <c r="AB66" s="189">
        <f t="shared" ca="1" si="10"/>
        <v>0</v>
      </c>
      <c r="AC66" s="195">
        <f ca="1"/>
        <v>0</v>
      </c>
      <c r="AD66" s="139">
        <f t="shared" ca="1" si="11"/>
        <v>0</v>
      </c>
      <c r="AE66" s="140">
        <f t="shared" ca="1" si="12"/>
        <v>0</v>
      </c>
      <c r="AF66" s="149">
        <f t="shared" ca="1" si="13"/>
        <v>0</v>
      </c>
      <c r="AG66" s="150">
        <f t="shared" ca="1" si="14"/>
        <v>0</v>
      </c>
      <c r="AH66" s="143">
        <f t="shared" ca="1" si="15"/>
        <v>0</v>
      </c>
      <c r="AI66" s="139">
        <f t="shared" ca="1" si="16"/>
        <v>0</v>
      </c>
      <c r="AJ66" s="151">
        <f t="shared" ca="1" si="17"/>
        <v>0</v>
      </c>
      <c r="AK66" s="145">
        <f t="shared" ca="1" si="18"/>
        <v>0</v>
      </c>
      <c r="AL66" s="152">
        <f t="shared" ca="1" si="19"/>
        <v>0</v>
      </c>
      <c r="AM66" s="180" t="s">
        <v>377</v>
      </c>
      <c r="AN66" s="178" t="s">
        <v>638</v>
      </c>
    </row>
    <row r="67" spans="1:40" ht="20.25" customHeight="1" x14ac:dyDescent="0.15">
      <c r="A67" s="180" t="s">
        <v>378</v>
      </c>
      <c r="B67" s="178" t="s">
        <v>639</v>
      </c>
      <c r="C67" s="170">
        <v>0</v>
      </c>
      <c r="D67" s="179">
        <f>生産者価格評価表!DS56</f>
        <v>8.3878000000003894E-4</v>
      </c>
      <c r="E67" s="143">
        <f t="shared" si="1"/>
        <v>0</v>
      </c>
      <c r="F67" s="176">
        <f ca="1">OFFSET(投入係数表!$C$115,0,ROW()-16)</f>
        <v>0.32206605616526374</v>
      </c>
      <c r="G67" s="139">
        <f t="shared" ca="1" si="2"/>
        <v>0</v>
      </c>
      <c r="H67" s="269">
        <f ca="1">OFFSET(投入係数表!$C$110,0,ROW()-16)</f>
        <v>0.2171071060026869</v>
      </c>
      <c r="I67" s="140">
        <f t="shared" ca="1" si="3"/>
        <v>0</v>
      </c>
      <c r="J67" s="368"/>
      <c r="K67" s="141">
        <v>0</v>
      </c>
      <c r="L67" s="142">
        <f>生産者価格評価表!DS56</f>
        <v>8.3878000000003894E-4</v>
      </c>
      <c r="M67" s="189">
        <f t="shared" si="4"/>
        <v>0</v>
      </c>
      <c r="N67" s="365"/>
      <c r="O67" s="143">
        <v>0</v>
      </c>
      <c r="P67" s="139">
        <f t="shared" ca="1" si="5"/>
        <v>0</v>
      </c>
      <c r="Q67" s="140">
        <f t="shared" ca="1" si="6"/>
        <v>0</v>
      </c>
      <c r="R67" s="144">
        <f>'雇用表(103部門）'!M58</f>
        <v>5.2439950415690446E-2</v>
      </c>
      <c r="S67" s="145">
        <f t="shared" si="7"/>
        <v>0</v>
      </c>
      <c r="T67" s="146">
        <f>'雇用表(103部門）'!N58</f>
        <v>5.0752526268650906E-2</v>
      </c>
      <c r="U67" s="147">
        <f t="shared" si="8"/>
        <v>0</v>
      </c>
      <c r="V67" s="141">
        <f t="shared" ca="1" si="9"/>
        <v>0</v>
      </c>
      <c r="W67" s="359"/>
      <c r="X67" s="362"/>
      <c r="Y67" s="193">
        <f>生産者価格評価表!DT56</f>
        <v>4.1855378502413621E-3</v>
      </c>
      <c r="Z67" s="141">
        <f t="shared" ca="1" si="20"/>
        <v>0</v>
      </c>
      <c r="AA67" s="148">
        <f>生産者価格評価表!DS56</f>
        <v>8.3878000000003894E-4</v>
      </c>
      <c r="AB67" s="189">
        <f t="shared" ca="1" si="10"/>
        <v>0</v>
      </c>
      <c r="AC67" s="195">
        <f ca="1"/>
        <v>0</v>
      </c>
      <c r="AD67" s="139">
        <f t="shared" ca="1" si="11"/>
        <v>0</v>
      </c>
      <c r="AE67" s="140">
        <f t="shared" ca="1" si="12"/>
        <v>0</v>
      </c>
      <c r="AF67" s="149">
        <f t="shared" ca="1" si="13"/>
        <v>0</v>
      </c>
      <c r="AG67" s="150">
        <f t="shared" ca="1" si="14"/>
        <v>0</v>
      </c>
      <c r="AH67" s="143">
        <f t="shared" ca="1" si="15"/>
        <v>0</v>
      </c>
      <c r="AI67" s="139">
        <f t="shared" ca="1" si="16"/>
        <v>0</v>
      </c>
      <c r="AJ67" s="151">
        <f t="shared" ca="1" si="17"/>
        <v>0</v>
      </c>
      <c r="AK67" s="145">
        <f t="shared" ca="1" si="18"/>
        <v>0</v>
      </c>
      <c r="AL67" s="152">
        <f t="shared" ca="1" si="19"/>
        <v>0</v>
      </c>
      <c r="AM67" s="180" t="s">
        <v>378</v>
      </c>
      <c r="AN67" s="178" t="s">
        <v>639</v>
      </c>
    </row>
    <row r="68" spans="1:40" ht="20.25" customHeight="1" x14ac:dyDescent="0.15">
      <c r="A68" s="180" t="s">
        <v>379</v>
      </c>
      <c r="B68" s="178" t="s">
        <v>564</v>
      </c>
      <c r="C68" s="170">
        <v>0</v>
      </c>
      <c r="D68" s="179">
        <f>生産者価格評価表!DS57</f>
        <v>1.3577020000000051E-2</v>
      </c>
      <c r="E68" s="143">
        <f t="shared" si="1"/>
        <v>0</v>
      </c>
      <c r="F68" s="176">
        <f ca="1">OFFSET(投入係数表!$C$115,0,ROW()-16)</f>
        <v>0.3133002393177286</v>
      </c>
      <c r="G68" s="139">
        <f t="shared" ca="1" si="2"/>
        <v>0</v>
      </c>
      <c r="H68" s="269">
        <f ca="1">OFFSET(投入係数表!$C$110,0,ROW()-16)</f>
        <v>0.19443147745734346</v>
      </c>
      <c r="I68" s="140">
        <f t="shared" ca="1" si="3"/>
        <v>0</v>
      </c>
      <c r="J68" s="368"/>
      <c r="K68" s="141">
        <v>0</v>
      </c>
      <c r="L68" s="142">
        <f>生産者価格評価表!DS57</f>
        <v>1.3577020000000051E-2</v>
      </c>
      <c r="M68" s="189">
        <f t="shared" si="4"/>
        <v>0</v>
      </c>
      <c r="N68" s="365"/>
      <c r="O68" s="143">
        <v>0</v>
      </c>
      <c r="P68" s="139">
        <f t="shared" ca="1" si="5"/>
        <v>0</v>
      </c>
      <c r="Q68" s="140">
        <f t="shared" ca="1" si="6"/>
        <v>0</v>
      </c>
      <c r="R68" s="144">
        <f>'雇用表(103部門）'!M59</f>
        <v>3.6171865367539212E-2</v>
      </c>
      <c r="S68" s="145">
        <f t="shared" si="7"/>
        <v>0</v>
      </c>
      <c r="T68" s="146">
        <f>'雇用表(103部門）'!N59</f>
        <v>3.6171865367539212E-2</v>
      </c>
      <c r="U68" s="147">
        <f t="shared" si="8"/>
        <v>0</v>
      </c>
      <c r="V68" s="141">
        <f t="shared" ca="1" si="9"/>
        <v>0</v>
      </c>
      <c r="W68" s="359"/>
      <c r="X68" s="362"/>
      <c r="Y68" s="193">
        <f>生産者価格評価表!DT57</f>
        <v>9.8201094699227019E-3</v>
      </c>
      <c r="Z68" s="141">
        <f t="shared" ca="1" si="20"/>
        <v>0</v>
      </c>
      <c r="AA68" s="148">
        <f>生産者価格評価表!DS57</f>
        <v>1.3577020000000051E-2</v>
      </c>
      <c r="AB68" s="189">
        <f t="shared" ca="1" si="10"/>
        <v>0</v>
      </c>
      <c r="AC68" s="195">
        <f ca="1"/>
        <v>0</v>
      </c>
      <c r="AD68" s="139">
        <f t="shared" ca="1" si="11"/>
        <v>0</v>
      </c>
      <c r="AE68" s="140">
        <f t="shared" ca="1" si="12"/>
        <v>0</v>
      </c>
      <c r="AF68" s="149">
        <f t="shared" ca="1" si="13"/>
        <v>0</v>
      </c>
      <c r="AG68" s="150">
        <f t="shared" ca="1" si="14"/>
        <v>0</v>
      </c>
      <c r="AH68" s="143">
        <f t="shared" ca="1" si="15"/>
        <v>0</v>
      </c>
      <c r="AI68" s="139">
        <f t="shared" ca="1" si="16"/>
        <v>0</v>
      </c>
      <c r="AJ68" s="151">
        <f t="shared" ca="1" si="17"/>
        <v>0</v>
      </c>
      <c r="AK68" s="145">
        <f t="shared" ca="1" si="18"/>
        <v>0</v>
      </c>
      <c r="AL68" s="152">
        <f t="shared" ca="1" si="19"/>
        <v>0</v>
      </c>
      <c r="AM68" s="180" t="s">
        <v>379</v>
      </c>
      <c r="AN68" s="178" t="s">
        <v>564</v>
      </c>
    </row>
    <row r="69" spans="1:40" ht="20.25" customHeight="1" x14ac:dyDescent="0.15">
      <c r="A69" s="180" t="s">
        <v>380</v>
      </c>
      <c r="B69" s="178" t="s">
        <v>565</v>
      </c>
      <c r="C69" s="170">
        <v>0</v>
      </c>
      <c r="D69" s="179">
        <f>生産者価格評価表!DS58</f>
        <v>9.2820519999999962E-2</v>
      </c>
      <c r="E69" s="143">
        <f t="shared" si="1"/>
        <v>0</v>
      </c>
      <c r="F69" s="176">
        <f ca="1">OFFSET(投入係数表!$C$115,0,ROW()-16)</f>
        <v>0.29421603166349036</v>
      </c>
      <c r="G69" s="139">
        <f t="shared" ca="1" si="2"/>
        <v>0</v>
      </c>
      <c r="H69" s="269">
        <f ca="1">OFFSET(投入係数表!$C$110,0,ROW()-16)</f>
        <v>0.21067959676171383</v>
      </c>
      <c r="I69" s="140">
        <f t="shared" ca="1" si="3"/>
        <v>0</v>
      </c>
      <c r="J69" s="368"/>
      <c r="K69" s="141">
        <v>0</v>
      </c>
      <c r="L69" s="142">
        <f>生産者価格評価表!DS58</f>
        <v>9.2820519999999962E-2</v>
      </c>
      <c r="M69" s="189">
        <f t="shared" si="4"/>
        <v>0</v>
      </c>
      <c r="N69" s="365"/>
      <c r="O69" s="143">
        <v>0</v>
      </c>
      <c r="P69" s="139">
        <f t="shared" ca="1" si="5"/>
        <v>0</v>
      </c>
      <c r="Q69" s="140">
        <f t="shared" ca="1" si="6"/>
        <v>0</v>
      </c>
      <c r="R69" s="144">
        <f>'雇用表(103部門）'!M60</f>
        <v>5.5765217282198486E-2</v>
      </c>
      <c r="S69" s="145">
        <f t="shared" si="7"/>
        <v>0</v>
      </c>
      <c r="T69" s="146">
        <f>'雇用表(103部門）'!N60</f>
        <v>5.5765217282198486E-2</v>
      </c>
      <c r="U69" s="147">
        <f t="shared" si="8"/>
        <v>0</v>
      </c>
      <c r="V69" s="141">
        <f t="shared" ca="1" si="9"/>
        <v>0</v>
      </c>
      <c r="W69" s="359"/>
      <c r="X69" s="362"/>
      <c r="Y69" s="193">
        <f>生産者価格評価表!DT58</f>
        <v>2.6473538516243946E-3</v>
      </c>
      <c r="Z69" s="141">
        <f t="shared" ca="1" si="20"/>
        <v>0</v>
      </c>
      <c r="AA69" s="148">
        <f>生産者価格評価表!DS58</f>
        <v>9.2820519999999962E-2</v>
      </c>
      <c r="AB69" s="189">
        <f t="shared" ca="1" si="10"/>
        <v>0</v>
      </c>
      <c r="AC69" s="195">
        <f ca="1"/>
        <v>0</v>
      </c>
      <c r="AD69" s="139">
        <f t="shared" ca="1" si="11"/>
        <v>0</v>
      </c>
      <c r="AE69" s="140">
        <f t="shared" ca="1" si="12"/>
        <v>0</v>
      </c>
      <c r="AF69" s="149">
        <f t="shared" ca="1" si="13"/>
        <v>0</v>
      </c>
      <c r="AG69" s="150">
        <f t="shared" ca="1" si="14"/>
        <v>0</v>
      </c>
      <c r="AH69" s="143">
        <f t="shared" ca="1" si="15"/>
        <v>0</v>
      </c>
      <c r="AI69" s="139">
        <f t="shared" ca="1" si="16"/>
        <v>0</v>
      </c>
      <c r="AJ69" s="151">
        <f t="shared" ca="1" si="17"/>
        <v>0</v>
      </c>
      <c r="AK69" s="145">
        <f t="shared" ca="1" si="18"/>
        <v>0</v>
      </c>
      <c r="AL69" s="152">
        <f t="shared" ca="1" si="19"/>
        <v>0</v>
      </c>
      <c r="AM69" s="180" t="s">
        <v>380</v>
      </c>
      <c r="AN69" s="178" t="s">
        <v>565</v>
      </c>
    </row>
    <row r="70" spans="1:40" ht="20.25" customHeight="1" x14ac:dyDescent="0.15">
      <c r="A70" s="180" t="s">
        <v>381</v>
      </c>
      <c r="B70" s="178" t="s">
        <v>640</v>
      </c>
      <c r="C70" s="170">
        <v>0</v>
      </c>
      <c r="D70" s="179">
        <f>生産者価格評価表!DS59</f>
        <v>0.17390768000000001</v>
      </c>
      <c r="E70" s="143">
        <f t="shared" si="1"/>
        <v>0</v>
      </c>
      <c r="F70" s="176">
        <f ca="1">OFFSET(投入係数表!$C$115,0,ROW()-16)</f>
        <v>0.16909554003954985</v>
      </c>
      <c r="G70" s="139">
        <f t="shared" ca="1" si="2"/>
        <v>0</v>
      </c>
      <c r="H70" s="269">
        <f ca="1">OFFSET(投入係数表!$C$110,0,ROW()-16)</f>
        <v>0.10255570500285961</v>
      </c>
      <c r="I70" s="140">
        <f t="shared" ca="1" si="3"/>
        <v>0</v>
      </c>
      <c r="J70" s="368"/>
      <c r="K70" s="141">
        <v>0</v>
      </c>
      <c r="L70" s="142">
        <f>生産者価格評価表!DS59</f>
        <v>0.17390768000000001</v>
      </c>
      <c r="M70" s="189">
        <f t="shared" si="4"/>
        <v>0</v>
      </c>
      <c r="N70" s="365"/>
      <c r="O70" s="143">
        <v>0</v>
      </c>
      <c r="P70" s="139">
        <f t="shared" ca="1" si="5"/>
        <v>0</v>
      </c>
      <c r="Q70" s="140">
        <f t="shared" ca="1" si="6"/>
        <v>0</v>
      </c>
      <c r="R70" s="144">
        <f>'雇用表(103部門）'!M61</f>
        <v>1.1031896727539238E-2</v>
      </c>
      <c r="S70" s="145">
        <f t="shared" si="7"/>
        <v>0</v>
      </c>
      <c r="T70" s="146">
        <f>'雇用表(103部門）'!N61</f>
        <v>1.0939653821954411E-2</v>
      </c>
      <c r="U70" s="147">
        <f t="shared" si="8"/>
        <v>0</v>
      </c>
      <c r="V70" s="141">
        <f t="shared" ca="1" si="9"/>
        <v>0</v>
      </c>
      <c r="W70" s="359"/>
      <c r="X70" s="362"/>
      <c r="Y70" s="193">
        <f>生産者価格評価表!DT59</f>
        <v>1.9992023655187176E-2</v>
      </c>
      <c r="Z70" s="141">
        <f t="shared" ca="1" si="20"/>
        <v>0</v>
      </c>
      <c r="AA70" s="148">
        <f>生産者価格評価表!DS59</f>
        <v>0.17390768000000001</v>
      </c>
      <c r="AB70" s="189">
        <f t="shared" ca="1" si="10"/>
        <v>0</v>
      </c>
      <c r="AC70" s="195">
        <f ca="1"/>
        <v>0</v>
      </c>
      <c r="AD70" s="139">
        <f t="shared" ca="1" si="11"/>
        <v>0</v>
      </c>
      <c r="AE70" s="140">
        <f t="shared" ca="1" si="12"/>
        <v>0</v>
      </c>
      <c r="AF70" s="149">
        <f t="shared" ca="1" si="13"/>
        <v>0</v>
      </c>
      <c r="AG70" s="150">
        <f t="shared" ca="1" si="14"/>
        <v>0</v>
      </c>
      <c r="AH70" s="143">
        <f t="shared" ca="1" si="15"/>
        <v>0</v>
      </c>
      <c r="AI70" s="139">
        <f t="shared" ca="1" si="16"/>
        <v>0</v>
      </c>
      <c r="AJ70" s="151">
        <f t="shared" ca="1" si="17"/>
        <v>0</v>
      </c>
      <c r="AK70" s="145">
        <f t="shared" ca="1" si="18"/>
        <v>0</v>
      </c>
      <c r="AL70" s="152">
        <f t="shared" ca="1" si="19"/>
        <v>0</v>
      </c>
      <c r="AM70" s="180" t="s">
        <v>381</v>
      </c>
      <c r="AN70" s="178" t="s">
        <v>640</v>
      </c>
    </row>
    <row r="71" spans="1:40" ht="20.25" customHeight="1" x14ac:dyDescent="0.15">
      <c r="A71" s="180" t="s">
        <v>382</v>
      </c>
      <c r="B71" s="178" t="s">
        <v>566</v>
      </c>
      <c r="C71" s="170">
        <v>0</v>
      </c>
      <c r="D71" s="179">
        <f>生産者価格評価表!DS60</f>
        <v>6.2553109999999967E-2</v>
      </c>
      <c r="E71" s="143">
        <f t="shared" si="1"/>
        <v>0</v>
      </c>
      <c r="F71" s="176">
        <f ca="1">OFFSET(投入係数表!$C$115,0,ROW()-16)</f>
        <v>0.25429357815519749</v>
      </c>
      <c r="G71" s="139">
        <f t="shared" ca="1" si="2"/>
        <v>0</v>
      </c>
      <c r="H71" s="269">
        <f ca="1">OFFSET(投入係数表!$C$110,0,ROW()-16)</f>
        <v>0.19074493273599152</v>
      </c>
      <c r="I71" s="140">
        <f t="shared" ca="1" si="3"/>
        <v>0</v>
      </c>
      <c r="J71" s="368"/>
      <c r="K71" s="141">
        <v>0</v>
      </c>
      <c r="L71" s="142">
        <f>生産者価格評価表!DS60</f>
        <v>6.2553109999999967E-2</v>
      </c>
      <c r="M71" s="189">
        <f t="shared" si="4"/>
        <v>0</v>
      </c>
      <c r="N71" s="365"/>
      <c r="O71" s="143">
        <v>0</v>
      </c>
      <c r="P71" s="139">
        <f t="shared" ca="1" si="5"/>
        <v>0</v>
      </c>
      <c r="Q71" s="140">
        <f t="shared" ca="1" si="6"/>
        <v>0</v>
      </c>
      <c r="R71" s="144">
        <f>'雇用表(103部門）'!M62</f>
        <v>6.179398013134374E-2</v>
      </c>
      <c r="S71" s="145">
        <f t="shared" si="7"/>
        <v>0</v>
      </c>
      <c r="T71" s="146">
        <f>'雇用表(103部門）'!N62</f>
        <v>4.5872571985257724E-2</v>
      </c>
      <c r="U71" s="147">
        <f t="shared" si="8"/>
        <v>0</v>
      </c>
      <c r="V71" s="141">
        <f t="shared" ca="1" si="9"/>
        <v>0</v>
      </c>
      <c r="W71" s="359"/>
      <c r="X71" s="362"/>
      <c r="Y71" s="193">
        <f>生産者価格評価表!DT60</f>
        <v>6.0847009199066214E-5</v>
      </c>
      <c r="Z71" s="141">
        <f t="shared" ca="1" si="20"/>
        <v>0</v>
      </c>
      <c r="AA71" s="148">
        <f>生産者価格評価表!DS60</f>
        <v>6.2553109999999967E-2</v>
      </c>
      <c r="AB71" s="189">
        <f t="shared" ca="1" si="10"/>
        <v>0</v>
      </c>
      <c r="AC71" s="195">
        <f ca="1"/>
        <v>0</v>
      </c>
      <c r="AD71" s="139">
        <f t="shared" ca="1" si="11"/>
        <v>0</v>
      </c>
      <c r="AE71" s="140">
        <f t="shared" ca="1" si="12"/>
        <v>0</v>
      </c>
      <c r="AF71" s="149">
        <f t="shared" ca="1" si="13"/>
        <v>0</v>
      </c>
      <c r="AG71" s="150">
        <f t="shared" ca="1" si="14"/>
        <v>0</v>
      </c>
      <c r="AH71" s="143">
        <f t="shared" ca="1" si="15"/>
        <v>0</v>
      </c>
      <c r="AI71" s="139">
        <f t="shared" ca="1" si="16"/>
        <v>0</v>
      </c>
      <c r="AJ71" s="151">
        <f t="shared" ca="1" si="17"/>
        <v>0</v>
      </c>
      <c r="AK71" s="145">
        <f t="shared" ca="1" si="18"/>
        <v>0</v>
      </c>
      <c r="AL71" s="152">
        <f t="shared" ca="1" si="19"/>
        <v>0</v>
      </c>
      <c r="AM71" s="180" t="s">
        <v>382</v>
      </c>
      <c r="AN71" s="178" t="s">
        <v>566</v>
      </c>
    </row>
    <row r="72" spans="1:40" ht="20.25" customHeight="1" x14ac:dyDescent="0.15">
      <c r="A72" s="180" t="s">
        <v>383</v>
      </c>
      <c r="B72" s="178" t="s">
        <v>567</v>
      </c>
      <c r="C72" s="170">
        <v>0</v>
      </c>
      <c r="D72" s="179">
        <f>生産者価格評価表!DS61</f>
        <v>8.4969999999995327E-4</v>
      </c>
      <c r="E72" s="143">
        <f t="shared" si="1"/>
        <v>0</v>
      </c>
      <c r="F72" s="176">
        <f ca="1">OFFSET(投入係数表!$C$115,0,ROW()-16)</f>
        <v>0.26725567650695053</v>
      </c>
      <c r="G72" s="139">
        <f t="shared" ca="1" si="2"/>
        <v>0</v>
      </c>
      <c r="H72" s="269">
        <f ca="1">OFFSET(投入係数表!$C$110,0,ROW()-16)</f>
        <v>0.18226035039049543</v>
      </c>
      <c r="I72" s="140">
        <f t="shared" ca="1" si="3"/>
        <v>0</v>
      </c>
      <c r="J72" s="368"/>
      <c r="K72" s="141">
        <v>0</v>
      </c>
      <c r="L72" s="142">
        <f>生産者価格評価表!DS61</f>
        <v>8.4969999999995327E-4</v>
      </c>
      <c r="M72" s="189">
        <f t="shared" si="4"/>
        <v>0</v>
      </c>
      <c r="N72" s="365"/>
      <c r="O72" s="143">
        <v>0</v>
      </c>
      <c r="P72" s="139">
        <f t="shared" ca="1" si="5"/>
        <v>0</v>
      </c>
      <c r="Q72" s="140">
        <f t="shared" ca="1" si="6"/>
        <v>0</v>
      </c>
      <c r="R72" s="144">
        <f>'雇用表(103部門）'!M63</f>
        <v>0.23037722763320567</v>
      </c>
      <c r="S72" s="145">
        <f t="shared" si="7"/>
        <v>0</v>
      </c>
      <c r="T72" s="146">
        <f>'雇用表(103部門）'!N63</f>
        <v>0.23037722763320567</v>
      </c>
      <c r="U72" s="147">
        <f t="shared" si="8"/>
        <v>0</v>
      </c>
      <c r="V72" s="141">
        <f t="shared" ca="1" si="9"/>
        <v>0</v>
      </c>
      <c r="W72" s="359"/>
      <c r="X72" s="362"/>
      <c r="Y72" s="193">
        <f>生産者価格評価表!DT61</f>
        <v>4.3971176489125983E-4</v>
      </c>
      <c r="Z72" s="141">
        <f t="shared" ca="1" si="20"/>
        <v>0</v>
      </c>
      <c r="AA72" s="148">
        <f>生産者価格評価表!DS61</f>
        <v>8.4969999999995327E-4</v>
      </c>
      <c r="AB72" s="189">
        <f t="shared" ca="1" si="10"/>
        <v>0</v>
      </c>
      <c r="AC72" s="195">
        <f ca="1"/>
        <v>0</v>
      </c>
      <c r="AD72" s="139">
        <f t="shared" ca="1" si="11"/>
        <v>0</v>
      </c>
      <c r="AE72" s="140">
        <f t="shared" ca="1" si="12"/>
        <v>0</v>
      </c>
      <c r="AF72" s="149">
        <f t="shared" ca="1" si="13"/>
        <v>0</v>
      </c>
      <c r="AG72" s="150">
        <f t="shared" ca="1" si="14"/>
        <v>0</v>
      </c>
      <c r="AH72" s="143">
        <f t="shared" ca="1" si="15"/>
        <v>0</v>
      </c>
      <c r="AI72" s="139">
        <f t="shared" ca="1" si="16"/>
        <v>0</v>
      </c>
      <c r="AJ72" s="151">
        <f t="shared" ca="1" si="17"/>
        <v>0</v>
      </c>
      <c r="AK72" s="145">
        <f t="shared" ca="1" si="18"/>
        <v>0</v>
      </c>
      <c r="AL72" s="152">
        <f t="shared" ca="1" si="19"/>
        <v>0</v>
      </c>
      <c r="AM72" s="180" t="s">
        <v>383</v>
      </c>
      <c r="AN72" s="178" t="s">
        <v>567</v>
      </c>
    </row>
    <row r="73" spans="1:40" ht="20.25" customHeight="1" x14ac:dyDescent="0.15">
      <c r="A73" s="180" t="s">
        <v>384</v>
      </c>
      <c r="B73" s="178" t="s">
        <v>568</v>
      </c>
      <c r="C73" s="170">
        <v>0</v>
      </c>
      <c r="D73" s="179">
        <f>生産者価格評価表!DS62</f>
        <v>0.17005791999999997</v>
      </c>
      <c r="E73" s="143">
        <f t="shared" si="1"/>
        <v>0</v>
      </c>
      <c r="F73" s="176">
        <f ca="1">OFFSET(投入係数表!$C$115,0,ROW()-16)</f>
        <v>0.39547918273377514</v>
      </c>
      <c r="G73" s="139">
        <f t="shared" ca="1" si="2"/>
        <v>0</v>
      </c>
      <c r="H73" s="269">
        <f ca="1">OFFSET(投入係数表!$C$110,0,ROW()-16)</f>
        <v>0.27192193937510289</v>
      </c>
      <c r="I73" s="140">
        <f t="shared" ca="1" si="3"/>
        <v>0</v>
      </c>
      <c r="J73" s="368"/>
      <c r="K73" s="141">
        <v>0</v>
      </c>
      <c r="L73" s="142">
        <f>生産者価格評価表!DS62</f>
        <v>0.17005791999999997</v>
      </c>
      <c r="M73" s="189">
        <f t="shared" si="4"/>
        <v>0</v>
      </c>
      <c r="N73" s="365"/>
      <c r="O73" s="143">
        <v>0</v>
      </c>
      <c r="P73" s="139">
        <f t="shared" ca="1" si="5"/>
        <v>0</v>
      </c>
      <c r="Q73" s="140">
        <f t="shared" ca="1" si="6"/>
        <v>0</v>
      </c>
      <c r="R73" s="144">
        <f>'雇用表(103部門）'!M64</f>
        <v>7.0235379589200023E-2</v>
      </c>
      <c r="S73" s="145">
        <f t="shared" si="7"/>
        <v>0</v>
      </c>
      <c r="T73" s="146">
        <f>'雇用表(103部門）'!N64</f>
        <v>5.1806897966324227E-2</v>
      </c>
      <c r="U73" s="147">
        <f t="shared" si="8"/>
        <v>0</v>
      </c>
      <c r="V73" s="141">
        <f t="shared" ca="1" si="9"/>
        <v>0</v>
      </c>
      <c r="W73" s="359"/>
      <c r="X73" s="362"/>
      <c r="Y73" s="193">
        <f>生産者価格評価表!DT62</f>
        <v>4.9948954133560448E-3</v>
      </c>
      <c r="Z73" s="141">
        <f t="shared" ca="1" si="20"/>
        <v>0</v>
      </c>
      <c r="AA73" s="148">
        <f>生産者価格評価表!DS62</f>
        <v>0.17005791999999997</v>
      </c>
      <c r="AB73" s="189">
        <f t="shared" ca="1" si="10"/>
        <v>0</v>
      </c>
      <c r="AC73" s="195">
        <f ca="1"/>
        <v>0</v>
      </c>
      <c r="AD73" s="139">
        <f t="shared" ca="1" si="11"/>
        <v>0</v>
      </c>
      <c r="AE73" s="140">
        <f t="shared" ca="1" si="12"/>
        <v>0</v>
      </c>
      <c r="AF73" s="149">
        <f t="shared" ca="1" si="13"/>
        <v>0</v>
      </c>
      <c r="AG73" s="150">
        <f t="shared" ca="1" si="14"/>
        <v>0</v>
      </c>
      <c r="AH73" s="143">
        <f t="shared" ca="1" si="15"/>
        <v>0</v>
      </c>
      <c r="AI73" s="139">
        <f t="shared" ca="1" si="16"/>
        <v>0</v>
      </c>
      <c r="AJ73" s="151">
        <f t="shared" ca="1" si="17"/>
        <v>0</v>
      </c>
      <c r="AK73" s="145">
        <f t="shared" ca="1" si="18"/>
        <v>0</v>
      </c>
      <c r="AL73" s="152">
        <f t="shared" ca="1" si="19"/>
        <v>0</v>
      </c>
      <c r="AM73" s="180" t="s">
        <v>384</v>
      </c>
      <c r="AN73" s="178" t="s">
        <v>568</v>
      </c>
    </row>
    <row r="74" spans="1:40" ht="20.25" customHeight="1" x14ac:dyDescent="0.15">
      <c r="A74" s="180" t="s">
        <v>385</v>
      </c>
      <c r="B74" s="178" t="s">
        <v>641</v>
      </c>
      <c r="C74" s="170">
        <v>0</v>
      </c>
      <c r="D74" s="179">
        <f>生産者価格評価表!DS63</f>
        <v>1</v>
      </c>
      <c r="E74" s="143">
        <f t="shared" si="1"/>
        <v>0</v>
      </c>
      <c r="F74" s="176">
        <f ca="1">OFFSET(投入係数表!$C$115,0,ROW()-16)</f>
        <v>0.17662227859385946</v>
      </c>
      <c r="G74" s="139">
        <f t="shared" ca="1" si="2"/>
        <v>0</v>
      </c>
      <c r="H74" s="269">
        <f ca="1">OFFSET(投入係数表!$C$110,0,ROW()-16)</f>
        <v>0.245114644317345</v>
      </c>
      <c r="I74" s="140">
        <f t="shared" ca="1" si="3"/>
        <v>0</v>
      </c>
      <c r="J74" s="368"/>
      <c r="K74" s="141">
        <v>0</v>
      </c>
      <c r="L74" s="142">
        <f>生産者価格評価表!DS63</f>
        <v>1</v>
      </c>
      <c r="M74" s="189">
        <f t="shared" si="4"/>
        <v>0</v>
      </c>
      <c r="N74" s="365"/>
      <c r="O74" s="143">
        <v>0</v>
      </c>
      <c r="P74" s="139">
        <f t="shared" ca="1" si="5"/>
        <v>0</v>
      </c>
      <c r="Q74" s="140">
        <f t="shared" ca="1" si="6"/>
        <v>0</v>
      </c>
      <c r="R74" s="144">
        <f>'雇用表(103部門）'!M65</f>
        <v>6.7908599708144543E-2</v>
      </c>
      <c r="S74" s="145">
        <f t="shared" si="7"/>
        <v>0</v>
      </c>
      <c r="T74" s="146">
        <f>'雇用表(103部門）'!N65</f>
        <v>5.6062474809766387E-2</v>
      </c>
      <c r="U74" s="147">
        <f t="shared" si="8"/>
        <v>0</v>
      </c>
      <c r="V74" s="141">
        <f t="shared" ca="1" si="9"/>
        <v>0</v>
      </c>
      <c r="W74" s="359"/>
      <c r="X74" s="362"/>
      <c r="Y74" s="193">
        <f>生産者価格評価表!DT63</f>
        <v>1.4213837006923147E-3</v>
      </c>
      <c r="Z74" s="141">
        <f t="shared" ca="1" si="20"/>
        <v>0</v>
      </c>
      <c r="AA74" s="148">
        <f>生産者価格評価表!DS63</f>
        <v>1</v>
      </c>
      <c r="AB74" s="189">
        <f t="shared" ca="1" si="10"/>
        <v>0</v>
      </c>
      <c r="AC74" s="195">
        <f ca="1"/>
        <v>0</v>
      </c>
      <c r="AD74" s="139">
        <f t="shared" ca="1" si="11"/>
        <v>0</v>
      </c>
      <c r="AE74" s="140">
        <f t="shared" ca="1" si="12"/>
        <v>0</v>
      </c>
      <c r="AF74" s="149">
        <f t="shared" ca="1" si="13"/>
        <v>0</v>
      </c>
      <c r="AG74" s="150">
        <f t="shared" ca="1" si="14"/>
        <v>0</v>
      </c>
      <c r="AH74" s="143">
        <f t="shared" ca="1" si="15"/>
        <v>0</v>
      </c>
      <c r="AI74" s="139">
        <f t="shared" ca="1" si="16"/>
        <v>0</v>
      </c>
      <c r="AJ74" s="151">
        <f t="shared" ca="1" si="17"/>
        <v>0</v>
      </c>
      <c r="AK74" s="145">
        <f t="shared" ca="1" si="18"/>
        <v>0</v>
      </c>
      <c r="AL74" s="152">
        <f t="shared" ca="1" si="19"/>
        <v>0</v>
      </c>
      <c r="AM74" s="180" t="s">
        <v>385</v>
      </c>
      <c r="AN74" s="178" t="s">
        <v>641</v>
      </c>
    </row>
    <row r="75" spans="1:40" ht="20.25" customHeight="1" x14ac:dyDescent="0.15">
      <c r="A75" s="180" t="s">
        <v>386</v>
      </c>
      <c r="B75" s="178" t="s">
        <v>569</v>
      </c>
      <c r="C75" s="170">
        <v>0</v>
      </c>
      <c r="D75" s="179">
        <f>生産者価格評価表!DS64</f>
        <v>1</v>
      </c>
      <c r="E75" s="143">
        <f t="shared" si="1"/>
        <v>0</v>
      </c>
      <c r="F75" s="176">
        <f ca="1">OFFSET(投入係数表!$C$115,0,ROW()-16)</f>
        <v>0.47552570564516128</v>
      </c>
      <c r="G75" s="139">
        <f t="shared" ca="1" si="2"/>
        <v>0</v>
      </c>
      <c r="H75" s="269">
        <f ca="1">OFFSET(投入係数表!$C$110,0,ROW()-16)</f>
        <v>0.33072503990255375</v>
      </c>
      <c r="I75" s="140">
        <f t="shared" ca="1" si="3"/>
        <v>0</v>
      </c>
      <c r="J75" s="368"/>
      <c r="K75" s="141">
        <v>0</v>
      </c>
      <c r="L75" s="142">
        <f>生産者価格評価表!DS64</f>
        <v>1</v>
      </c>
      <c r="M75" s="189">
        <f t="shared" si="4"/>
        <v>0</v>
      </c>
      <c r="N75" s="365"/>
      <c r="O75" s="143">
        <v>0</v>
      </c>
      <c r="P75" s="139">
        <f t="shared" ca="1" si="5"/>
        <v>0</v>
      </c>
      <c r="Q75" s="140">
        <f t="shared" ca="1" si="6"/>
        <v>0</v>
      </c>
      <c r="R75" s="144">
        <f>'雇用表(103部門）'!M66</f>
        <v>6.0280857974910396E-2</v>
      </c>
      <c r="S75" s="145">
        <f t="shared" si="7"/>
        <v>0</v>
      </c>
      <c r="T75" s="146">
        <f>'雇用表(103部門）'!N66</f>
        <v>5.196432571684588E-2</v>
      </c>
      <c r="U75" s="147">
        <f t="shared" si="8"/>
        <v>0</v>
      </c>
      <c r="V75" s="141">
        <f t="shared" ca="1" si="9"/>
        <v>0</v>
      </c>
      <c r="W75" s="359"/>
      <c r="X75" s="362"/>
      <c r="Y75" s="193">
        <f>生産者価格評価表!DT64</f>
        <v>0</v>
      </c>
      <c r="Z75" s="141">
        <f t="shared" ca="1" si="20"/>
        <v>0</v>
      </c>
      <c r="AA75" s="148">
        <f>生産者価格評価表!DS64</f>
        <v>1</v>
      </c>
      <c r="AB75" s="189">
        <f t="shared" ca="1" si="10"/>
        <v>0</v>
      </c>
      <c r="AC75" s="195">
        <f ca="1"/>
        <v>0</v>
      </c>
      <c r="AD75" s="139">
        <f t="shared" ca="1" si="11"/>
        <v>0</v>
      </c>
      <c r="AE75" s="140">
        <f t="shared" ca="1" si="12"/>
        <v>0</v>
      </c>
      <c r="AF75" s="149">
        <f t="shared" ca="1" si="13"/>
        <v>0</v>
      </c>
      <c r="AG75" s="150">
        <f t="shared" ca="1" si="14"/>
        <v>0</v>
      </c>
      <c r="AH75" s="143">
        <f t="shared" ca="1" si="15"/>
        <v>0</v>
      </c>
      <c r="AI75" s="139">
        <f t="shared" ca="1" si="16"/>
        <v>0</v>
      </c>
      <c r="AJ75" s="151">
        <f t="shared" ca="1" si="17"/>
        <v>0</v>
      </c>
      <c r="AK75" s="145">
        <f t="shared" ca="1" si="18"/>
        <v>0</v>
      </c>
      <c r="AL75" s="152">
        <f t="shared" ca="1" si="19"/>
        <v>0</v>
      </c>
      <c r="AM75" s="180" t="s">
        <v>386</v>
      </c>
      <c r="AN75" s="178" t="s">
        <v>569</v>
      </c>
    </row>
    <row r="76" spans="1:40" ht="20.25" customHeight="1" x14ac:dyDescent="0.15">
      <c r="A76" s="180" t="s">
        <v>387</v>
      </c>
      <c r="B76" s="178" t="s">
        <v>476</v>
      </c>
      <c r="C76" s="170">
        <v>0</v>
      </c>
      <c r="D76" s="179">
        <f>生産者価格評価表!DS65</f>
        <v>1</v>
      </c>
      <c r="E76" s="143">
        <f t="shared" si="1"/>
        <v>0</v>
      </c>
      <c r="F76" s="176">
        <f ca="1">OFFSET(投入係数表!$C$115,0,ROW()-16)</f>
        <v>0.47980375980875511</v>
      </c>
      <c r="G76" s="139">
        <f t="shared" ca="1" si="2"/>
        <v>0</v>
      </c>
      <c r="H76" s="269">
        <f ca="1">OFFSET(投入係数表!$C$110,0,ROW()-16)</f>
        <v>0.3427696569432705</v>
      </c>
      <c r="I76" s="140">
        <f t="shared" ca="1" si="3"/>
        <v>0</v>
      </c>
      <c r="J76" s="368"/>
      <c r="K76" s="141">
        <v>0</v>
      </c>
      <c r="L76" s="142">
        <f>生産者価格評価表!DS65</f>
        <v>1</v>
      </c>
      <c r="M76" s="189">
        <f t="shared" si="4"/>
        <v>0</v>
      </c>
      <c r="N76" s="365"/>
      <c r="O76" s="143">
        <v>0</v>
      </c>
      <c r="P76" s="139">
        <f t="shared" ca="1" si="5"/>
        <v>0</v>
      </c>
      <c r="Q76" s="140">
        <f t="shared" ca="1" si="6"/>
        <v>0</v>
      </c>
      <c r="R76" s="144">
        <f>'雇用表(103部門）'!M67</f>
        <v>6.2486968046708051E-2</v>
      </c>
      <c r="S76" s="145">
        <f t="shared" si="7"/>
        <v>0</v>
      </c>
      <c r="T76" s="146">
        <f>'雇用表(103部門）'!N67</f>
        <v>5.3863056893952301E-2</v>
      </c>
      <c r="U76" s="147">
        <f t="shared" si="8"/>
        <v>0</v>
      </c>
      <c r="V76" s="141">
        <f t="shared" ca="1" si="9"/>
        <v>0</v>
      </c>
      <c r="W76" s="359"/>
      <c r="X76" s="362"/>
      <c r="Y76" s="193">
        <f>生産者価格評価表!DT65</f>
        <v>0</v>
      </c>
      <c r="Z76" s="141">
        <f t="shared" ca="1" si="20"/>
        <v>0</v>
      </c>
      <c r="AA76" s="148">
        <f>生産者価格評価表!DS65</f>
        <v>1</v>
      </c>
      <c r="AB76" s="189">
        <f t="shared" ca="1" si="10"/>
        <v>0</v>
      </c>
      <c r="AC76" s="195">
        <f ca="1"/>
        <v>0</v>
      </c>
      <c r="AD76" s="139">
        <f t="shared" ca="1" si="11"/>
        <v>0</v>
      </c>
      <c r="AE76" s="140">
        <f t="shared" ca="1" si="12"/>
        <v>0</v>
      </c>
      <c r="AF76" s="149">
        <f t="shared" ca="1" si="13"/>
        <v>0</v>
      </c>
      <c r="AG76" s="150">
        <f t="shared" ca="1" si="14"/>
        <v>0</v>
      </c>
      <c r="AH76" s="143">
        <f t="shared" ca="1" si="15"/>
        <v>0</v>
      </c>
      <c r="AI76" s="139">
        <f t="shared" ca="1" si="16"/>
        <v>0</v>
      </c>
      <c r="AJ76" s="151">
        <f t="shared" ca="1" si="17"/>
        <v>0</v>
      </c>
      <c r="AK76" s="145">
        <f t="shared" ca="1" si="18"/>
        <v>0</v>
      </c>
      <c r="AL76" s="152">
        <f t="shared" ca="1" si="19"/>
        <v>0</v>
      </c>
      <c r="AM76" s="180" t="s">
        <v>387</v>
      </c>
      <c r="AN76" s="178" t="s">
        <v>476</v>
      </c>
    </row>
    <row r="77" spans="1:40" ht="20.25" customHeight="1" x14ac:dyDescent="0.15">
      <c r="A77" s="180" t="s">
        <v>388</v>
      </c>
      <c r="B77" s="178" t="s">
        <v>642</v>
      </c>
      <c r="C77" s="170">
        <v>0</v>
      </c>
      <c r="D77" s="179">
        <f>生産者価格評価表!DS66</f>
        <v>1</v>
      </c>
      <c r="E77" s="143">
        <f t="shared" si="1"/>
        <v>0</v>
      </c>
      <c r="F77" s="176">
        <f ca="1">OFFSET(投入係数表!$C$115,0,ROW()-16)</f>
        <v>0.50491420381967189</v>
      </c>
      <c r="G77" s="139">
        <f t="shared" ca="1" si="2"/>
        <v>0</v>
      </c>
      <c r="H77" s="269">
        <f ca="1">OFFSET(投入係数表!$C$110,0,ROW()-16)</f>
        <v>0.35192222912748256</v>
      </c>
      <c r="I77" s="140">
        <f t="shared" ca="1" si="3"/>
        <v>0</v>
      </c>
      <c r="J77" s="368"/>
      <c r="K77" s="141">
        <v>0</v>
      </c>
      <c r="L77" s="142">
        <f>生産者価格評価表!DS66</f>
        <v>1</v>
      </c>
      <c r="M77" s="189">
        <f t="shared" si="4"/>
        <v>0</v>
      </c>
      <c r="N77" s="365"/>
      <c r="O77" s="143">
        <v>0</v>
      </c>
      <c r="P77" s="139">
        <f t="shared" ca="1" si="5"/>
        <v>0</v>
      </c>
      <c r="Q77" s="140">
        <f t="shared" ca="1" si="6"/>
        <v>0</v>
      </c>
      <c r="R77" s="144">
        <f>'雇用表(103部門）'!M68</f>
        <v>6.4144844525684017E-2</v>
      </c>
      <c r="S77" s="145">
        <f t="shared" si="7"/>
        <v>0</v>
      </c>
      <c r="T77" s="146">
        <f>'雇用表(103部門）'!N68</f>
        <v>5.5294912396903984E-2</v>
      </c>
      <c r="U77" s="147">
        <f t="shared" si="8"/>
        <v>0</v>
      </c>
      <c r="V77" s="141">
        <f t="shared" ca="1" si="9"/>
        <v>0</v>
      </c>
      <c r="W77" s="359"/>
      <c r="X77" s="362"/>
      <c r="Y77" s="193">
        <f>生産者価格評価表!DT66</f>
        <v>0</v>
      </c>
      <c r="Z77" s="141">
        <f t="shared" ca="1" si="20"/>
        <v>0</v>
      </c>
      <c r="AA77" s="148">
        <f>生産者価格評価表!DS66</f>
        <v>1</v>
      </c>
      <c r="AB77" s="189">
        <f t="shared" ca="1" si="10"/>
        <v>0</v>
      </c>
      <c r="AC77" s="195">
        <f ca="1"/>
        <v>0</v>
      </c>
      <c r="AD77" s="139">
        <f t="shared" ca="1" si="11"/>
        <v>0</v>
      </c>
      <c r="AE77" s="140">
        <f t="shared" ca="1" si="12"/>
        <v>0</v>
      </c>
      <c r="AF77" s="149">
        <f t="shared" ca="1" si="13"/>
        <v>0</v>
      </c>
      <c r="AG77" s="150">
        <f t="shared" ca="1" si="14"/>
        <v>0</v>
      </c>
      <c r="AH77" s="143">
        <f t="shared" ca="1" si="15"/>
        <v>0</v>
      </c>
      <c r="AI77" s="139">
        <f t="shared" ca="1" si="16"/>
        <v>0</v>
      </c>
      <c r="AJ77" s="151">
        <f t="shared" ca="1" si="17"/>
        <v>0</v>
      </c>
      <c r="AK77" s="145">
        <f t="shared" ca="1" si="18"/>
        <v>0</v>
      </c>
      <c r="AL77" s="152">
        <f t="shared" ca="1" si="19"/>
        <v>0</v>
      </c>
      <c r="AM77" s="180" t="s">
        <v>388</v>
      </c>
      <c r="AN77" s="178" t="s">
        <v>642</v>
      </c>
    </row>
    <row r="78" spans="1:40" ht="20.25" customHeight="1" x14ac:dyDescent="0.15">
      <c r="A78" s="180" t="s">
        <v>389</v>
      </c>
      <c r="B78" s="178" t="s">
        <v>676</v>
      </c>
      <c r="C78" s="170">
        <v>0</v>
      </c>
      <c r="D78" s="179">
        <f>生産者価格評価表!DS67</f>
        <v>0.64603542000000003</v>
      </c>
      <c r="E78" s="143">
        <f t="shared" si="1"/>
        <v>0</v>
      </c>
      <c r="F78" s="176">
        <f ca="1">OFFSET(投入係数表!$C$115,0,ROW()-16)</f>
        <v>0.51430311504142989</v>
      </c>
      <c r="G78" s="139">
        <f t="shared" ca="1" si="2"/>
        <v>0</v>
      </c>
      <c r="H78" s="269">
        <f ca="1">OFFSET(投入係数表!$C$110,0,ROW()-16)</f>
        <v>0.10469020709859762</v>
      </c>
      <c r="I78" s="140">
        <f t="shared" ca="1" si="3"/>
        <v>0</v>
      </c>
      <c r="J78" s="368"/>
      <c r="K78" s="141">
        <v>0</v>
      </c>
      <c r="L78" s="142">
        <f>生産者価格評価表!DS67</f>
        <v>0.64603542000000003</v>
      </c>
      <c r="M78" s="189">
        <f t="shared" si="4"/>
        <v>0</v>
      </c>
      <c r="N78" s="365"/>
      <c r="O78" s="143">
        <v>0</v>
      </c>
      <c r="P78" s="139">
        <f t="shared" ca="1" si="5"/>
        <v>0</v>
      </c>
      <c r="Q78" s="140">
        <f t="shared" ca="1" si="6"/>
        <v>0</v>
      </c>
      <c r="R78" s="144">
        <f>'雇用表(103部門）'!M69</f>
        <v>1.0012055809857458E-2</v>
      </c>
      <c r="S78" s="145">
        <f t="shared" si="7"/>
        <v>0</v>
      </c>
      <c r="T78" s="146">
        <f>'雇用表(103部門）'!N69</f>
        <v>1.0012055809857458E-2</v>
      </c>
      <c r="U78" s="147">
        <f t="shared" si="8"/>
        <v>0</v>
      </c>
      <c r="V78" s="141">
        <f t="shared" ca="1" si="9"/>
        <v>0</v>
      </c>
      <c r="W78" s="359"/>
      <c r="X78" s="362"/>
      <c r="Y78" s="193">
        <f>生産者価格評価表!DT67</f>
        <v>2.2050995216980722E-2</v>
      </c>
      <c r="Z78" s="141">
        <f t="shared" ca="1" si="20"/>
        <v>0</v>
      </c>
      <c r="AA78" s="148">
        <f>生産者価格評価表!DS67</f>
        <v>0.64603542000000003</v>
      </c>
      <c r="AB78" s="189">
        <f t="shared" ca="1" si="10"/>
        <v>0</v>
      </c>
      <c r="AC78" s="195">
        <f ca="1"/>
        <v>0</v>
      </c>
      <c r="AD78" s="139">
        <f t="shared" ca="1" si="11"/>
        <v>0</v>
      </c>
      <c r="AE78" s="140">
        <f t="shared" ca="1" si="12"/>
        <v>0</v>
      </c>
      <c r="AF78" s="149">
        <f t="shared" ca="1" si="13"/>
        <v>0</v>
      </c>
      <c r="AG78" s="150">
        <f t="shared" ca="1" si="14"/>
        <v>0</v>
      </c>
      <c r="AH78" s="143">
        <f t="shared" ca="1" si="15"/>
        <v>0</v>
      </c>
      <c r="AI78" s="139">
        <f t="shared" ca="1" si="16"/>
        <v>0</v>
      </c>
      <c r="AJ78" s="151">
        <f t="shared" ca="1" si="17"/>
        <v>0</v>
      </c>
      <c r="AK78" s="145">
        <f t="shared" ca="1" si="18"/>
        <v>0</v>
      </c>
      <c r="AL78" s="152">
        <f t="shared" ca="1" si="19"/>
        <v>0</v>
      </c>
      <c r="AM78" s="180" t="s">
        <v>389</v>
      </c>
      <c r="AN78" s="178" t="s">
        <v>676</v>
      </c>
    </row>
    <row r="79" spans="1:40" ht="20.25" customHeight="1" x14ac:dyDescent="0.15">
      <c r="A79" s="180" t="s">
        <v>390</v>
      </c>
      <c r="B79" s="178" t="s">
        <v>570</v>
      </c>
      <c r="C79" s="170">
        <v>0</v>
      </c>
      <c r="D79" s="179">
        <f>生産者価格評価表!DS68</f>
        <v>1</v>
      </c>
      <c r="E79" s="143">
        <f t="shared" si="1"/>
        <v>0</v>
      </c>
      <c r="F79" s="176">
        <f ca="1">OFFSET(投入係数表!$C$115,0,ROW()-16)</f>
        <v>0.29825119642352016</v>
      </c>
      <c r="G79" s="139">
        <f t="shared" ca="1" si="2"/>
        <v>0</v>
      </c>
      <c r="H79" s="269">
        <f ca="1">OFFSET(投入係数表!$C$110,0,ROW()-16)</f>
        <v>8.5027385288481888E-2</v>
      </c>
      <c r="I79" s="140">
        <f t="shared" ca="1" si="3"/>
        <v>0</v>
      </c>
      <c r="J79" s="368"/>
      <c r="K79" s="141">
        <v>0</v>
      </c>
      <c r="L79" s="142">
        <f>生産者価格評価表!DS68</f>
        <v>1</v>
      </c>
      <c r="M79" s="189">
        <f t="shared" si="4"/>
        <v>0</v>
      </c>
      <c r="N79" s="365"/>
      <c r="O79" s="143">
        <v>0</v>
      </c>
      <c r="P79" s="139">
        <f t="shared" ca="1" si="5"/>
        <v>0</v>
      </c>
      <c r="Q79" s="140">
        <f t="shared" ca="1" si="6"/>
        <v>0</v>
      </c>
      <c r="R79" s="144">
        <f>'雇用表(103部門）'!M70</f>
        <v>2.2402111174957128E-2</v>
      </c>
      <c r="S79" s="145">
        <f t="shared" si="7"/>
        <v>0</v>
      </c>
      <c r="T79" s="146">
        <f>'雇用表(103部門）'!N70</f>
        <v>2.2402111174957128E-2</v>
      </c>
      <c r="U79" s="147">
        <f t="shared" si="8"/>
        <v>0</v>
      </c>
      <c r="V79" s="141">
        <f t="shared" ca="1" si="9"/>
        <v>0</v>
      </c>
      <c r="W79" s="359"/>
      <c r="X79" s="362"/>
      <c r="Y79" s="193">
        <f>生産者価格評価表!DT68</f>
        <v>2.9460446717832387E-4</v>
      </c>
      <c r="Z79" s="141">
        <f t="shared" ca="1" si="20"/>
        <v>0</v>
      </c>
      <c r="AA79" s="148">
        <f>生産者価格評価表!DS68</f>
        <v>1</v>
      </c>
      <c r="AB79" s="189">
        <f t="shared" ca="1" si="10"/>
        <v>0</v>
      </c>
      <c r="AC79" s="195">
        <f ca="1"/>
        <v>0</v>
      </c>
      <c r="AD79" s="139">
        <f t="shared" ca="1" si="11"/>
        <v>0</v>
      </c>
      <c r="AE79" s="140">
        <f t="shared" ca="1" si="12"/>
        <v>0</v>
      </c>
      <c r="AF79" s="149">
        <f t="shared" ca="1" si="13"/>
        <v>0</v>
      </c>
      <c r="AG79" s="150">
        <f t="shared" ca="1" si="14"/>
        <v>0</v>
      </c>
      <c r="AH79" s="143">
        <f t="shared" ca="1" si="15"/>
        <v>0</v>
      </c>
      <c r="AI79" s="139">
        <f t="shared" ca="1" si="16"/>
        <v>0</v>
      </c>
      <c r="AJ79" s="151">
        <f t="shared" ca="1" si="17"/>
        <v>0</v>
      </c>
      <c r="AK79" s="145">
        <f t="shared" ca="1" si="18"/>
        <v>0</v>
      </c>
      <c r="AL79" s="152">
        <f t="shared" ca="1" si="19"/>
        <v>0</v>
      </c>
      <c r="AM79" s="180" t="s">
        <v>390</v>
      </c>
      <c r="AN79" s="178" t="s">
        <v>570</v>
      </c>
    </row>
    <row r="80" spans="1:40" ht="20.25" customHeight="1" x14ac:dyDescent="0.15">
      <c r="A80" s="180" t="s">
        <v>391</v>
      </c>
      <c r="B80" s="178" t="s">
        <v>571</v>
      </c>
      <c r="C80" s="170">
        <v>0</v>
      </c>
      <c r="D80" s="179">
        <f>生産者価格評価表!DS69</f>
        <v>1</v>
      </c>
      <c r="E80" s="143">
        <f t="shared" si="1"/>
        <v>0</v>
      </c>
      <c r="F80" s="176">
        <f ca="1">OFFSET(投入係数表!$C$115,0,ROW()-16)</f>
        <v>0.46928671460044369</v>
      </c>
      <c r="G80" s="139">
        <f t="shared" ca="1" si="2"/>
        <v>0</v>
      </c>
      <c r="H80" s="269">
        <f ca="1">OFFSET(投入係数表!$C$110,0,ROW()-16)</f>
        <v>0.11956723390843223</v>
      </c>
      <c r="I80" s="140">
        <f t="shared" ca="1" si="3"/>
        <v>0</v>
      </c>
      <c r="J80" s="368"/>
      <c r="K80" s="141">
        <v>0</v>
      </c>
      <c r="L80" s="142">
        <f>生産者価格評価表!DS69</f>
        <v>1</v>
      </c>
      <c r="M80" s="189">
        <f t="shared" si="4"/>
        <v>0</v>
      </c>
      <c r="N80" s="365"/>
      <c r="O80" s="143">
        <v>0</v>
      </c>
      <c r="P80" s="139">
        <f t="shared" ca="1" si="5"/>
        <v>0</v>
      </c>
      <c r="Q80" s="140">
        <f t="shared" ca="1" si="6"/>
        <v>0</v>
      </c>
      <c r="R80" s="144">
        <f>'雇用表(103部門）'!M71</f>
        <v>2.7728432420613871E-2</v>
      </c>
      <c r="S80" s="145">
        <f t="shared" si="7"/>
        <v>0</v>
      </c>
      <c r="T80" s="146">
        <f>'雇用表(103部門）'!N71</f>
        <v>2.7728432420613871E-2</v>
      </c>
      <c r="U80" s="147">
        <f t="shared" si="8"/>
        <v>0</v>
      </c>
      <c r="V80" s="141">
        <f t="shared" ca="1" si="9"/>
        <v>0</v>
      </c>
      <c r="W80" s="359"/>
      <c r="X80" s="362"/>
      <c r="Y80" s="193">
        <f>生産者価格評価表!DT69</f>
        <v>6.7407489968265184E-3</v>
      </c>
      <c r="Z80" s="141">
        <f t="shared" ref="Z80:Z111" ca="1" si="21">$X$119*Y80</f>
        <v>0</v>
      </c>
      <c r="AA80" s="148">
        <f>生産者価格評価表!DS69</f>
        <v>1</v>
      </c>
      <c r="AB80" s="189">
        <f t="shared" ca="1" si="10"/>
        <v>0</v>
      </c>
      <c r="AC80" s="195">
        <f ca="1"/>
        <v>0</v>
      </c>
      <c r="AD80" s="139">
        <f t="shared" ca="1" si="11"/>
        <v>0</v>
      </c>
      <c r="AE80" s="140">
        <f t="shared" ca="1" si="12"/>
        <v>0</v>
      </c>
      <c r="AF80" s="149">
        <f t="shared" ca="1" si="13"/>
        <v>0</v>
      </c>
      <c r="AG80" s="150">
        <f t="shared" ca="1" si="14"/>
        <v>0</v>
      </c>
      <c r="AH80" s="143">
        <f t="shared" ca="1" si="15"/>
        <v>0</v>
      </c>
      <c r="AI80" s="139">
        <f t="shared" ca="1" si="16"/>
        <v>0</v>
      </c>
      <c r="AJ80" s="151">
        <f t="shared" ca="1" si="17"/>
        <v>0</v>
      </c>
      <c r="AK80" s="145">
        <f t="shared" ca="1" si="18"/>
        <v>0</v>
      </c>
      <c r="AL80" s="152">
        <f t="shared" ca="1" si="19"/>
        <v>0</v>
      </c>
      <c r="AM80" s="180" t="s">
        <v>391</v>
      </c>
      <c r="AN80" s="178" t="s">
        <v>571</v>
      </c>
    </row>
    <row r="81" spans="1:40" ht="20.25" customHeight="1" x14ac:dyDescent="0.15">
      <c r="A81" s="180" t="s">
        <v>392</v>
      </c>
      <c r="B81" s="178" t="s">
        <v>572</v>
      </c>
      <c r="C81" s="170">
        <v>0</v>
      </c>
      <c r="D81" s="179">
        <f>生産者価格評価表!DS70</f>
        <v>0.99999143000000001</v>
      </c>
      <c r="E81" s="143">
        <f t="shared" ref="E81:E118" si="22">C81*D81</f>
        <v>0</v>
      </c>
      <c r="F81" s="176">
        <f ca="1">OFFSET(投入係数表!$C$115,0,ROW()-16)</f>
        <v>0.64100570487017194</v>
      </c>
      <c r="G81" s="139">
        <f t="shared" ref="G81:G118" ca="1" si="23">E81*F81</f>
        <v>0</v>
      </c>
      <c r="H81" s="269">
        <f ca="1">OFFSET(投入係数表!$C$110,0,ROW()-16)</f>
        <v>0.44722057149922945</v>
      </c>
      <c r="I81" s="140">
        <f t="shared" ref="I81:I118" ca="1" si="24">E81*H81</f>
        <v>0</v>
      </c>
      <c r="J81" s="368"/>
      <c r="K81" s="141">
        <v>0</v>
      </c>
      <c r="L81" s="142">
        <f>生産者価格評価表!DS70</f>
        <v>0.99999143000000001</v>
      </c>
      <c r="M81" s="189">
        <f t="shared" ref="M81:M118" si="25">K81*L81</f>
        <v>0</v>
      </c>
      <c r="N81" s="365"/>
      <c r="O81" s="143">
        <v>0</v>
      </c>
      <c r="P81" s="139">
        <f t="shared" ref="P81:P118" ca="1" si="26">O81*F81</f>
        <v>0</v>
      </c>
      <c r="Q81" s="140">
        <f t="shared" ref="Q81:Q118" ca="1" si="27">O81*H81</f>
        <v>0</v>
      </c>
      <c r="R81" s="144">
        <f>'雇用表(103部門）'!M72</f>
        <v>5.1581900862850076E-2</v>
      </c>
      <c r="S81" s="145">
        <f t="shared" ref="S81:S118" si="28">ROUND((E81+O81)/IF($C$12="億円",0.01,IF($C$12="千円",1000,IF($C$12="円",1000000,1)))*R81,0)</f>
        <v>0</v>
      </c>
      <c r="T81" s="146">
        <f>'雇用表(103部門）'!N72</f>
        <v>5.1258137990248705E-2</v>
      </c>
      <c r="U81" s="147">
        <f t="shared" ref="U81:U118" si="29">ROUND((E81+O81)/IF($C$12="億円",0.01,IF($C$12="千円",1000,IF($C$12="円",1000000,1)))*T81,0)</f>
        <v>0</v>
      </c>
      <c r="V81" s="141">
        <f t="shared" ref="V81:V118" ca="1" si="30">I81+Q81</f>
        <v>0</v>
      </c>
      <c r="W81" s="359"/>
      <c r="X81" s="362"/>
      <c r="Y81" s="193">
        <f>生産者価格評価表!DT70</f>
        <v>8.0627180153274147E-3</v>
      </c>
      <c r="Z81" s="141">
        <f t="shared" ca="1" si="21"/>
        <v>0</v>
      </c>
      <c r="AA81" s="148">
        <f>生産者価格評価表!DS70</f>
        <v>0.99999143000000001</v>
      </c>
      <c r="AB81" s="189">
        <f t="shared" ref="AB81:AB118" ca="1" si="31">Z81*AA81</f>
        <v>0</v>
      </c>
      <c r="AC81" s="195">
        <f ca="1"/>
        <v>0</v>
      </c>
      <c r="AD81" s="139">
        <f t="shared" ref="AD81:AD118" ca="1" si="32">AC81*F81</f>
        <v>0</v>
      </c>
      <c r="AE81" s="140">
        <f t="shared" ref="AE81:AE118" ca="1" si="33">AC81*H81</f>
        <v>0</v>
      </c>
      <c r="AF81" s="149">
        <f t="shared" ref="AF81:AF118" ca="1" si="34">ROUND(AC81/IF($C$12="億円",0.01,IF($C$12="千円",1000,IF($C$12="円",1000000,1)))*R81,0)</f>
        <v>0</v>
      </c>
      <c r="AG81" s="150">
        <f t="shared" ref="AG81:AG118" ca="1" si="35">ROUND(AC81/IF($C$12="億円",0.01,IF($C$12="千円",1000,IF($C$12="円",1000000,1)))*T81,0)</f>
        <v>0</v>
      </c>
      <c r="AH81" s="143">
        <f t="shared" ref="AH81:AH118" ca="1" si="36">E81+O81+AC81</f>
        <v>0</v>
      </c>
      <c r="AI81" s="139">
        <f t="shared" ref="AI81:AI118" ca="1" si="37">G81+P81+AD81</f>
        <v>0</v>
      </c>
      <c r="AJ81" s="151">
        <f t="shared" ref="AJ81:AJ118" ca="1" si="38">I81+Q81+AE81</f>
        <v>0</v>
      </c>
      <c r="AK81" s="145">
        <f t="shared" ref="AK81:AK118" ca="1" si="39">S81+AF81</f>
        <v>0</v>
      </c>
      <c r="AL81" s="152">
        <f t="shared" ref="AL81:AL118" ca="1" si="40">U81+AG81</f>
        <v>0</v>
      </c>
      <c r="AM81" s="180" t="s">
        <v>392</v>
      </c>
      <c r="AN81" s="178" t="s">
        <v>572</v>
      </c>
    </row>
    <row r="82" spans="1:40" ht="20.25" customHeight="1" x14ac:dyDescent="0.15">
      <c r="A82" s="180" t="s">
        <v>393</v>
      </c>
      <c r="B82" s="178" t="s">
        <v>643</v>
      </c>
      <c r="C82" s="170">
        <v>0</v>
      </c>
      <c r="D82" s="179">
        <f>生産者価格評価表!DS71</f>
        <v>0.41217897000000003</v>
      </c>
      <c r="E82" s="143">
        <f t="shared" si="22"/>
        <v>0</v>
      </c>
      <c r="F82" s="176">
        <f ca="1">OFFSET(投入係数表!$C$115,0,ROW()-16)</f>
        <v>0.74283290587474093</v>
      </c>
      <c r="G82" s="139">
        <f t="shared" ca="1" si="23"/>
        <v>0</v>
      </c>
      <c r="H82" s="269">
        <f ca="1">OFFSET(投入係数表!$C$110,0,ROW()-16)</f>
        <v>0.42296439656818186</v>
      </c>
      <c r="I82" s="140">
        <f t="shared" ca="1" si="24"/>
        <v>0</v>
      </c>
      <c r="J82" s="368"/>
      <c r="K82" s="141">
        <v>0</v>
      </c>
      <c r="L82" s="142">
        <f>生産者価格評価表!DS71</f>
        <v>0.41217897000000003</v>
      </c>
      <c r="M82" s="189">
        <f t="shared" si="25"/>
        <v>0</v>
      </c>
      <c r="N82" s="365"/>
      <c r="O82" s="143">
        <v>0</v>
      </c>
      <c r="P82" s="139">
        <f t="shared" ca="1" si="26"/>
        <v>0</v>
      </c>
      <c r="Q82" s="140">
        <f t="shared" ca="1" si="27"/>
        <v>0</v>
      </c>
      <c r="R82" s="144">
        <f>'雇用表(103部門）'!M73</f>
        <v>0.10078299078907435</v>
      </c>
      <c r="S82" s="145">
        <f t="shared" si="28"/>
        <v>0</v>
      </c>
      <c r="T82" s="146">
        <f>'雇用表(103部門）'!N73</f>
        <v>9.9021792479574502E-2</v>
      </c>
      <c r="U82" s="147">
        <f t="shared" si="29"/>
        <v>0</v>
      </c>
      <c r="V82" s="141">
        <f t="shared" ca="1" si="30"/>
        <v>0</v>
      </c>
      <c r="W82" s="359"/>
      <c r="X82" s="362"/>
      <c r="Y82" s="193">
        <f>生産者価格評価表!DT71</f>
        <v>2.6675112022948363E-2</v>
      </c>
      <c r="Z82" s="141">
        <f t="shared" ca="1" si="21"/>
        <v>0</v>
      </c>
      <c r="AA82" s="148">
        <f>生産者価格評価表!DS71</f>
        <v>0.41217897000000003</v>
      </c>
      <c r="AB82" s="189">
        <f t="shared" ca="1" si="31"/>
        <v>0</v>
      </c>
      <c r="AC82" s="195">
        <f ca="1"/>
        <v>0</v>
      </c>
      <c r="AD82" s="139">
        <f t="shared" ca="1" si="32"/>
        <v>0</v>
      </c>
      <c r="AE82" s="140">
        <f t="shared" ca="1" si="33"/>
        <v>0</v>
      </c>
      <c r="AF82" s="149">
        <f t="shared" ca="1" si="34"/>
        <v>0</v>
      </c>
      <c r="AG82" s="150">
        <f t="shared" ca="1" si="35"/>
        <v>0</v>
      </c>
      <c r="AH82" s="143">
        <f t="shared" ca="1" si="36"/>
        <v>0</v>
      </c>
      <c r="AI82" s="139">
        <f t="shared" ca="1" si="37"/>
        <v>0</v>
      </c>
      <c r="AJ82" s="151">
        <f t="shared" ca="1" si="38"/>
        <v>0</v>
      </c>
      <c r="AK82" s="145">
        <f t="shared" ca="1" si="39"/>
        <v>0</v>
      </c>
      <c r="AL82" s="152">
        <f t="shared" ca="1" si="40"/>
        <v>0</v>
      </c>
      <c r="AM82" s="180" t="s">
        <v>393</v>
      </c>
      <c r="AN82" s="178" t="s">
        <v>643</v>
      </c>
    </row>
    <row r="83" spans="1:40" ht="20.25" customHeight="1" x14ac:dyDescent="0.15">
      <c r="A83" s="180" t="s">
        <v>394</v>
      </c>
      <c r="B83" s="178" t="s">
        <v>644</v>
      </c>
      <c r="C83" s="170">
        <v>0</v>
      </c>
      <c r="D83" s="179">
        <f>生産者価格評価表!DS72</f>
        <v>0.73712738</v>
      </c>
      <c r="E83" s="143">
        <f t="shared" si="22"/>
        <v>0</v>
      </c>
      <c r="F83" s="176">
        <f ca="1">OFFSET(投入係数表!$C$115,0,ROW()-16)</f>
        <v>0.66012352083597703</v>
      </c>
      <c r="G83" s="139">
        <f t="shared" ca="1" si="23"/>
        <v>0</v>
      </c>
      <c r="H83" s="269">
        <f ca="1">OFFSET(投入係数表!$C$110,0,ROW()-16)</f>
        <v>0.44790843629082622</v>
      </c>
      <c r="I83" s="140">
        <f t="shared" ca="1" si="24"/>
        <v>0</v>
      </c>
      <c r="J83" s="368"/>
      <c r="K83" s="141">
        <v>0</v>
      </c>
      <c r="L83" s="142">
        <f>生産者価格評価表!DS72</f>
        <v>0.73712738</v>
      </c>
      <c r="M83" s="189">
        <f t="shared" si="25"/>
        <v>0</v>
      </c>
      <c r="N83" s="365"/>
      <c r="O83" s="143">
        <v>0</v>
      </c>
      <c r="P83" s="139">
        <f t="shared" ca="1" si="26"/>
        <v>0</v>
      </c>
      <c r="Q83" s="140">
        <f t="shared" ca="1" si="27"/>
        <v>0</v>
      </c>
      <c r="R83" s="144">
        <f>'雇用表(103部門）'!M74</f>
        <v>0.18424997738557447</v>
      </c>
      <c r="S83" s="145">
        <f t="shared" si="28"/>
        <v>0</v>
      </c>
      <c r="T83" s="146">
        <f>'雇用表(103部門）'!N74</f>
        <v>0.17045190722699022</v>
      </c>
      <c r="U83" s="147">
        <f t="shared" si="29"/>
        <v>0</v>
      </c>
      <c r="V83" s="141">
        <f t="shared" ca="1" si="30"/>
        <v>0</v>
      </c>
      <c r="W83" s="359"/>
      <c r="X83" s="362"/>
      <c r="Y83" s="193">
        <f>生産者価格評価表!DT72</f>
        <v>7.7846825358539817E-2</v>
      </c>
      <c r="Z83" s="141">
        <f t="shared" ca="1" si="21"/>
        <v>0</v>
      </c>
      <c r="AA83" s="148">
        <f>生産者価格評価表!DS72</f>
        <v>0.73712738</v>
      </c>
      <c r="AB83" s="189">
        <f t="shared" ca="1" si="31"/>
        <v>0</v>
      </c>
      <c r="AC83" s="195">
        <f ca="1"/>
        <v>0</v>
      </c>
      <c r="AD83" s="139">
        <f t="shared" ca="1" si="32"/>
        <v>0</v>
      </c>
      <c r="AE83" s="140">
        <f t="shared" ca="1" si="33"/>
        <v>0</v>
      </c>
      <c r="AF83" s="149">
        <f t="shared" ca="1" si="34"/>
        <v>0</v>
      </c>
      <c r="AG83" s="150">
        <f t="shared" ca="1" si="35"/>
        <v>0</v>
      </c>
      <c r="AH83" s="143">
        <f t="shared" ca="1" si="36"/>
        <v>0</v>
      </c>
      <c r="AI83" s="139">
        <f t="shared" ca="1" si="37"/>
        <v>0</v>
      </c>
      <c r="AJ83" s="151">
        <f t="shared" ca="1" si="38"/>
        <v>0</v>
      </c>
      <c r="AK83" s="145">
        <f t="shared" ca="1" si="39"/>
        <v>0</v>
      </c>
      <c r="AL83" s="152">
        <f t="shared" ca="1" si="40"/>
        <v>0</v>
      </c>
      <c r="AM83" s="180" t="s">
        <v>394</v>
      </c>
      <c r="AN83" s="178" t="s">
        <v>644</v>
      </c>
    </row>
    <row r="84" spans="1:40" ht="20.25" customHeight="1" x14ac:dyDescent="0.15">
      <c r="A84" s="180" t="s">
        <v>395</v>
      </c>
      <c r="B84" s="178" t="s">
        <v>574</v>
      </c>
      <c r="C84" s="170">
        <v>0</v>
      </c>
      <c r="D84" s="179">
        <f>生産者価格評価表!DS73</f>
        <v>0.68482876999999998</v>
      </c>
      <c r="E84" s="143">
        <f t="shared" si="22"/>
        <v>0</v>
      </c>
      <c r="F84" s="176">
        <f ca="1">OFFSET(投入係数表!$C$115,0,ROW()-16)</f>
        <v>0.62487537215678901</v>
      </c>
      <c r="G84" s="139">
        <f t="shared" ca="1" si="23"/>
        <v>0</v>
      </c>
      <c r="H84" s="269">
        <f ca="1">OFFSET(投入係数表!$C$110,0,ROW()-16)</f>
        <v>0.30457411579886395</v>
      </c>
      <c r="I84" s="140">
        <f t="shared" ca="1" si="24"/>
        <v>0</v>
      </c>
      <c r="J84" s="368"/>
      <c r="K84" s="141">
        <v>0</v>
      </c>
      <c r="L84" s="142">
        <f>生産者価格評価表!DS73</f>
        <v>0.68482876999999998</v>
      </c>
      <c r="M84" s="189">
        <f t="shared" si="25"/>
        <v>0</v>
      </c>
      <c r="N84" s="365"/>
      <c r="O84" s="143">
        <v>0</v>
      </c>
      <c r="P84" s="139">
        <f t="shared" ca="1" si="26"/>
        <v>0</v>
      </c>
      <c r="Q84" s="140">
        <f t="shared" ca="1" si="27"/>
        <v>0</v>
      </c>
      <c r="R84" s="144">
        <f>'雇用表(103部門）'!M75</f>
        <v>6.2861354137951228E-2</v>
      </c>
      <c r="S84" s="145">
        <f t="shared" si="28"/>
        <v>0</v>
      </c>
      <c r="T84" s="146">
        <f>'雇用表(103部門）'!N75</f>
        <v>6.2558306431360497E-2</v>
      </c>
      <c r="U84" s="147">
        <f t="shared" si="29"/>
        <v>0</v>
      </c>
      <c r="V84" s="141">
        <f t="shared" ca="1" si="30"/>
        <v>0</v>
      </c>
      <c r="W84" s="359"/>
      <c r="X84" s="362"/>
      <c r="Y84" s="193">
        <f>生産者価格評価表!DT73</f>
        <v>6.1078486297455103E-2</v>
      </c>
      <c r="Z84" s="141">
        <f t="shared" ca="1" si="21"/>
        <v>0</v>
      </c>
      <c r="AA84" s="148">
        <f>生産者価格評価表!DS73</f>
        <v>0.68482876999999998</v>
      </c>
      <c r="AB84" s="189">
        <f t="shared" ca="1" si="31"/>
        <v>0</v>
      </c>
      <c r="AC84" s="195">
        <f ca="1"/>
        <v>0</v>
      </c>
      <c r="AD84" s="139">
        <f t="shared" ca="1" si="32"/>
        <v>0</v>
      </c>
      <c r="AE84" s="140">
        <f t="shared" ca="1" si="33"/>
        <v>0</v>
      </c>
      <c r="AF84" s="149">
        <f t="shared" ca="1" si="34"/>
        <v>0</v>
      </c>
      <c r="AG84" s="150">
        <f t="shared" ca="1" si="35"/>
        <v>0</v>
      </c>
      <c r="AH84" s="143">
        <f t="shared" ca="1" si="36"/>
        <v>0</v>
      </c>
      <c r="AI84" s="139">
        <f t="shared" ca="1" si="37"/>
        <v>0</v>
      </c>
      <c r="AJ84" s="151">
        <f t="shared" ca="1" si="38"/>
        <v>0</v>
      </c>
      <c r="AK84" s="145">
        <f t="shared" ca="1" si="39"/>
        <v>0</v>
      </c>
      <c r="AL84" s="152">
        <f t="shared" ca="1" si="40"/>
        <v>0</v>
      </c>
      <c r="AM84" s="180" t="s">
        <v>395</v>
      </c>
      <c r="AN84" s="178" t="s">
        <v>574</v>
      </c>
    </row>
    <row r="85" spans="1:40" ht="20.25" customHeight="1" x14ac:dyDescent="0.15">
      <c r="A85" s="180" t="s">
        <v>396</v>
      </c>
      <c r="B85" s="178" t="s">
        <v>575</v>
      </c>
      <c r="C85" s="170">
        <v>0</v>
      </c>
      <c r="D85" s="179">
        <f>生産者価格評価表!DS74</f>
        <v>1</v>
      </c>
      <c r="E85" s="143">
        <f t="shared" si="22"/>
        <v>0</v>
      </c>
      <c r="F85" s="176">
        <f ca="1">OFFSET(投入係数表!$C$115,0,ROW()-16)</f>
        <v>0.75055143614922792</v>
      </c>
      <c r="G85" s="139">
        <f t="shared" ca="1" si="23"/>
        <v>0</v>
      </c>
      <c r="H85" s="269">
        <f ca="1">OFFSET(投入係数表!$C$110,0,ROW()-16)</f>
        <v>0.14625190134694077</v>
      </c>
      <c r="I85" s="140">
        <f t="shared" ca="1" si="24"/>
        <v>0</v>
      </c>
      <c r="J85" s="368"/>
      <c r="K85" s="141">
        <v>0</v>
      </c>
      <c r="L85" s="142">
        <f>生産者価格評価表!DS74</f>
        <v>1</v>
      </c>
      <c r="M85" s="189">
        <f t="shared" si="25"/>
        <v>0</v>
      </c>
      <c r="N85" s="365"/>
      <c r="O85" s="143">
        <v>0</v>
      </c>
      <c r="P85" s="139">
        <f t="shared" ca="1" si="26"/>
        <v>0</v>
      </c>
      <c r="Q85" s="140">
        <f t="shared" ca="1" si="27"/>
        <v>0</v>
      </c>
      <c r="R85" s="144">
        <f>'雇用表(103部門）'!M76</f>
        <v>4.1765380407696284E-2</v>
      </c>
      <c r="S85" s="145">
        <f t="shared" si="28"/>
        <v>0</v>
      </c>
      <c r="T85" s="146">
        <f>'雇用表(103部門）'!N76</f>
        <v>3.850124158148796E-2</v>
      </c>
      <c r="U85" s="147">
        <f t="shared" si="29"/>
        <v>0</v>
      </c>
      <c r="V85" s="141">
        <f t="shared" ca="1" si="30"/>
        <v>0</v>
      </c>
      <c r="W85" s="359"/>
      <c r="X85" s="362"/>
      <c r="Y85" s="193">
        <f>生産者価格評価表!DT74</f>
        <v>1.0493059724830751E-3</v>
      </c>
      <c r="Z85" s="141">
        <f t="shared" ca="1" si="21"/>
        <v>0</v>
      </c>
      <c r="AA85" s="148">
        <f>生産者価格評価表!DS74</f>
        <v>1</v>
      </c>
      <c r="AB85" s="189">
        <f t="shared" ca="1" si="31"/>
        <v>0</v>
      </c>
      <c r="AC85" s="195">
        <f ca="1"/>
        <v>0</v>
      </c>
      <c r="AD85" s="139">
        <f t="shared" ca="1" si="32"/>
        <v>0</v>
      </c>
      <c r="AE85" s="140">
        <f t="shared" ca="1" si="33"/>
        <v>0</v>
      </c>
      <c r="AF85" s="149">
        <f t="shared" ca="1" si="34"/>
        <v>0</v>
      </c>
      <c r="AG85" s="150">
        <f t="shared" ca="1" si="35"/>
        <v>0</v>
      </c>
      <c r="AH85" s="143">
        <f t="shared" ca="1" si="36"/>
        <v>0</v>
      </c>
      <c r="AI85" s="139">
        <f t="shared" ca="1" si="37"/>
        <v>0</v>
      </c>
      <c r="AJ85" s="151">
        <f t="shared" ca="1" si="38"/>
        <v>0</v>
      </c>
      <c r="AK85" s="145">
        <f t="shared" ca="1" si="39"/>
        <v>0</v>
      </c>
      <c r="AL85" s="152">
        <f t="shared" ca="1" si="40"/>
        <v>0</v>
      </c>
      <c r="AM85" s="180" t="s">
        <v>396</v>
      </c>
      <c r="AN85" s="178" t="s">
        <v>575</v>
      </c>
    </row>
    <row r="86" spans="1:40" ht="20.25" customHeight="1" x14ac:dyDescent="0.15">
      <c r="A86" s="180" t="s">
        <v>397</v>
      </c>
      <c r="B86" s="178" t="s">
        <v>479</v>
      </c>
      <c r="C86" s="170">
        <v>0</v>
      </c>
      <c r="D86" s="179">
        <f>生産者価格評価表!DS75</f>
        <v>0.99994059999999996</v>
      </c>
      <c r="E86" s="143">
        <f t="shared" si="22"/>
        <v>0</v>
      </c>
      <c r="F86" s="176">
        <f ca="1">OFFSET(投入係数表!$C$115,0,ROW()-16)</f>
        <v>0.64363811075835642</v>
      </c>
      <c r="G86" s="139">
        <f t="shared" ca="1" si="23"/>
        <v>0</v>
      </c>
      <c r="H86" s="269">
        <f ca="1">OFFSET(投入係数表!$C$110,0,ROW()-16)</f>
        <v>0.10239602366709051</v>
      </c>
      <c r="I86" s="140">
        <f t="shared" ca="1" si="24"/>
        <v>0</v>
      </c>
      <c r="J86" s="368"/>
      <c r="K86" s="141">
        <v>0</v>
      </c>
      <c r="L86" s="142">
        <f>生産者価格評価表!DS75</f>
        <v>0.99994059999999996</v>
      </c>
      <c r="M86" s="189">
        <f t="shared" si="25"/>
        <v>0</v>
      </c>
      <c r="N86" s="365"/>
      <c r="O86" s="143">
        <v>0</v>
      </c>
      <c r="P86" s="139">
        <f t="shared" ca="1" si="26"/>
        <v>0</v>
      </c>
      <c r="Q86" s="140">
        <f t="shared" ca="1" si="27"/>
        <v>0</v>
      </c>
      <c r="R86" s="144">
        <f>'雇用表(103部門）'!M77</f>
        <v>5.7979945542229086E-2</v>
      </c>
      <c r="S86" s="145">
        <f t="shared" si="28"/>
        <v>0</v>
      </c>
      <c r="T86" s="146">
        <f>'雇用表(103部門）'!N77</f>
        <v>2.876203159850392E-2</v>
      </c>
      <c r="U86" s="147">
        <f t="shared" si="29"/>
        <v>0</v>
      </c>
      <c r="V86" s="141">
        <f t="shared" ca="1" si="30"/>
        <v>0</v>
      </c>
      <c r="W86" s="359"/>
      <c r="X86" s="362"/>
      <c r="Y86" s="193">
        <f>生産者価格評価表!DT75</f>
        <v>2.7342919467880186E-2</v>
      </c>
      <c r="Z86" s="141">
        <f t="shared" ca="1" si="21"/>
        <v>0</v>
      </c>
      <c r="AA86" s="148">
        <f>生産者価格評価表!DS75</f>
        <v>0.99994059999999996</v>
      </c>
      <c r="AB86" s="189">
        <f t="shared" ca="1" si="31"/>
        <v>0</v>
      </c>
      <c r="AC86" s="195">
        <f ca="1"/>
        <v>0</v>
      </c>
      <c r="AD86" s="139">
        <f t="shared" ca="1" si="32"/>
        <v>0</v>
      </c>
      <c r="AE86" s="140">
        <f t="shared" ca="1" si="33"/>
        <v>0</v>
      </c>
      <c r="AF86" s="149">
        <f t="shared" ca="1" si="34"/>
        <v>0</v>
      </c>
      <c r="AG86" s="150">
        <f t="shared" ca="1" si="35"/>
        <v>0</v>
      </c>
      <c r="AH86" s="143">
        <f t="shared" ca="1" si="36"/>
        <v>0</v>
      </c>
      <c r="AI86" s="139">
        <f t="shared" ca="1" si="37"/>
        <v>0</v>
      </c>
      <c r="AJ86" s="151">
        <f t="shared" ca="1" si="38"/>
        <v>0</v>
      </c>
      <c r="AK86" s="145">
        <f t="shared" ca="1" si="39"/>
        <v>0</v>
      </c>
      <c r="AL86" s="152">
        <f t="shared" ca="1" si="40"/>
        <v>0</v>
      </c>
      <c r="AM86" s="180" t="s">
        <v>397</v>
      </c>
      <c r="AN86" s="178" t="s">
        <v>479</v>
      </c>
    </row>
    <row r="87" spans="1:40" ht="20.25" customHeight="1" x14ac:dyDescent="0.15">
      <c r="A87" s="180" t="s">
        <v>398</v>
      </c>
      <c r="B87" s="178" t="s">
        <v>645</v>
      </c>
      <c r="C87" s="170">
        <v>0</v>
      </c>
      <c r="D87" s="179">
        <f>生産者価格評価表!DS76</f>
        <v>1</v>
      </c>
      <c r="E87" s="143">
        <f t="shared" si="22"/>
        <v>0</v>
      </c>
      <c r="F87" s="176">
        <f ca="1">OFFSET(投入係数表!$C$115,0,ROW()-16)</f>
        <v>0.89096594386414996</v>
      </c>
      <c r="G87" s="139">
        <f t="shared" ca="1" si="23"/>
        <v>0</v>
      </c>
      <c r="H87" s="269">
        <f ca="1">OFFSET(投入係数表!$C$110,0,ROW()-16)</f>
        <v>0</v>
      </c>
      <c r="I87" s="140">
        <f t="shared" ca="1" si="24"/>
        <v>0</v>
      </c>
      <c r="J87" s="368"/>
      <c r="K87" s="141">
        <v>0</v>
      </c>
      <c r="L87" s="142">
        <f>生産者価格評価表!DS76</f>
        <v>1</v>
      </c>
      <c r="M87" s="189">
        <f t="shared" si="25"/>
        <v>0</v>
      </c>
      <c r="N87" s="365"/>
      <c r="O87" s="143">
        <v>0</v>
      </c>
      <c r="P87" s="139">
        <f t="shared" ca="1" si="26"/>
        <v>0</v>
      </c>
      <c r="Q87" s="140">
        <f t="shared" ca="1" si="27"/>
        <v>0</v>
      </c>
      <c r="R87" s="144">
        <f>'雇用表(103部門）'!M78</f>
        <v>0</v>
      </c>
      <c r="S87" s="145">
        <f t="shared" si="28"/>
        <v>0</v>
      </c>
      <c r="T87" s="146">
        <f>'雇用表(103部門）'!N78</f>
        <v>0</v>
      </c>
      <c r="U87" s="147">
        <f t="shared" si="29"/>
        <v>0</v>
      </c>
      <c r="V87" s="141">
        <f t="shared" ca="1" si="30"/>
        <v>0</v>
      </c>
      <c r="W87" s="359"/>
      <c r="X87" s="362"/>
      <c r="Y87" s="193">
        <f>生産者価格評価表!DT76</f>
        <v>0.20782720899322718</v>
      </c>
      <c r="Z87" s="141">
        <f t="shared" ca="1" si="21"/>
        <v>0</v>
      </c>
      <c r="AA87" s="148">
        <f>生産者価格評価表!DS76</f>
        <v>1</v>
      </c>
      <c r="AB87" s="189">
        <f t="shared" ca="1" si="31"/>
        <v>0</v>
      </c>
      <c r="AC87" s="195">
        <f ca="1"/>
        <v>0</v>
      </c>
      <c r="AD87" s="139">
        <f t="shared" ca="1" si="32"/>
        <v>0</v>
      </c>
      <c r="AE87" s="140">
        <f t="shared" ca="1" si="33"/>
        <v>0</v>
      </c>
      <c r="AF87" s="149">
        <f t="shared" ca="1" si="34"/>
        <v>0</v>
      </c>
      <c r="AG87" s="150">
        <f t="shared" ca="1" si="35"/>
        <v>0</v>
      </c>
      <c r="AH87" s="143">
        <f t="shared" ca="1" si="36"/>
        <v>0</v>
      </c>
      <c r="AI87" s="139">
        <f t="shared" ca="1" si="37"/>
        <v>0</v>
      </c>
      <c r="AJ87" s="151">
        <f t="shared" ca="1" si="38"/>
        <v>0</v>
      </c>
      <c r="AK87" s="145">
        <f t="shared" ca="1" si="39"/>
        <v>0</v>
      </c>
      <c r="AL87" s="152">
        <f t="shared" ca="1" si="40"/>
        <v>0</v>
      </c>
      <c r="AM87" s="180" t="s">
        <v>398</v>
      </c>
      <c r="AN87" s="178" t="s">
        <v>645</v>
      </c>
    </row>
    <row r="88" spans="1:40" ht="20.25" customHeight="1" x14ac:dyDescent="0.15">
      <c r="A88" s="180" t="s">
        <v>399</v>
      </c>
      <c r="B88" s="178" t="s">
        <v>576</v>
      </c>
      <c r="C88" s="170">
        <v>0</v>
      </c>
      <c r="D88" s="179">
        <f>生産者価格評価表!DS77</f>
        <v>0.15072229999999998</v>
      </c>
      <c r="E88" s="143">
        <f t="shared" si="22"/>
        <v>0</v>
      </c>
      <c r="F88" s="176">
        <f ca="1">OFFSET(投入係数表!$C$115,0,ROW()-16)</f>
        <v>0.64957941438099775</v>
      </c>
      <c r="G88" s="139">
        <f t="shared" ca="1" si="23"/>
        <v>0</v>
      </c>
      <c r="H88" s="269">
        <f ca="1">OFFSET(投入係数表!$C$110,0,ROW()-16)</f>
        <v>0.2984120787611434</v>
      </c>
      <c r="I88" s="140">
        <f t="shared" ca="1" si="24"/>
        <v>0</v>
      </c>
      <c r="J88" s="368"/>
      <c r="K88" s="141">
        <v>0</v>
      </c>
      <c r="L88" s="142">
        <f>生産者価格評価表!DS77</f>
        <v>0.15072229999999998</v>
      </c>
      <c r="M88" s="189">
        <f t="shared" si="25"/>
        <v>0</v>
      </c>
      <c r="N88" s="365"/>
      <c r="O88" s="143">
        <v>0</v>
      </c>
      <c r="P88" s="139">
        <f t="shared" ca="1" si="26"/>
        <v>0</v>
      </c>
      <c r="Q88" s="140">
        <f t="shared" ca="1" si="27"/>
        <v>0</v>
      </c>
      <c r="R88" s="144">
        <f>'雇用表(103部門）'!M79</f>
        <v>0.17914331578869638</v>
      </c>
      <c r="S88" s="145">
        <f t="shared" si="28"/>
        <v>0</v>
      </c>
      <c r="T88" s="146">
        <f>'雇用表(103部門）'!N79</f>
        <v>0.17914331578869638</v>
      </c>
      <c r="U88" s="147">
        <f t="shared" si="29"/>
        <v>0</v>
      </c>
      <c r="V88" s="141">
        <f t="shared" ca="1" si="30"/>
        <v>0</v>
      </c>
      <c r="W88" s="359"/>
      <c r="X88" s="362"/>
      <c r="Y88" s="193">
        <f>生産者価格評価表!DT77</f>
        <v>8.3577371277022625E-3</v>
      </c>
      <c r="Z88" s="141">
        <f t="shared" ca="1" si="21"/>
        <v>0</v>
      </c>
      <c r="AA88" s="148">
        <f>生産者価格評価表!DS77</f>
        <v>0.15072229999999998</v>
      </c>
      <c r="AB88" s="189">
        <f t="shared" ca="1" si="31"/>
        <v>0</v>
      </c>
      <c r="AC88" s="195">
        <f ca="1"/>
        <v>0</v>
      </c>
      <c r="AD88" s="139">
        <f t="shared" ca="1" si="32"/>
        <v>0</v>
      </c>
      <c r="AE88" s="140">
        <f t="shared" ca="1" si="33"/>
        <v>0</v>
      </c>
      <c r="AF88" s="149">
        <f t="shared" ca="1" si="34"/>
        <v>0</v>
      </c>
      <c r="AG88" s="150">
        <f t="shared" ca="1" si="35"/>
        <v>0</v>
      </c>
      <c r="AH88" s="143">
        <f t="shared" ca="1" si="36"/>
        <v>0</v>
      </c>
      <c r="AI88" s="139">
        <f t="shared" ca="1" si="37"/>
        <v>0</v>
      </c>
      <c r="AJ88" s="151">
        <f t="shared" ca="1" si="38"/>
        <v>0</v>
      </c>
      <c r="AK88" s="145">
        <f t="shared" ca="1" si="39"/>
        <v>0</v>
      </c>
      <c r="AL88" s="152">
        <f t="shared" ca="1" si="40"/>
        <v>0</v>
      </c>
      <c r="AM88" s="180" t="s">
        <v>399</v>
      </c>
      <c r="AN88" s="178" t="s">
        <v>576</v>
      </c>
    </row>
    <row r="89" spans="1:40" ht="20.25" customHeight="1" x14ac:dyDescent="0.15">
      <c r="A89" s="180" t="s">
        <v>400</v>
      </c>
      <c r="B89" s="178" t="s">
        <v>577</v>
      </c>
      <c r="C89" s="170">
        <v>0</v>
      </c>
      <c r="D89" s="179">
        <f>生産者価格評価表!DS78</f>
        <v>0.70581683000000006</v>
      </c>
      <c r="E89" s="143">
        <f t="shared" si="22"/>
        <v>0</v>
      </c>
      <c r="F89" s="176">
        <f ca="1">OFFSET(投入係数表!$C$115,0,ROW()-16)</f>
        <v>0.78062358223794914</v>
      </c>
      <c r="G89" s="139">
        <f t="shared" ca="1" si="23"/>
        <v>0</v>
      </c>
      <c r="H89" s="269">
        <f ca="1">OFFSET(投入係数表!$C$110,0,ROW()-16)</f>
        <v>0.57924953131431478</v>
      </c>
      <c r="I89" s="140">
        <f t="shared" ca="1" si="24"/>
        <v>0</v>
      </c>
      <c r="J89" s="368"/>
      <c r="K89" s="141">
        <v>0</v>
      </c>
      <c r="L89" s="142">
        <f>生産者価格評価表!DS78</f>
        <v>0.70581683000000006</v>
      </c>
      <c r="M89" s="189">
        <f t="shared" si="25"/>
        <v>0</v>
      </c>
      <c r="N89" s="365"/>
      <c r="O89" s="143">
        <v>0</v>
      </c>
      <c r="P89" s="139">
        <f t="shared" ca="1" si="26"/>
        <v>0</v>
      </c>
      <c r="Q89" s="140">
        <f t="shared" ca="1" si="27"/>
        <v>0</v>
      </c>
      <c r="R89" s="144">
        <f>'雇用表(103部門）'!M80</f>
        <v>0.14696917652241323</v>
      </c>
      <c r="S89" s="145">
        <f t="shared" si="28"/>
        <v>0</v>
      </c>
      <c r="T89" s="146">
        <f>'雇用表(103部門）'!N80</f>
        <v>0.14596873597810095</v>
      </c>
      <c r="U89" s="147">
        <f t="shared" si="29"/>
        <v>0</v>
      </c>
      <c r="V89" s="141">
        <f t="shared" ca="1" si="30"/>
        <v>0</v>
      </c>
      <c r="W89" s="359"/>
      <c r="X89" s="362"/>
      <c r="Y89" s="193">
        <f>生産者価格評価表!DT78</f>
        <v>9.1844719909673876E-3</v>
      </c>
      <c r="Z89" s="141">
        <f t="shared" ca="1" si="21"/>
        <v>0</v>
      </c>
      <c r="AA89" s="148">
        <f>生産者価格評価表!DS78</f>
        <v>0.70581683000000006</v>
      </c>
      <c r="AB89" s="189">
        <f t="shared" ca="1" si="31"/>
        <v>0</v>
      </c>
      <c r="AC89" s="195">
        <f ca="1"/>
        <v>0</v>
      </c>
      <c r="AD89" s="139">
        <f t="shared" ca="1" si="32"/>
        <v>0</v>
      </c>
      <c r="AE89" s="140">
        <f t="shared" ca="1" si="33"/>
        <v>0</v>
      </c>
      <c r="AF89" s="149">
        <f t="shared" ca="1" si="34"/>
        <v>0</v>
      </c>
      <c r="AG89" s="150">
        <f t="shared" ca="1" si="35"/>
        <v>0</v>
      </c>
      <c r="AH89" s="143">
        <f t="shared" ca="1" si="36"/>
        <v>0</v>
      </c>
      <c r="AI89" s="139">
        <f t="shared" ca="1" si="37"/>
        <v>0</v>
      </c>
      <c r="AJ89" s="151">
        <f t="shared" ca="1" si="38"/>
        <v>0</v>
      </c>
      <c r="AK89" s="145">
        <f t="shared" ca="1" si="39"/>
        <v>0</v>
      </c>
      <c r="AL89" s="152">
        <f t="shared" ca="1" si="40"/>
        <v>0</v>
      </c>
      <c r="AM89" s="180" t="s">
        <v>400</v>
      </c>
      <c r="AN89" s="178" t="s">
        <v>577</v>
      </c>
    </row>
    <row r="90" spans="1:40" ht="20.25" customHeight="1" x14ac:dyDescent="0.15">
      <c r="A90" s="180" t="s">
        <v>401</v>
      </c>
      <c r="B90" s="178" t="s">
        <v>578</v>
      </c>
      <c r="C90" s="170">
        <v>0</v>
      </c>
      <c r="D90" s="179">
        <f>生産者価格評価表!DS79</f>
        <v>1</v>
      </c>
      <c r="E90" s="143">
        <f t="shared" si="22"/>
        <v>0</v>
      </c>
      <c r="F90" s="176">
        <f ca="1">OFFSET(投入係数表!$C$115,0,ROW()-16)</f>
        <v>0</v>
      </c>
      <c r="G90" s="139">
        <f t="shared" ca="1" si="23"/>
        <v>0</v>
      </c>
      <c r="H90" s="269">
        <f ca="1">OFFSET(投入係数表!$C$110,0,ROW()-16)</f>
        <v>0</v>
      </c>
      <c r="I90" s="140">
        <f t="shared" ca="1" si="24"/>
        <v>0</v>
      </c>
      <c r="J90" s="368"/>
      <c r="K90" s="141">
        <v>0</v>
      </c>
      <c r="L90" s="142">
        <f>生産者価格評価表!DS79</f>
        <v>1</v>
      </c>
      <c r="M90" s="189">
        <f t="shared" si="25"/>
        <v>0</v>
      </c>
      <c r="N90" s="365"/>
      <c r="O90" s="143">
        <v>0</v>
      </c>
      <c r="P90" s="139">
        <f t="shared" ca="1" si="26"/>
        <v>0</v>
      </c>
      <c r="Q90" s="140">
        <f t="shared" ca="1" si="27"/>
        <v>0</v>
      </c>
      <c r="R90" s="144">
        <f>'雇用表(103部門）'!M81</f>
        <v>0</v>
      </c>
      <c r="S90" s="145">
        <f t="shared" si="28"/>
        <v>0</v>
      </c>
      <c r="T90" s="146">
        <f>'雇用表(103部門）'!N81</f>
        <v>0</v>
      </c>
      <c r="U90" s="147">
        <f t="shared" si="29"/>
        <v>0</v>
      </c>
      <c r="V90" s="141">
        <f t="shared" ca="1" si="30"/>
        <v>0</v>
      </c>
      <c r="W90" s="359"/>
      <c r="X90" s="362"/>
      <c r="Y90" s="193">
        <f>生産者価格評価表!DT79</f>
        <v>0</v>
      </c>
      <c r="Z90" s="141">
        <f t="shared" ca="1" si="21"/>
        <v>0</v>
      </c>
      <c r="AA90" s="148">
        <f>生産者価格評価表!DS79</f>
        <v>1</v>
      </c>
      <c r="AB90" s="189">
        <f t="shared" ca="1" si="31"/>
        <v>0</v>
      </c>
      <c r="AC90" s="195">
        <f ca="1"/>
        <v>0</v>
      </c>
      <c r="AD90" s="139">
        <f t="shared" ca="1" si="32"/>
        <v>0</v>
      </c>
      <c r="AE90" s="140">
        <f t="shared" ca="1" si="33"/>
        <v>0</v>
      </c>
      <c r="AF90" s="149">
        <f t="shared" ca="1" si="34"/>
        <v>0</v>
      </c>
      <c r="AG90" s="150">
        <f t="shared" ca="1" si="35"/>
        <v>0</v>
      </c>
      <c r="AH90" s="143">
        <f t="shared" ca="1" si="36"/>
        <v>0</v>
      </c>
      <c r="AI90" s="139">
        <f t="shared" ca="1" si="37"/>
        <v>0</v>
      </c>
      <c r="AJ90" s="151">
        <f t="shared" ca="1" si="38"/>
        <v>0</v>
      </c>
      <c r="AK90" s="145">
        <f t="shared" ca="1" si="39"/>
        <v>0</v>
      </c>
      <c r="AL90" s="152">
        <f t="shared" ca="1" si="40"/>
        <v>0</v>
      </c>
      <c r="AM90" s="180" t="s">
        <v>401</v>
      </c>
      <c r="AN90" s="178" t="s">
        <v>578</v>
      </c>
    </row>
    <row r="91" spans="1:40" ht="20.25" customHeight="1" x14ac:dyDescent="0.15">
      <c r="A91" s="180" t="s">
        <v>402</v>
      </c>
      <c r="B91" s="178" t="s">
        <v>579</v>
      </c>
      <c r="C91" s="170">
        <v>0</v>
      </c>
      <c r="D91" s="179">
        <f>生産者価格評価表!DS80</f>
        <v>0.12060459999999995</v>
      </c>
      <c r="E91" s="143">
        <f t="shared" si="22"/>
        <v>0</v>
      </c>
      <c r="F91" s="176">
        <f ca="1">OFFSET(投入係数表!$C$115,0,ROW()-16)</f>
        <v>0.4468819953309448</v>
      </c>
      <c r="G91" s="139">
        <f t="shared" ca="1" si="23"/>
        <v>0</v>
      </c>
      <c r="H91" s="269">
        <f ca="1">OFFSET(投入係数表!$C$110,0,ROW()-16)</f>
        <v>0.27151261185027814</v>
      </c>
      <c r="I91" s="140">
        <f t="shared" ca="1" si="24"/>
        <v>0</v>
      </c>
      <c r="J91" s="368"/>
      <c r="K91" s="141">
        <v>0</v>
      </c>
      <c r="L91" s="142">
        <f>生産者価格評価表!DS80</f>
        <v>0.12060459999999995</v>
      </c>
      <c r="M91" s="189">
        <f t="shared" si="25"/>
        <v>0</v>
      </c>
      <c r="N91" s="365"/>
      <c r="O91" s="143">
        <v>0</v>
      </c>
      <c r="P91" s="139">
        <f t="shared" ca="1" si="26"/>
        <v>0</v>
      </c>
      <c r="Q91" s="140">
        <f t="shared" ca="1" si="27"/>
        <v>0</v>
      </c>
      <c r="R91" s="144">
        <f>'雇用表(103部門）'!M82</f>
        <v>5.0261359067149181E-2</v>
      </c>
      <c r="S91" s="145">
        <f t="shared" si="28"/>
        <v>0</v>
      </c>
      <c r="T91" s="146">
        <f>'雇用表(103部門）'!N82</f>
        <v>5.0261359067149181E-2</v>
      </c>
      <c r="U91" s="147">
        <f t="shared" si="29"/>
        <v>0</v>
      </c>
      <c r="V91" s="141">
        <f t="shared" ca="1" si="30"/>
        <v>0</v>
      </c>
      <c r="W91" s="359"/>
      <c r="X91" s="362"/>
      <c r="Y91" s="193">
        <f>生産者価格評価表!DT80</f>
        <v>4.1879202647114588E-4</v>
      </c>
      <c r="Z91" s="141">
        <f t="shared" ca="1" si="21"/>
        <v>0</v>
      </c>
      <c r="AA91" s="148">
        <f>生産者価格評価表!DS80</f>
        <v>0.12060459999999995</v>
      </c>
      <c r="AB91" s="189">
        <f t="shared" ca="1" si="31"/>
        <v>0</v>
      </c>
      <c r="AC91" s="195">
        <f ca="1"/>
        <v>0</v>
      </c>
      <c r="AD91" s="139">
        <f t="shared" ca="1" si="32"/>
        <v>0</v>
      </c>
      <c r="AE91" s="140">
        <f t="shared" ca="1" si="33"/>
        <v>0</v>
      </c>
      <c r="AF91" s="149">
        <f t="shared" ca="1" si="34"/>
        <v>0</v>
      </c>
      <c r="AG91" s="150">
        <f t="shared" ca="1" si="35"/>
        <v>0</v>
      </c>
      <c r="AH91" s="143">
        <f t="shared" ca="1" si="36"/>
        <v>0</v>
      </c>
      <c r="AI91" s="139">
        <f t="shared" ca="1" si="37"/>
        <v>0</v>
      </c>
      <c r="AJ91" s="151">
        <f t="shared" ca="1" si="38"/>
        <v>0</v>
      </c>
      <c r="AK91" s="145">
        <f t="shared" ca="1" si="39"/>
        <v>0</v>
      </c>
      <c r="AL91" s="152">
        <f t="shared" ca="1" si="40"/>
        <v>0</v>
      </c>
      <c r="AM91" s="180" t="s">
        <v>402</v>
      </c>
      <c r="AN91" s="178" t="s">
        <v>579</v>
      </c>
    </row>
    <row r="92" spans="1:40" ht="20.25" customHeight="1" x14ac:dyDescent="0.15">
      <c r="A92" s="180" t="s">
        <v>403</v>
      </c>
      <c r="B92" s="178" t="s">
        <v>580</v>
      </c>
      <c r="C92" s="170">
        <v>0</v>
      </c>
      <c r="D92" s="179">
        <f>生産者価格評価表!DS81</f>
        <v>0.26109462999999999</v>
      </c>
      <c r="E92" s="143">
        <f t="shared" si="22"/>
        <v>0</v>
      </c>
      <c r="F92" s="176">
        <f ca="1">OFFSET(投入係数表!$C$115,0,ROW()-16)</f>
        <v>0.23618402104753541</v>
      </c>
      <c r="G92" s="139">
        <f t="shared" ca="1" si="23"/>
        <v>0</v>
      </c>
      <c r="H92" s="269">
        <f ca="1">OFFSET(投入係数表!$C$110,0,ROW()-16)</f>
        <v>0.19707807180707065</v>
      </c>
      <c r="I92" s="140">
        <f t="shared" ca="1" si="24"/>
        <v>0</v>
      </c>
      <c r="J92" s="368"/>
      <c r="K92" s="141">
        <v>0</v>
      </c>
      <c r="L92" s="142">
        <f>生産者価格評価表!DS81</f>
        <v>0.26109462999999999</v>
      </c>
      <c r="M92" s="189">
        <f t="shared" si="25"/>
        <v>0</v>
      </c>
      <c r="N92" s="365"/>
      <c r="O92" s="143">
        <v>0</v>
      </c>
      <c r="P92" s="139">
        <f t="shared" ca="1" si="26"/>
        <v>0</v>
      </c>
      <c r="Q92" s="140">
        <f t="shared" ca="1" si="27"/>
        <v>0</v>
      </c>
      <c r="R92" s="144">
        <f>'雇用表(103部門）'!M83</f>
        <v>2.1707858168932066E-2</v>
      </c>
      <c r="S92" s="145">
        <f t="shared" si="28"/>
        <v>0</v>
      </c>
      <c r="T92" s="146">
        <f>'雇用表(103部門）'!N83</f>
        <v>2.1707858168932066E-2</v>
      </c>
      <c r="U92" s="147">
        <f t="shared" si="29"/>
        <v>0</v>
      </c>
      <c r="V92" s="141">
        <f t="shared" ca="1" si="30"/>
        <v>0</v>
      </c>
      <c r="W92" s="359"/>
      <c r="X92" s="362"/>
      <c r="Y92" s="193">
        <f>生産者価格評価表!DT81</f>
        <v>1.6923008523047134E-3</v>
      </c>
      <c r="Z92" s="141">
        <f t="shared" ca="1" si="21"/>
        <v>0</v>
      </c>
      <c r="AA92" s="148">
        <f>生産者価格評価表!DS81</f>
        <v>0.26109462999999999</v>
      </c>
      <c r="AB92" s="189">
        <f t="shared" ca="1" si="31"/>
        <v>0</v>
      </c>
      <c r="AC92" s="195">
        <f ca="1"/>
        <v>0</v>
      </c>
      <c r="AD92" s="139">
        <f t="shared" ca="1" si="32"/>
        <v>0</v>
      </c>
      <c r="AE92" s="140">
        <f t="shared" ca="1" si="33"/>
        <v>0</v>
      </c>
      <c r="AF92" s="149">
        <f t="shared" ca="1" si="34"/>
        <v>0</v>
      </c>
      <c r="AG92" s="150">
        <f t="shared" ca="1" si="35"/>
        <v>0</v>
      </c>
      <c r="AH92" s="143">
        <f t="shared" ca="1" si="36"/>
        <v>0</v>
      </c>
      <c r="AI92" s="139">
        <f t="shared" ca="1" si="37"/>
        <v>0</v>
      </c>
      <c r="AJ92" s="151">
        <f t="shared" ca="1" si="38"/>
        <v>0</v>
      </c>
      <c r="AK92" s="145">
        <f t="shared" ca="1" si="39"/>
        <v>0</v>
      </c>
      <c r="AL92" s="152">
        <f t="shared" ca="1" si="40"/>
        <v>0</v>
      </c>
      <c r="AM92" s="180" t="s">
        <v>403</v>
      </c>
      <c r="AN92" s="178" t="s">
        <v>580</v>
      </c>
    </row>
    <row r="93" spans="1:40" ht="20.25" customHeight="1" x14ac:dyDescent="0.15">
      <c r="A93" s="180" t="s">
        <v>404</v>
      </c>
      <c r="B93" s="178" t="s">
        <v>646</v>
      </c>
      <c r="C93" s="170">
        <v>0</v>
      </c>
      <c r="D93" s="179">
        <f>生産者価格評価表!DS82</f>
        <v>0.11785822999999995</v>
      </c>
      <c r="E93" s="143">
        <f t="shared" si="22"/>
        <v>0</v>
      </c>
      <c r="F93" s="176">
        <f ca="1">OFFSET(投入係数表!$C$115,0,ROW()-16)</f>
        <v>0.68207093709577482</v>
      </c>
      <c r="G93" s="139">
        <f t="shared" ca="1" si="23"/>
        <v>0</v>
      </c>
      <c r="H93" s="269">
        <f ca="1">OFFSET(投入係数表!$C$110,0,ROW()-16)</f>
        <v>0.46338989314868961</v>
      </c>
      <c r="I93" s="140">
        <f t="shared" ca="1" si="24"/>
        <v>0</v>
      </c>
      <c r="J93" s="368"/>
      <c r="K93" s="141">
        <v>0</v>
      </c>
      <c r="L93" s="142">
        <f>生産者価格評価表!DS82</f>
        <v>0.11785822999999995</v>
      </c>
      <c r="M93" s="189">
        <f t="shared" si="25"/>
        <v>0</v>
      </c>
      <c r="N93" s="365"/>
      <c r="O93" s="143">
        <v>0</v>
      </c>
      <c r="P93" s="139">
        <f t="shared" ca="1" si="26"/>
        <v>0</v>
      </c>
      <c r="Q93" s="140">
        <f t="shared" ca="1" si="27"/>
        <v>0</v>
      </c>
      <c r="R93" s="144">
        <f>'雇用表(103部門）'!M84</f>
        <v>0.16630977097079253</v>
      </c>
      <c r="S93" s="145">
        <f t="shared" si="28"/>
        <v>0</v>
      </c>
      <c r="T93" s="146">
        <f>'雇用表(103部門）'!N84</f>
        <v>0.1656575757905149</v>
      </c>
      <c r="U93" s="147">
        <f t="shared" si="29"/>
        <v>0</v>
      </c>
      <c r="V93" s="141">
        <f t="shared" ca="1" si="30"/>
        <v>0</v>
      </c>
      <c r="W93" s="359"/>
      <c r="X93" s="362"/>
      <c r="Y93" s="193">
        <f>生産者価格評価表!DT82</f>
        <v>4.1320055300515476E-4</v>
      </c>
      <c r="Z93" s="141">
        <f t="shared" ca="1" si="21"/>
        <v>0</v>
      </c>
      <c r="AA93" s="148">
        <f>生産者価格評価表!DS82</f>
        <v>0.11785822999999995</v>
      </c>
      <c r="AB93" s="189">
        <f t="shared" ca="1" si="31"/>
        <v>0</v>
      </c>
      <c r="AC93" s="195">
        <f ca="1"/>
        <v>0</v>
      </c>
      <c r="AD93" s="139">
        <f t="shared" ca="1" si="32"/>
        <v>0</v>
      </c>
      <c r="AE93" s="140">
        <f t="shared" ca="1" si="33"/>
        <v>0</v>
      </c>
      <c r="AF93" s="149">
        <f t="shared" ca="1" si="34"/>
        <v>0</v>
      </c>
      <c r="AG93" s="150">
        <f t="shared" ca="1" si="35"/>
        <v>0</v>
      </c>
      <c r="AH93" s="143">
        <f t="shared" ca="1" si="36"/>
        <v>0</v>
      </c>
      <c r="AI93" s="139">
        <f t="shared" ca="1" si="37"/>
        <v>0</v>
      </c>
      <c r="AJ93" s="151">
        <f t="shared" ca="1" si="38"/>
        <v>0</v>
      </c>
      <c r="AK93" s="145">
        <f t="shared" ca="1" si="39"/>
        <v>0</v>
      </c>
      <c r="AL93" s="152">
        <f t="shared" ca="1" si="40"/>
        <v>0</v>
      </c>
      <c r="AM93" s="180" t="s">
        <v>404</v>
      </c>
      <c r="AN93" s="178" t="s">
        <v>646</v>
      </c>
    </row>
    <row r="94" spans="1:40" ht="20.25" customHeight="1" x14ac:dyDescent="0.15">
      <c r="A94" s="180" t="s">
        <v>405</v>
      </c>
      <c r="B94" s="178" t="s">
        <v>481</v>
      </c>
      <c r="C94" s="170">
        <v>0</v>
      </c>
      <c r="D94" s="179">
        <f>生産者価格評価表!DS83</f>
        <v>6.4629950000000047E-2</v>
      </c>
      <c r="E94" s="143">
        <f t="shared" si="22"/>
        <v>0</v>
      </c>
      <c r="F94" s="176">
        <f ca="1">OFFSET(投入係数表!$C$115,0,ROW()-16)</f>
        <v>0.6012486703461809</v>
      </c>
      <c r="G94" s="139">
        <f t="shared" ca="1" si="23"/>
        <v>0</v>
      </c>
      <c r="H94" s="269">
        <f ca="1">OFFSET(投入係数表!$C$110,0,ROW()-16)</f>
        <v>0.31477161658393438</v>
      </c>
      <c r="I94" s="140">
        <f t="shared" ca="1" si="24"/>
        <v>0</v>
      </c>
      <c r="J94" s="368"/>
      <c r="K94" s="141">
        <v>0</v>
      </c>
      <c r="L94" s="142">
        <f>生産者価格評価表!DS83</f>
        <v>6.4629950000000047E-2</v>
      </c>
      <c r="M94" s="189">
        <f t="shared" si="25"/>
        <v>0</v>
      </c>
      <c r="N94" s="365"/>
      <c r="O94" s="143">
        <v>0</v>
      </c>
      <c r="P94" s="139">
        <f t="shared" ca="1" si="26"/>
        <v>0</v>
      </c>
      <c r="Q94" s="140">
        <f t="shared" ca="1" si="27"/>
        <v>0</v>
      </c>
      <c r="R94" s="144">
        <f>'雇用表(103部門）'!M85</f>
        <v>7.977155880068984E-2</v>
      </c>
      <c r="S94" s="145">
        <f t="shared" si="28"/>
        <v>0</v>
      </c>
      <c r="T94" s="146">
        <f>'雇用表(103部門）'!N85</f>
        <v>7.977155880068984E-2</v>
      </c>
      <c r="U94" s="147">
        <f t="shared" si="29"/>
        <v>0</v>
      </c>
      <c r="V94" s="141">
        <f t="shared" ca="1" si="30"/>
        <v>0</v>
      </c>
      <c r="W94" s="359"/>
      <c r="X94" s="362"/>
      <c r="Y94" s="193">
        <f>生産者価格評価表!DT83</f>
        <v>1.046163060168486E-3</v>
      </c>
      <c r="Z94" s="141">
        <f t="shared" ca="1" si="21"/>
        <v>0</v>
      </c>
      <c r="AA94" s="148">
        <f>生産者価格評価表!DS83</f>
        <v>6.4629950000000047E-2</v>
      </c>
      <c r="AB94" s="189">
        <f t="shared" ca="1" si="31"/>
        <v>0</v>
      </c>
      <c r="AC94" s="195">
        <f ca="1"/>
        <v>0</v>
      </c>
      <c r="AD94" s="139">
        <f t="shared" ca="1" si="32"/>
        <v>0</v>
      </c>
      <c r="AE94" s="140">
        <f t="shared" ca="1" si="33"/>
        <v>0</v>
      </c>
      <c r="AF94" s="149">
        <f t="shared" ca="1" si="34"/>
        <v>0</v>
      </c>
      <c r="AG94" s="150">
        <f t="shared" ca="1" si="35"/>
        <v>0</v>
      </c>
      <c r="AH94" s="143">
        <f t="shared" ca="1" si="36"/>
        <v>0</v>
      </c>
      <c r="AI94" s="139">
        <f t="shared" ca="1" si="37"/>
        <v>0</v>
      </c>
      <c r="AJ94" s="151">
        <f t="shared" ca="1" si="38"/>
        <v>0</v>
      </c>
      <c r="AK94" s="145">
        <f t="shared" ca="1" si="39"/>
        <v>0</v>
      </c>
      <c r="AL94" s="152">
        <f t="shared" ca="1" si="40"/>
        <v>0</v>
      </c>
      <c r="AM94" s="180" t="s">
        <v>405</v>
      </c>
      <c r="AN94" s="178" t="s">
        <v>481</v>
      </c>
    </row>
    <row r="95" spans="1:40" ht="20.25" customHeight="1" x14ac:dyDescent="0.15">
      <c r="A95" s="180" t="s">
        <v>406</v>
      </c>
      <c r="B95" s="178" t="s">
        <v>647</v>
      </c>
      <c r="C95" s="170">
        <v>0</v>
      </c>
      <c r="D95" s="179">
        <f>生産者価格評価表!DS84</f>
        <v>0.57176609</v>
      </c>
      <c r="E95" s="143">
        <f t="shared" si="22"/>
        <v>0</v>
      </c>
      <c r="F95" s="176">
        <f ca="1">OFFSET(投入係数表!$C$115,0,ROW()-16)</f>
        <v>0.63134815629805752</v>
      </c>
      <c r="G95" s="139">
        <f t="shared" ca="1" si="23"/>
        <v>0</v>
      </c>
      <c r="H95" s="269">
        <f ca="1">OFFSET(投入係数表!$C$110,0,ROW()-16)</f>
        <v>0.18612804773593192</v>
      </c>
      <c r="I95" s="140">
        <f t="shared" ca="1" si="24"/>
        <v>0</v>
      </c>
      <c r="J95" s="368"/>
      <c r="K95" s="141">
        <v>0</v>
      </c>
      <c r="L95" s="142">
        <f>生産者価格評価表!DS84</f>
        <v>0.57176609</v>
      </c>
      <c r="M95" s="189">
        <f t="shared" si="25"/>
        <v>0</v>
      </c>
      <c r="N95" s="365"/>
      <c r="O95" s="143">
        <v>0</v>
      </c>
      <c r="P95" s="139">
        <f t="shared" ca="1" si="26"/>
        <v>0</v>
      </c>
      <c r="Q95" s="140">
        <f t="shared" ca="1" si="27"/>
        <v>0</v>
      </c>
      <c r="R95" s="144">
        <f>'雇用表(103部門）'!M86</f>
        <v>5.7696762070449201E-2</v>
      </c>
      <c r="S95" s="145">
        <f t="shared" si="28"/>
        <v>0</v>
      </c>
      <c r="T95" s="146">
        <f>'雇用表(103部門）'!N86</f>
        <v>5.1939822455472816E-2</v>
      </c>
      <c r="U95" s="147">
        <f t="shared" si="29"/>
        <v>0</v>
      </c>
      <c r="V95" s="141">
        <f t="shared" ca="1" si="30"/>
        <v>0</v>
      </c>
      <c r="W95" s="359"/>
      <c r="X95" s="362"/>
      <c r="Y95" s="193">
        <f>生産者価格評価表!DT84</f>
        <v>8.3821006513416455E-3</v>
      </c>
      <c r="Z95" s="141">
        <f t="shared" ca="1" si="21"/>
        <v>0</v>
      </c>
      <c r="AA95" s="148">
        <f>生産者価格評価表!DS84</f>
        <v>0.57176609</v>
      </c>
      <c r="AB95" s="189">
        <f t="shared" ca="1" si="31"/>
        <v>0</v>
      </c>
      <c r="AC95" s="195">
        <f ca="1"/>
        <v>0</v>
      </c>
      <c r="AD95" s="139">
        <f t="shared" ca="1" si="32"/>
        <v>0</v>
      </c>
      <c r="AE95" s="140">
        <f t="shared" ca="1" si="33"/>
        <v>0</v>
      </c>
      <c r="AF95" s="149">
        <f t="shared" ca="1" si="34"/>
        <v>0</v>
      </c>
      <c r="AG95" s="150">
        <f t="shared" ca="1" si="35"/>
        <v>0</v>
      </c>
      <c r="AH95" s="143">
        <f t="shared" ca="1" si="36"/>
        <v>0</v>
      </c>
      <c r="AI95" s="139">
        <f t="shared" ca="1" si="37"/>
        <v>0</v>
      </c>
      <c r="AJ95" s="151">
        <f t="shared" ca="1" si="38"/>
        <v>0</v>
      </c>
      <c r="AK95" s="145">
        <f t="shared" ca="1" si="39"/>
        <v>0</v>
      </c>
      <c r="AL95" s="152">
        <f t="shared" ca="1" si="40"/>
        <v>0</v>
      </c>
      <c r="AM95" s="180" t="s">
        <v>406</v>
      </c>
      <c r="AN95" s="178" t="s">
        <v>647</v>
      </c>
    </row>
    <row r="96" spans="1:40" ht="20.25" customHeight="1" x14ac:dyDescent="0.15">
      <c r="A96" s="180" t="s">
        <v>407</v>
      </c>
      <c r="B96" s="178" t="s">
        <v>648</v>
      </c>
      <c r="C96" s="170">
        <v>0</v>
      </c>
      <c r="D96" s="179">
        <f>生産者価格評価表!DS85</f>
        <v>0.96306837999999995</v>
      </c>
      <c r="E96" s="143">
        <f t="shared" si="22"/>
        <v>0</v>
      </c>
      <c r="F96" s="176">
        <f ca="1">OFFSET(投入係数表!$C$115,0,ROW()-16)</f>
        <v>0.78173512017536384</v>
      </c>
      <c r="G96" s="139">
        <f t="shared" ca="1" si="23"/>
        <v>0</v>
      </c>
      <c r="H96" s="269">
        <f ca="1">OFFSET(投入係数表!$C$110,0,ROW()-16)</f>
        <v>0.59556978626412782</v>
      </c>
      <c r="I96" s="140">
        <f t="shared" ca="1" si="24"/>
        <v>0</v>
      </c>
      <c r="J96" s="368"/>
      <c r="K96" s="141">
        <v>0</v>
      </c>
      <c r="L96" s="142">
        <f>生産者価格評価表!DS85</f>
        <v>0.96306837999999995</v>
      </c>
      <c r="M96" s="189">
        <f t="shared" si="25"/>
        <v>0</v>
      </c>
      <c r="N96" s="365"/>
      <c r="O96" s="143">
        <v>0</v>
      </c>
      <c r="P96" s="139">
        <f t="shared" ca="1" si="26"/>
        <v>0</v>
      </c>
      <c r="Q96" s="140">
        <f t="shared" ca="1" si="27"/>
        <v>0</v>
      </c>
      <c r="R96" s="144">
        <f>'雇用表(103部門）'!M87</f>
        <v>0.14055916218906317</v>
      </c>
      <c r="S96" s="145">
        <f t="shared" si="28"/>
        <v>0</v>
      </c>
      <c r="T96" s="146">
        <f>'雇用表(103部門）'!N87</f>
        <v>0.14055916218906317</v>
      </c>
      <c r="U96" s="147">
        <f t="shared" si="29"/>
        <v>0</v>
      </c>
      <c r="V96" s="141">
        <f t="shared" ca="1" si="30"/>
        <v>0</v>
      </c>
      <c r="W96" s="359"/>
      <c r="X96" s="362"/>
      <c r="Y96" s="193">
        <f>生産者価格評価表!DT85</f>
        <v>7.3447460612368026E-4</v>
      </c>
      <c r="Z96" s="141">
        <f t="shared" ca="1" si="21"/>
        <v>0</v>
      </c>
      <c r="AA96" s="148">
        <f>生産者価格評価表!DS85</f>
        <v>0.96306837999999995</v>
      </c>
      <c r="AB96" s="189">
        <f t="shared" ca="1" si="31"/>
        <v>0</v>
      </c>
      <c r="AC96" s="195">
        <f ca="1"/>
        <v>0</v>
      </c>
      <c r="AD96" s="139">
        <f t="shared" ca="1" si="32"/>
        <v>0</v>
      </c>
      <c r="AE96" s="140">
        <f t="shared" ca="1" si="33"/>
        <v>0</v>
      </c>
      <c r="AF96" s="149">
        <f t="shared" ca="1" si="34"/>
        <v>0</v>
      </c>
      <c r="AG96" s="150">
        <f t="shared" ca="1" si="35"/>
        <v>0</v>
      </c>
      <c r="AH96" s="143">
        <f t="shared" ca="1" si="36"/>
        <v>0</v>
      </c>
      <c r="AI96" s="139">
        <f t="shared" ca="1" si="37"/>
        <v>0</v>
      </c>
      <c r="AJ96" s="151">
        <f t="shared" ca="1" si="38"/>
        <v>0</v>
      </c>
      <c r="AK96" s="145">
        <f t="shared" ca="1" si="39"/>
        <v>0</v>
      </c>
      <c r="AL96" s="152">
        <f t="shared" ca="1" si="40"/>
        <v>0</v>
      </c>
      <c r="AM96" s="180" t="s">
        <v>407</v>
      </c>
      <c r="AN96" s="178" t="s">
        <v>648</v>
      </c>
    </row>
    <row r="97" spans="1:40" ht="20.25" customHeight="1" x14ac:dyDescent="0.15">
      <c r="A97" s="180" t="s">
        <v>408</v>
      </c>
      <c r="B97" s="178" t="s">
        <v>649</v>
      </c>
      <c r="C97" s="170">
        <v>0</v>
      </c>
      <c r="D97" s="179">
        <f>生産者価格評価表!DS86</f>
        <v>0.98166545000000005</v>
      </c>
      <c r="E97" s="143">
        <f t="shared" si="22"/>
        <v>0</v>
      </c>
      <c r="F97" s="176">
        <f ca="1">OFFSET(投入係数表!$C$115,0,ROW()-16)</f>
        <v>0.45197200559627931</v>
      </c>
      <c r="G97" s="139">
        <f t="shared" ca="1" si="23"/>
        <v>0</v>
      </c>
      <c r="H97" s="269">
        <f ca="1">OFFSET(投入係数表!$C$110,0,ROW()-16)</f>
        <v>7.535846347826157E-2</v>
      </c>
      <c r="I97" s="140">
        <f t="shared" ca="1" si="24"/>
        <v>0</v>
      </c>
      <c r="J97" s="368"/>
      <c r="K97" s="141">
        <v>0</v>
      </c>
      <c r="L97" s="142">
        <f>生産者価格評価表!DS86</f>
        <v>0.98166545000000005</v>
      </c>
      <c r="M97" s="189">
        <f t="shared" si="25"/>
        <v>0</v>
      </c>
      <c r="N97" s="365"/>
      <c r="O97" s="143">
        <v>0</v>
      </c>
      <c r="P97" s="139">
        <f t="shared" ca="1" si="26"/>
        <v>0</v>
      </c>
      <c r="Q97" s="140">
        <f t="shared" ca="1" si="27"/>
        <v>0</v>
      </c>
      <c r="R97" s="144">
        <f>'雇用表(103部門）'!M88</f>
        <v>1.9185385288874185E-3</v>
      </c>
      <c r="S97" s="145">
        <f t="shared" si="28"/>
        <v>0</v>
      </c>
      <c r="T97" s="146">
        <f>'雇用表(103部門）'!N88</f>
        <v>1.8860209267028858E-3</v>
      </c>
      <c r="U97" s="147">
        <f t="shared" si="29"/>
        <v>0</v>
      </c>
      <c r="V97" s="141">
        <f t="shared" ca="1" si="30"/>
        <v>0</v>
      </c>
      <c r="W97" s="359"/>
      <c r="X97" s="362"/>
      <c r="Y97" s="193">
        <f>生産者価格評価表!DT86</f>
        <v>2.908015016997571E-2</v>
      </c>
      <c r="Z97" s="141">
        <f t="shared" ca="1" si="21"/>
        <v>0</v>
      </c>
      <c r="AA97" s="148">
        <f>生産者価格評価表!DS86</f>
        <v>0.98166545000000005</v>
      </c>
      <c r="AB97" s="189">
        <f t="shared" ca="1" si="31"/>
        <v>0</v>
      </c>
      <c r="AC97" s="195">
        <f ca="1"/>
        <v>0</v>
      </c>
      <c r="AD97" s="139">
        <f t="shared" ca="1" si="32"/>
        <v>0</v>
      </c>
      <c r="AE97" s="140">
        <f t="shared" ca="1" si="33"/>
        <v>0</v>
      </c>
      <c r="AF97" s="149">
        <f t="shared" ca="1" si="34"/>
        <v>0</v>
      </c>
      <c r="AG97" s="150">
        <f t="shared" ca="1" si="35"/>
        <v>0</v>
      </c>
      <c r="AH97" s="143">
        <f t="shared" ca="1" si="36"/>
        <v>0</v>
      </c>
      <c r="AI97" s="139">
        <f t="shared" ca="1" si="37"/>
        <v>0</v>
      </c>
      <c r="AJ97" s="151">
        <f t="shared" ca="1" si="38"/>
        <v>0</v>
      </c>
      <c r="AK97" s="145">
        <f t="shared" ca="1" si="39"/>
        <v>0</v>
      </c>
      <c r="AL97" s="152">
        <f t="shared" ca="1" si="40"/>
        <v>0</v>
      </c>
      <c r="AM97" s="180" t="s">
        <v>408</v>
      </c>
      <c r="AN97" s="178" t="s">
        <v>649</v>
      </c>
    </row>
    <row r="98" spans="1:40" ht="20.25" customHeight="1" x14ac:dyDescent="0.15">
      <c r="A98" s="180" t="s">
        <v>409</v>
      </c>
      <c r="B98" s="178" t="s">
        <v>584</v>
      </c>
      <c r="C98" s="170">
        <v>0</v>
      </c>
      <c r="D98" s="179">
        <f>生産者価格評価表!DS87</f>
        <v>0.78297059000000002</v>
      </c>
      <c r="E98" s="143">
        <f t="shared" si="22"/>
        <v>0</v>
      </c>
      <c r="F98" s="176">
        <f ca="1">OFFSET(投入係数表!$C$115,0,ROW()-16)</f>
        <v>0.46734747811716065</v>
      </c>
      <c r="G98" s="139">
        <f t="shared" ca="1" si="23"/>
        <v>0</v>
      </c>
      <c r="H98" s="269">
        <f ca="1">OFFSET(投入係数表!$C$110,0,ROW()-16)</f>
        <v>0.16375989608690081</v>
      </c>
      <c r="I98" s="140">
        <f t="shared" ca="1" si="24"/>
        <v>0</v>
      </c>
      <c r="J98" s="368"/>
      <c r="K98" s="141">
        <v>0</v>
      </c>
      <c r="L98" s="142">
        <f>生産者価格評価表!DS87</f>
        <v>0.78297059000000002</v>
      </c>
      <c r="M98" s="189">
        <f t="shared" si="25"/>
        <v>0</v>
      </c>
      <c r="N98" s="365"/>
      <c r="O98" s="143">
        <v>0</v>
      </c>
      <c r="P98" s="139">
        <f t="shared" ca="1" si="26"/>
        <v>0</v>
      </c>
      <c r="Q98" s="140">
        <f t="shared" ca="1" si="27"/>
        <v>0</v>
      </c>
      <c r="R98" s="144">
        <f>'雇用表(103部門）'!M89</f>
        <v>2.8955987547196641E-2</v>
      </c>
      <c r="S98" s="145">
        <f t="shared" si="28"/>
        <v>0</v>
      </c>
      <c r="T98" s="146">
        <f>'雇用表(103部門）'!N89</f>
        <v>2.8955987547196641E-2</v>
      </c>
      <c r="U98" s="147">
        <f t="shared" si="29"/>
        <v>0</v>
      </c>
      <c r="V98" s="141">
        <f t="shared" ca="1" si="30"/>
        <v>0</v>
      </c>
      <c r="W98" s="359"/>
      <c r="X98" s="362"/>
      <c r="Y98" s="193">
        <f>生産者価格評価表!DT87</f>
        <v>5.9613933004656772E-3</v>
      </c>
      <c r="Z98" s="141">
        <f t="shared" ca="1" si="21"/>
        <v>0</v>
      </c>
      <c r="AA98" s="148">
        <f>生産者価格評価表!DS87</f>
        <v>0.78297059000000002</v>
      </c>
      <c r="AB98" s="189">
        <f t="shared" ca="1" si="31"/>
        <v>0</v>
      </c>
      <c r="AC98" s="195">
        <f ca="1"/>
        <v>0</v>
      </c>
      <c r="AD98" s="139">
        <f t="shared" ca="1" si="32"/>
        <v>0</v>
      </c>
      <c r="AE98" s="140">
        <f t="shared" ca="1" si="33"/>
        <v>0</v>
      </c>
      <c r="AF98" s="149">
        <f t="shared" ca="1" si="34"/>
        <v>0</v>
      </c>
      <c r="AG98" s="150">
        <f t="shared" ca="1" si="35"/>
        <v>0</v>
      </c>
      <c r="AH98" s="143">
        <f t="shared" ca="1" si="36"/>
        <v>0</v>
      </c>
      <c r="AI98" s="139">
        <f t="shared" ca="1" si="37"/>
        <v>0</v>
      </c>
      <c r="AJ98" s="151">
        <f t="shared" ca="1" si="38"/>
        <v>0</v>
      </c>
      <c r="AK98" s="145">
        <f t="shared" ca="1" si="39"/>
        <v>0</v>
      </c>
      <c r="AL98" s="152">
        <f t="shared" ca="1" si="40"/>
        <v>0</v>
      </c>
      <c r="AM98" s="180" t="s">
        <v>409</v>
      </c>
      <c r="AN98" s="178" t="s">
        <v>584</v>
      </c>
    </row>
    <row r="99" spans="1:40" ht="20.25" customHeight="1" x14ac:dyDescent="0.15">
      <c r="A99" s="180" t="s">
        <v>410</v>
      </c>
      <c r="B99" s="178" t="s">
        <v>650</v>
      </c>
      <c r="C99" s="170">
        <v>0</v>
      </c>
      <c r="D99" s="179">
        <f>生産者価格評価表!DS88</f>
        <v>0.36181649999999999</v>
      </c>
      <c r="E99" s="143">
        <f t="shared" si="22"/>
        <v>0</v>
      </c>
      <c r="F99" s="176">
        <f ca="1">OFFSET(投入係数表!$C$115,0,ROW()-16)</f>
        <v>0.55565005117062949</v>
      </c>
      <c r="G99" s="139">
        <f t="shared" ca="1" si="23"/>
        <v>0</v>
      </c>
      <c r="H99" s="269">
        <f ca="1">OFFSET(投入係数表!$C$110,0,ROW()-16)</f>
        <v>0.3035004477484376</v>
      </c>
      <c r="I99" s="140">
        <f t="shared" ca="1" si="24"/>
        <v>0</v>
      </c>
      <c r="J99" s="368"/>
      <c r="K99" s="141">
        <v>0</v>
      </c>
      <c r="L99" s="142">
        <f>生産者価格評価表!DS88</f>
        <v>0.36181649999999999</v>
      </c>
      <c r="M99" s="189">
        <f t="shared" si="25"/>
        <v>0</v>
      </c>
      <c r="N99" s="365"/>
      <c r="O99" s="143">
        <v>0</v>
      </c>
      <c r="P99" s="139">
        <f t="shared" ca="1" si="26"/>
        <v>0</v>
      </c>
      <c r="Q99" s="140">
        <f t="shared" ca="1" si="27"/>
        <v>0</v>
      </c>
      <c r="R99" s="144">
        <f>'雇用表(103部門）'!M90</f>
        <v>3.9997551496543486E-2</v>
      </c>
      <c r="S99" s="145">
        <f t="shared" si="28"/>
        <v>0</v>
      </c>
      <c r="T99" s="146">
        <f>'雇用表(103部門）'!N90</f>
        <v>3.9676111573569525E-2</v>
      </c>
      <c r="U99" s="147">
        <f t="shared" si="29"/>
        <v>0</v>
      </c>
      <c r="V99" s="141">
        <f t="shared" ca="1" si="30"/>
        <v>0</v>
      </c>
      <c r="W99" s="359"/>
      <c r="X99" s="362"/>
      <c r="Y99" s="193">
        <f>生産者価格評価表!DT88</f>
        <v>2.195251679381555E-2</v>
      </c>
      <c r="Z99" s="141">
        <f t="shared" ca="1" si="21"/>
        <v>0</v>
      </c>
      <c r="AA99" s="148">
        <f>生産者価格評価表!DS88</f>
        <v>0.36181649999999999</v>
      </c>
      <c r="AB99" s="189">
        <f t="shared" ca="1" si="31"/>
        <v>0</v>
      </c>
      <c r="AC99" s="195">
        <f ca="1"/>
        <v>0</v>
      </c>
      <c r="AD99" s="139">
        <f t="shared" ca="1" si="32"/>
        <v>0</v>
      </c>
      <c r="AE99" s="140">
        <f t="shared" ca="1" si="33"/>
        <v>0</v>
      </c>
      <c r="AF99" s="149">
        <f t="shared" ca="1" si="34"/>
        <v>0</v>
      </c>
      <c r="AG99" s="150">
        <f t="shared" ca="1" si="35"/>
        <v>0</v>
      </c>
      <c r="AH99" s="143">
        <f t="shared" ca="1" si="36"/>
        <v>0</v>
      </c>
      <c r="AI99" s="139">
        <f t="shared" ca="1" si="37"/>
        <v>0</v>
      </c>
      <c r="AJ99" s="151">
        <f t="shared" ca="1" si="38"/>
        <v>0</v>
      </c>
      <c r="AK99" s="145">
        <f t="shared" ca="1" si="39"/>
        <v>0</v>
      </c>
      <c r="AL99" s="152">
        <f t="shared" ca="1" si="40"/>
        <v>0</v>
      </c>
      <c r="AM99" s="180" t="s">
        <v>410</v>
      </c>
      <c r="AN99" s="178" t="s">
        <v>650</v>
      </c>
    </row>
    <row r="100" spans="1:40" ht="20.25" customHeight="1" x14ac:dyDescent="0.15">
      <c r="A100" s="180" t="s">
        <v>411</v>
      </c>
      <c r="B100" s="178" t="s">
        <v>585</v>
      </c>
      <c r="C100" s="170">
        <v>0</v>
      </c>
      <c r="D100" s="179">
        <f>生産者価格評価表!DS89</f>
        <v>1</v>
      </c>
      <c r="E100" s="143">
        <f t="shared" si="22"/>
        <v>0</v>
      </c>
      <c r="F100" s="176">
        <f ca="1">OFFSET(投入係数表!$C$115,0,ROW()-16)</f>
        <v>0.72871747383162366</v>
      </c>
      <c r="G100" s="139">
        <f t="shared" ca="1" si="23"/>
        <v>0</v>
      </c>
      <c r="H100" s="269">
        <f ca="1">OFFSET(投入係数表!$C$110,0,ROW()-16)</f>
        <v>0.34685320556977284</v>
      </c>
      <c r="I100" s="140">
        <f t="shared" ca="1" si="24"/>
        <v>0</v>
      </c>
      <c r="J100" s="368"/>
      <c r="K100" s="141">
        <v>0</v>
      </c>
      <c r="L100" s="142">
        <f>生産者価格評価表!DS89</f>
        <v>1</v>
      </c>
      <c r="M100" s="189">
        <f t="shared" si="25"/>
        <v>0</v>
      </c>
      <c r="N100" s="365"/>
      <c r="O100" s="143">
        <v>0</v>
      </c>
      <c r="P100" s="139">
        <f t="shared" ca="1" si="26"/>
        <v>0</v>
      </c>
      <c r="Q100" s="140">
        <f t="shared" ca="1" si="27"/>
        <v>0</v>
      </c>
      <c r="R100" s="144">
        <f>'雇用表(103部門）'!M91</f>
        <v>6.7760285924991864E-2</v>
      </c>
      <c r="S100" s="145">
        <f t="shared" si="28"/>
        <v>0</v>
      </c>
      <c r="T100" s="146">
        <f>'雇用表(103部門）'!N91</f>
        <v>6.7760285924991864E-2</v>
      </c>
      <c r="U100" s="147">
        <f t="shared" si="29"/>
        <v>0</v>
      </c>
      <c r="V100" s="141">
        <f t="shared" ca="1" si="30"/>
        <v>0</v>
      </c>
      <c r="W100" s="359"/>
      <c r="X100" s="362"/>
      <c r="Y100" s="193">
        <f>生産者価格評価表!DT89</f>
        <v>4.0532070675083111E-3</v>
      </c>
      <c r="Z100" s="141">
        <f t="shared" ca="1" si="21"/>
        <v>0</v>
      </c>
      <c r="AA100" s="148">
        <f>生産者価格評価表!DS89</f>
        <v>1</v>
      </c>
      <c r="AB100" s="189">
        <f t="shared" ca="1" si="31"/>
        <v>0</v>
      </c>
      <c r="AC100" s="195">
        <f ca="1"/>
        <v>0</v>
      </c>
      <c r="AD100" s="139">
        <f t="shared" ca="1" si="32"/>
        <v>0</v>
      </c>
      <c r="AE100" s="140">
        <f t="shared" ca="1" si="33"/>
        <v>0</v>
      </c>
      <c r="AF100" s="149">
        <f t="shared" ca="1" si="34"/>
        <v>0</v>
      </c>
      <c r="AG100" s="150">
        <f t="shared" ca="1" si="35"/>
        <v>0</v>
      </c>
      <c r="AH100" s="143">
        <f t="shared" ca="1" si="36"/>
        <v>0</v>
      </c>
      <c r="AI100" s="139">
        <f t="shared" ca="1" si="37"/>
        <v>0</v>
      </c>
      <c r="AJ100" s="151">
        <f t="shared" ca="1" si="38"/>
        <v>0</v>
      </c>
      <c r="AK100" s="145">
        <f t="shared" ca="1" si="39"/>
        <v>0</v>
      </c>
      <c r="AL100" s="152">
        <f t="shared" ca="1" si="40"/>
        <v>0</v>
      </c>
      <c r="AM100" s="180" t="s">
        <v>411</v>
      </c>
      <c r="AN100" s="178" t="s">
        <v>585</v>
      </c>
    </row>
    <row r="101" spans="1:40" ht="20.25" customHeight="1" x14ac:dyDescent="0.15">
      <c r="A101" s="180" t="s">
        <v>412</v>
      </c>
      <c r="B101" s="178" t="s">
        <v>586</v>
      </c>
      <c r="C101" s="170">
        <v>0</v>
      </c>
      <c r="D101" s="179">
        <f>生産者価格評価表!DS90</f>
        <v>0.99987274000000004</v>
      </c>
      <c r="E101" s="143">
        <f t="shared" si="22"/>
        <v>0</v>
      </c>
      <c r="F101" s="176">
        <f ca="1">OFFSET(投入係数表!$C$115,0,ROW()-16)</f>
        <v>0.79511394380651845</v>
      </c>
      <c r="G101" s="139">
        <f t="shared" ca="1" si="23"/>
        <v>0</v>
      </c>
      <c r="H101" s="269">
        <f ca="1">OFFSET(投入係数表!$C$110,0,ROW()-16)</f>
        <v>0.59931771333248518</v>
      </c>
      <c r="I101" s="140">
        <f t="shared" ca="1" si="24"/>
        <v>0</v>
      </c>
      <c r="J101" s="368"/>
      <c r="K101" s="141">
        <v>0</v>
      </c>
      <c r="L101" s="142">
        <f>生産者価格評価表!DS90</f>
        <v>0.99987274000000004</v>
      </c>
      <c r="M101" s="189">
        <f t="shared" si="25"/>
        <v>0</v>
      </c>
      <c r="N101" s="365"/>
      <c r="O101" s="143">
        <v>0</v>
      </c>
      <c r="P101" s="139">
        <f t="shared" ca="1" si="26"/>
        <v>0</v>
      </c>
      <c r="Q101" s="140">
        <f t="shared" ca="1" si="27"/>
        <v>0</v>
      </c>
      <c r="R101" s="144">
        <f>'雇用表(103部門）'!M92</f>
        <v>7.8500589444315094E-2</v>
      </c>
      <c r="S101" s="145">
        <f t="shared" si="28"/>
        <v>0</v>
      </c>
      <c r="T101" s="146">
        <f>'雇用表(103部門）'!N92</f>
        <v>7.8490542440546623E-2</v>
      </c>
      <c r="U101" s="147">
        <f t="shared" si="29"/>
        <v>0</v>
      </c>
      <c r="V101" s="141">
        <f t="shared" ca="1" si="30"/>
        <v>0</v>
      </c>
      <c r="W101" s="359"/>
      <c r="X101" s="362"/>
      <c r="Y101" s="193">
        <f>生産者価格評価表!DT90</f>
        <v>4.2310091200681806E-2</v>
      </c>
      <c r="Z101" s="141">
        <f t="shared" ca="1" si="21"/>
        <v>0</v>
      </c>
      <c r="AA101" s="148">
        <f>生産者価格評価表!DS90</f>
        <v>0.99987274000000004</v>
      </c>
      <c r="AB101" s="189">
        <f t="shared" ca="1" si="31"/>
        <v>0</v>
      </c>
      <c r="AC101" s="195">
        <f ca="1"/>
        <v>0</v>
      </c>
      <c r="AD101" s="139">
        <f t="shared" ca="1" si="32"/>
        <v>0</v>
      </c>
      <c r="AE101" s="140">
        <f t="shared" ca="1" si="33"/>
        <v>0</v>
      </c>
      <c r="AF101" s="149">
        <f t="shared" ca="1" si="34"/>
        <v>0</v>
      </c>
      <c r="AG101" s="150">
        <f t="shared" ca="1" si="35"/>
        <v>0</v>
      </c>
      <c r="AH101" s="143">
        <f t="shared" ca="1" si="36"/>
        <v>0</v>
      </c>
      <c r="AI101" s="139">
        <f t="shared" ca="1" si="37"/>
        <v>0</v>
      </c>
      <c r="AJ101" s="151">
        <f t="shared" ca="1" si="38"/>
        <v>0</v>
      </c>
      <c r="AK101" s="145">
        <f t="shared" ca="1" si="39"/>
        <v>0</v>
      </c>
      <c r="AL101" s="152">
        <f t="shared" ca="1" si="40"/>
        <v>0</v>
      </c>
      <c r="AM101" s="180" t="s">
        <v>412</v>
      </c>
      <c r="AN101" s="178" t="s">
        <v>586</v>
      </c>
    </row>
    <row r="102" spans="1:40" ht="20.25" customHeight="1" x14ac:dyDescent="0.15">
      <c r="A102" s="180" t="s">
        <v>413</v>
      </c>
      <c r="B102" s="178" t="s">
        <v>587</v>
      </c>
      <c r="C102" s="170">
        <v>0</v>
      </c>
      <c r="D102" s="179">
        <f>生産者価格評価表!DS91</f>
        <v>0.93882158999999998</v>
      </c>
      <c r="E102" s="143">
        <f t="shared" si="22"/>
        <v>0</v>
      </c>
      <c r="F102" s="176">
        <f ca="1">OFFSET(投入係数表!$C$115,0,ROW()-16)</f>
        <v>0.56507435751486346</v>
      </c>
      <c r="G102" s="139">
        <f t="shared" ca="1" si="23"/>
        <v>0</v>
      </c>
      <c r="H102" s="269">
        <f ca="1">OFFSET(投入係数表!$C$110,0,ROW()-16)</f>
        <v>0.32406720681468232</v>
      </c>
      <c r="I102" s="140">
        <f t="shared" ca="1" si="24"/>
        <v>0</v>
      </c>
      <c r="J102" s="368"/>
      <c r="K102" s="141">
        <v>0</v>
      </c>
      <c r="L102" s="142">
        <f>生産者価格評価表!DS91</f>
        <v>0.93882158999999998</v>
      </c>
      <c r="M102" s="189">
        <f t="shared" si="25"/>
        <v>0</v>
      </c>
      <c r="N102" s="365"/>
      <c r="O102" s="143">
        <v>0</v>
      </c>
      <c r="P102" s="139">
        <f t="shared" ca="1" si="26"/>
        <v>0</v>
      </c>
      <c r="Q102" s="140">
        <f t="shared" ca="1" si="27"/>
        <v>0</v>
      </c>
      <c r="R102" s="144">
        <f>'雇用表(103部門）'!M93</f>
        <v>4.7629964103950963E-2</v>
      </c>
      <c r="S102" s="145">
        <f t="shared" si="28"/>
        <v>0</v>
      </c>
      <c r="T102" s="146">
        <f>'雇用表(103部門）'!N93</f>
        <v>4.7629964103950963E-2</v>
      </c>
      <c r="U102" s="147">
        <f t="shared" si="29"/>
        <v>0</v>
      </c>
      <c r="V102" s="141">
        <f t="shared" ca="1" si="30"/>
        <v>0</v>
      </c>
      <c r="W102" s="359"/>
      <c r="X102" s="362"/>
      <c r="Y102" s="193">
        <f>生産者価格評価表!DT91</f>
        <v>0</v>
      </c>
      <c r="Z102" s="141">
        <f t="shared" ca="1" si="21"/>
        <v>0</v>
      </c>
      <c r="AA102" s="148">
        <f>生産者価格評価表!DS91</f>
        <v>0.93882158999999998</v>
      </c>
      <c r="AB102" s="189">
        <f t="shared" ca="1" si="31"/>
        <v>0</v>
      </c>
      <c r="AC102" s="195">
        <f ca="1"/>
        <v>0</v>
      </c>
      <c r="AD102" s="139">
        <f t="shared" ca="1" si="32"/>
        <v>0</v>
      </c>
      <c r="AE102" s="140">
        <f t="shared" ca="1" si="33"/>
        <v>0</v>
      </c>
      <c r="AF102" s="149">
        <f t="shared" ca="1" si="34"/>
        <v>0</v>
      </c>
      <c r="AG102" s="150">
        <f t="shared" ca="1" si="35"/>
        <v>0</v>
      </c>
      <c r="AH102" s="143">
        <f t="shared" ca="1" si="36"/>
        <v>0</v>
      </c>
      <c r="AI102" s="139">
        <f t="shared" ca="1" si="37"/>
        <v>0</v>
      </c>
      <c r="AJ102" s="151">
        <f t="shared" ca="1" si="38"/>
        <v>0</v>
      </c>
      <c r="AK102" s="145">
        <f t="shared" ca="1" si="39"/>
        <v>0</v>
      </c>
      <c r="AL102" s="152">
        <f t="shared" ca="1" si="40"/>
        <v>0</v>
      </c>
      <c r="AM102" s="180" t="s">
        <v>413</v>
      </c>
      <c r="AN102" s="178" t="s">
        <v>587</v>
      </c>
    </row>
    <row r="103" spans="1:40" ht="20.25" customHeight="1" x14ac:dyDescent="0.15">
      <c r="A103" s="180" t="s">
        <v>414</v>
      </c>
      <c r="B103" s="178" t="s">
        <v>651</v>
      </c>
      <c r="C103" s="170">
        <v>0</v>
      </c>
      <c r="D103" s="179">
        <f>生産者価格評価表!DS92</f>
        <v>0.99996874000000002</v>
      </c>
      <c r="E103" s="143">
        <f t="shared" si="22"/>
        <v>0</v>
      </c>
      <c r="F103" s="176">
        <f ca="1">OFFSET(投入係数表!$C$115,0,ROW()-16)</f>
        <v>0.51625576163829134</v>
      </c>
      <c r="G103" s="139">
        <f t="shared" ca="1" si="23"/>
        <v>0</v>
      </c>
      <c r="H103" s="269">
        <f ca="1">OFFSET(投入係数表!$C$110,0,ROW()-16)</f>
        <v>0.44379035384924864</v>
      </c>
      <c r="I103" s="140">
        <f t="shared" ca="1" si="24"/>
        <v>0</v>
      </c>
      <c r="J103" s="368"/>
      <c r="K103" s="141">
        <v>0</v>
      </c>
      <c r="L103" s="142">
        <f>生産者価格評価表!DS92</f>
        <v>0.99996874000000002</v>
      </c>
      <c r="M103" s="189">
        <f t="shared" si="25"/>
        <v>0</v>
      </c>
      <c r="N103" s="365"/>
      <c r="O103" s="143">
        <v>0</v>
      </c>
      <c r="P103" s="139">
        <f t="shared" ca="1" si="26"/>
        <v>0</v>
      </c>
      <c r="Q103" s="140">
        <f t="shared" ca="1" si="27"/>
        <v>0</v>
      </c>
      <c r="R103" s="144">
        <f>'雇用表(103部門）'!M94</f>
        <v>8.2177491508383479E-2</v>
      </c>
      <c r="S103" s="145">
        <f t="shared" si="28"/>
        <v>0</v>
      </c>
      <c r="T103" s="146">
        <f>'雇用表(103部門）'!N94</f>
        <v>7.8783584224814768E-2</v>
      </c>
      <c r="U103" s="147">
        <f t="shared" si="29"/>
        <v>0</v>
      </c>
      <c r="V103" s="141">
        <f t="shared" ca="1" si="30"/>
        <v>0</v>
      </c>
      <c r="W103" s="359"/>
      <c r="X103" s="362"/>
      <c r="Y103" s="193">
        <f>生産者価格評価表!DT92</f>
        <v>2.8535914175247978E-2</v>
      </c>
      <c r="Z103" s="141">
        <f t="shared" ca="1" si="21"/>
        <v>0</v>
      </c>
      <c r="AA103" s="148">
        <f>生産者価格評価表!DS92</f>
        <v>0.99996874000000002</v>
      </c>
      <c r="AB103" s="189">
        <f t="shared" ca="1" si="31"/>
        <v>0</v>
      </c>
      <c r="AC103" s="195">
        <f ca="1"/>
        <v>0</v>
      </c>
      <c r="AD103" s="139">
        <f t="shared" ca="1" si="32"/>
        <v>0</v>
      </c>
      <c r="AE103" s="140">
        <f t="shared" ca="1" si="33"/>
        <v>0</v>
      </c>
      <c r="AF103" s="149">
        <f t="shared" ca="1" si="34"/>
        <v>0</v>
      </c>
      <c r="AG103" s="150">
        <f t="shared" ca="1" si="35"/>
        <v>0</v>
      </c>
      <c r="AH103" s="143">
        <f t="shared" ca="1" si="36"/>
        <v>0</v>
      </c>
      <c r="AI103" s="139">
        <f t="shared" ca="1" si="37"/>
        <v>0</v>
      </c>
      <c r="AJ103" s="151">
        <f t="shared" ca="1" si="38"/>
        <v>0</v>
      </c>
      <c r="AK103" s="145">
        <f t="shared" ca="1" si="39"/>
        <v>0</v>
      </c>
      <c r="AL103" s="152">
        <f t="shared" ca="1" si="40"/>
        <v>0</v>
      </c>
      <c r="AM103" s="180" t="s">
        <v>414</v>
      </c>
      <c r="AN103" s="178" t="s">
        <v>651</v>
      </c>
    </row>
    <row r="104" spans="1:40" ht="20.25" customHeight="1" x14ac:dyDescent="0.15">
      <c r="A104" s="180" t="s">
        <v>415</v>
      </c>
      <c r="B104" s="178" t="s">
        <v>589</v>
      </c>
      <c r="C104" s="170">
        <v>0</v>
      </c>
      <c r="D104" s="179">
        <f>生産者価格評価表!DS93</f>
        <v>1</v>
      </c>
      <c r="E104" s="143">
        <f t="shared" si="22"/>
        <v>0</v>
      </c>
      <c r="F104" s="176">
        <f ca="1">OFFSET(投入係数表!$C$115,0,ROW()-16)</f>
        <v>0.68869032029211497</v>
      </c>
      <c r="G104" s="139">
        <f t="shared" ca="1" si="23"/>
        <v>0</v>
      </c>
      <c r="H104" s="269">
        <f ca="1">OFFSET(投入係数表!$C$110,0,ROW()-16)</f>
        <v>0.6276146028268107</v>
      </c>
      <c r="I104" s="140">
        <f t="shared" ca="1" si="24"/>
        <v>0</v>
      </c>
      <c r="J104" s="368"/>
      <c r="K104" s="141">
        <v>0</v>
      </c>
      <c r="L104" s="142">
        <f>生産者価格評価表!DS93</f>
        <v>1</v>
      </c>
      <c r="M104" s="189">
        <f t="shared" si="25"/>
        <v>0</v>
      </c>
      <c r="N104" s="365"/>
      <c r="O104" s="143">
        <v>0</v>
      </c>
      <c r="P104" s="139">
        <f t="shared" ca="1" si="26"/>
        <v>0</v>
      </c>
      <c r="Q104" s="140">
        <f t="shared" ca="1" si="27"/>
        <v>0</v>
      </c>
      <c r="R104" s="144">
        <f>'雇用表(103部門）'!M95</f>
        <v>0.14629822114150651</v>
      </c>
      <c r="S104" s="145">
        <f t="shared" si="28"/>
        <v>0</v>
      </c>
      <c r="T104" s="146">
        <f>'雇用表(103部門）'!N95</f>
        <v>0.14601094302738743</v>
      </c>
      <c r="U104" s="147">
        <f t="shared" si="29"/>
        <v>0</v>
      </c>
      <c r="V104" s="141">
        <f t="shared" ca="1" si="30"/>
        <v>0</v>
      </c>
      <c r="W104" s="359"/>
      <c r="X104" s="362"/>
      <c r="Y104" s="193">
        <f>生産者価格評価表!DT93</f>
        <v>3.1238759800752965E-2</v>
      </c>
      <c r="Z104" s="141">
        <f t="shared" ca="1" si="21"/>
        <v>0</v>
      </c>
      <c r="AA104" s="148">
        <f>生産者価格評価表!DS93</f>
        <v>1</v>
      </c>
      <c r="AB104" s="189">
        <f t="shared" ca="1" si="31"/>
        <v>0</v>
      </c>
      <c r="AC104" s="195">
        <f ca="1"/>
        <v>0</v>
      </c>
      <c r="AD104" s="139">
        <f t="shared" ca="1" si="32"/>
        <v>0</v>
      </c>
      <c r="AE104" s="140">
        <f t="shared" ca="1" si="33"/>
        <v>0</v>
      </c>
      <c r="AF104" s="149">
        <f t="shared" ca="1" si="34"/>
        <v>0</v>
      </c>
      <c r="AG104" s="150">
        <f t="shared" ca="1" si="35"/>
        <v>0</v>
      </c>
      <c r="AH104" s="143">
        <f t="shared" ca="1" si="36"/>
        <v>0</v>
      </c>
      <c r="AI104" s="139">
        <f t="shared" ca="1" si="37"/>
        <v>0</v>
      </c>
      <c r="AJ104" s="151">
        <f t="shared" ca="1" si="38"/>
        <v>0</v>
      </c>
      <c r="AK104" s="145">
        <f t="shared" ca="1" si="39"/>
        <v>0</v>
      </c>
      <c r="AL104" s="152">
        <f t="shared" ca="1" si="40"/>
        <v>0</v>
      </c>
      <c r="AM104" s="180" t="s">
        <v>415</v>
      </c>
      <c r="AN104" s="178" t="s">
        <v>589</v>
      </c>
    </row>
    <row r="105" spans="1:40" ht="20.25" customHeight="1" x14ac:dyDescent="0.15">
      <c r="A105" s="180" t="s">
        <v>416</v>
      </c>
      <c r="B105" s="178" t="s">
        <v>652</v>
      </c>
      <c r="C105" s="170">
        <v>0</v>
      </c>
      <c r="D105" s="179">
        <f>生産者価格評価表!DS94</f>
        <v>1</v>
      </c>
      <c r="E105" s="143">
        <f t="shared" si="22"/>
        <v>0</v>
      </c>
      <c r="F105" s="176">
        <f ca="1">OFFSET(投入係数表!$C$115,0,ROW()-16)</f>
        <v>0.76284682582705099</v>
      </c>
      <c r="G105" s="139">
        <f t="shared" ca="1" si="23"/>
        <v>0</v>
      </c>
      <c r="H105" s="269">
        <f ca="1">OFFSET(投入係数表!$C$110,0,ROW()-16)</f>
        <v>0.64775025299170585</v>
      </c>
      <c r="I105" s="140">
        <f t="shared" ca="1" si="24"/>
        <v>0</v>
      </c>
      <c r="J105" s="368"/>
      <c r="K105" s="141">
        <v>0</v>
      </c>
      <c r="L105" s="142">
        <f>生産者価格評価表!DS94</f>
        <v>1</v>
      </c>
      <c r="M105" s="189">
        <f t="shared" si="25"/>
        <v>0</v>
      </c>
      <c r="N105" s="365"/>
      <c r="O105" s="143">
        <v>0</v>
      </c>
      <c r="P105" s="139">
        <f t="shared" ca="1" si="26"/>
        <v>0</v>
      </c>
      <c r="Q105" s="140">
        <f t="shared" ca="1" si="27"/>
        <v>0</v>
      </c>
      <c r="R105" s="144">
        <f>'雇用表(103部門）'!M96</f>
        <v>0.27580924079102964</v>
      </c>
      <c r="S105" s="145">
        <f t="shared" si="28"/>
        <v>0</v>
      </c>
      <c r="T105" s="146">
        <f>'雇用表(103部門）'!N96</f>
        <v>0.27580924079102964</v>
      </c>
      <c r="U105" s="147">
        <f t="shared" si="29"/>
        <v>0</v>
      </c>
      <c r="V105" s="141">
        <f t="shared" ca="1" si="30"/>
        <v>0</v>
      </c>
      <c r="W105" s="359"/>
      <c r="X105" s="362"/>
      <c r="Y105" s="193">
        <f>生産者価格評価表!DT94</f>
        <v>4.1224395859917017E-3</v>
      </c>
      <c r="Z105" s="141">
        <f t="shared" ca="1" si="21"/>
        <v>0</v>
      </c>
      <c r="AA105" s="148">
        <f>生産者価格評価表!DS94</f>
        <v>1</v>
      </c>
      <c r="AB105" s="189">
        <f t="shared" ca="1" si="31"/>
        <v>0</v>
      </c>
      <c r="AC105" s="195">
        <f ca="1"/>
        <v>0</v>
      </c>
      <c r="AD105" s="139">
        <f t="shared" ca="1" si="32"/>
        <v>0</v>
      </c>
      <c r="AE105" s="140">
        <f t="shared" ca="1" si="33"/>
        <v>0</v>
      </c>
      <c r="AF105" s="149">
        <f t="shared" ca="1" si="34"/>
        <v>0</v>
      </c>
      <c r="AG105" s="150">
        <f t="shared" ca="1" si="35"/>
        <v>0</v>
      </c>
      <c r="AH105" s="143">
        <f t="shared" ca="1" si="36"/>
        <v>0</v>
      </c>
      <c r="AI105" s="139">
        <f t="shared" ca="1" si="37"/>
        <v>0</v>
      </c>
      <c r="AJ105" s="151">
        <f t="shared" ca="1" si="38"/>
        <v>0</v>
      </c>
      <c r="AK105" s="145">
        <f t="shared" ca="1" si="39"/>
        <v>0</v>
      </c>
      <c r="AL105" s="152">
        <f t="shared" ca="1" si="40"/>
        <v>0</v>
      </c>
      <c r="AM105" s="180" t="s">
        <v>416</v>
      </c>
      <c r="AN105" s="178" t="s">
        <v>652</v>
      </c>
    </row>
    <row r="106" spans="1:40" ht="20.25" customHeight="1" x14ac:dyDescent="0.15">
      <c r="A106" s="180" t="s">
        <v>417</v>
      </c>
      <c r="B106" s="178" t="s">
        <v>591</v>
      </c>
      <c r="C106" s="170">
        <v>0</v>
      </c>
      <c r="D106" s="179">
        <f>生産者価格評価表!DS95</f>
        <v>0.99488838000000002</v>
      </c>
      <c r="E106" s="143">
        <f t="shared" si="22"/>
        <v>0</v>
      </c>
      <c r="F106" s="176">
        <f ca="1">OFFSET(投入係数表!$C$115,0,ROW()-16)</f>
        <v>0.62183618971480603</v>
      </c>
      <c r="G106" s="139">
        <f t="shared" ca="1" si="23"/>
        <v>0</v>
      </c>
      <c r="H106" s="269">
        <f ca="1">OFFSET(投入係数表!$C$110,0,ROW()-16)</f>
        <v>0.53350840164219049</v>
      </c>
      <c r="I106" s="140">
        <f t="shared" ca="1" si="24"/>
        <v>0</v>
      </c>
      <c r="J106" s="368"/>
      <c r="K106" s="141">
        <v>0</v>
      </c>
      <c r="L106" s="142">
        <f>生産者価格評価表!DS95</f>
        <v>0.99488838000000002</v>
      </c>
      <c r="M106" s="189">
        <f t="shared" si="25"/>
        <v>0</v>
      </c>
      <c r="N106" s="365"/>
      <c r="O106" s="143">
        <v>0</v>
      </c>
      <c r="P106" s="139">
        <f t="shared" ca="1" si="26"/>
        <v>0</v>
      </c>
      <c r="Q106" s="140">
        <f t="shared" ca="1" si="27"/>
        <v>0</v>
      </c>
      <c r="R106" s="144">
        <f>'雇用表(103部門）'!M97</f>
        <v>0.17897724452520436</v>
      </c>
      <c r="S106" s="145">
        <f t="shared" si="28"/>
        <v>0</v>
      </c>
      <c r="T106" s="146">
        <f>'雇用表(103部門）'!N97</f>
        <v>0.17877085932625925</v>
      </c>
      <c r="U106" s="147">
        <f t="shared" si="29"/>
        <v>0</v>
      </c>
      <c r="V106" s="141">
        <f t="shared" ca="1" si="30"/>
        <v>0</v>
      </c>
      <c r="W106" s="359"/>
      <c r="X106" s="362"/>
      <c r="Y106" s="193">
        <f>生産者価格評価表!DT95</f>
        <v>1.455047787906147E-2</v>
      </c>
      <c r="Z106" s="141">
        <f t="shared" ca="1" si="21"/>
        <v>0</v>
      </c>
      <c r="AA106" s="148">
        <f>生産者価格評価表!DS95</f>
        <v>0.99488838000000002</v>
      </c>
      <c r="AB106" s="189">
        <f t="shared" ca="1" si="31"/>
        <v>0</v>
      </c>
      <c r="AC106" s="195">
        <f ca="1"/>
        <v>0</v>
      </c>
      <c r="AD106" s="139">
        <f t="shared" ca="1" si="32"/>
        <v>0</v>
      </c>
      <c r="AE106" s="140">
        <f t="shared" ca="1" si="33"/>
        <v>0</v>
      </c>
      <c r="AF106" s="149">
        <f t="shared" ca="1" si="34"/>
        <v>0</v>
      </c>
      <c r="AG106" s="150">
        <f t="shared" ca="1" si="35"/>
        <v>0</v>
      </c>
      <c r="AH106" s="143">
        <f t="shared" ca="1" si="36"/>
        <v>0</v>
      </c>
      <c r="AI106" s="139">
        <f t="shared" ca="1" si="37"/>
        <v>0</v>
      </c>
      <c r="AJ106" s="151">
        <f t="shared" ca="1" si="38"/>
        <v>0</v>
      </c>
      <c r="AK106" s="145">
        <f t="shared" ca="1" si="39"/>
        <v>0</v>
      </c>
      <c r="AL106" s="152">
        <f t="shared" ca="1" si="40"/>
        <v>0</v>
      </c>
      <c r="AM106" s="180" t="s">
        <v>417</v>
      </c>
      <c r="AN106" s="178" t="s">
        <v>591</v>
      </c>
    </row>
    <row r="107" spans="1:40" ht="20.25" customHeight="1" x14ac:dyDescent="0.15">
      <c r="A107" s="180" t="s">
        <v>418</v>
      </c>
      <c r="B107" s="178" t="s">
        <v>592</v>
      </c>
      <c r="C107" s="170">
        <v>0</v>
      </c>
      <c r="D107" s="179">
        <f>生産者価格評価表!DS96</f>
        <v>0.81256651999999996</v>
      </c>
      <c r="E107" s="143">
        <f t="shared" si="22"/>
        <v>0</v>
      </c>
      <c r="F107" s="176">
        <f ca="1">OFFSET(投入係数表!$C$115,0,ROW()-16)</f>
        <v>0.55590209495376919</v>
      </c>
      <c r="G107" s="139">
        <f t="shared" ca="1" si="23"/>
        <v>0</v>
      </c>
      <c r="H107" s="269">
        <f ca="1">OFFSET(投入係数表!$C$110,0,ROW()-16)</f>
        <v>0.1221315872480261</v>
      </c>
      <c r="I107" s="140">
        <f t="shared" ca="1" si="24"/>
        <v>0</v>
      </c>
      <c r="J107" s="368"/>
      <c r="K107" s="141">
        <v>0</v>
      </c>
      <c r="L107" s="142">
        <f>生産者価格評価表!DS96</f>
        <v>0.81256651999999996</v>
      </c>
      <c r="M107" s="189">
        <f t="shared" si="25"/>
        <v>0</v>
      </c>
      <c r="N107" s="365"/>
      <c r="O107" s="143">
        <v>0</v>
      </c>
      <c r="P107" s="139">
        <f t="shared" ca="1" si="26"/>
        <v>0</v>
      </c>
      <c r="Q107" s="140">
        <f t="shared" ca="1" si="27"/>
        <v>0</v>
      </c>
      <c r="R107" s="144">
        <f>'雇用表(103部門）'!M98</f>
        <v>3.0398347440341162E-2</v>
      </c>
      <c r="S107" s="145">
        <f t="shared" si="28"/>
        <v>0</v>
      </c>
      <c r="T107" s="146">
        <f>'雇用表(103部門）'!N98</f>
        <v>3.0219883561043659E-2</v>
      </c>
      <c r="U107" s="147">
        <f t="shared" si="29"/>
        <v>0</v>
      </c>
      <c r="V107" s="141">
        <f t="shared" ca="1" si="30"/>
        <v>0</v>
      </c>
      <c r="W107" s="359"/>
      <c r="X107" s="362"/>
      <c r="Y107" s="193">
        <f>生産者価格評価表!DT96</f>
        <v>1.5417642349902431E-3</v>
      </c>
      <c r="Z107" s="141">
        <f t="shared" ca="1" si="21"/>
        <v>0</v>
      </c>
      <c r="AA107" s="148">
        <f>生産者価格評価表!DS96</f>
        <v>0.81256651999999996</v>
      </c>
      <c r="AB107" s="189">
        <f t="shared" ca="1" si="31"/>
        <v>0</v>
      </c>
      <c r="AC107" s="195">
        <f ca="1"/>
        <v>0</v>
      </c>
      <c r="AD107" s="139">
        <f t="shared" ca="1" si="32"/>
        <v>0</v>
      </c>
      <c r="AE107" s="140">
        <f t="shared" ca="1" si="33"/>
        <v>0</v>
      </c>
      <c r="AF107" s="149">
        <f t="shared" ca="1" si="34"/>
        <v>0</v>
      </c>
      <c r="AG107" s="150">
        <f t="shared" ca="1" si="35"/>
        <v>0</v>
      </c>
      <c r="AH107" s="143">
        <f t="shared" ca="1" si="36"/>
        <v>0</v>
      </c>
      <c r="AI107" s="139">
        <f t="shared" ca="1" si="37"/>
        <v>0</v>
      </c>
      <c r="AJ107" s="151">
        <f t="shared" ca="1" si="38"/>
        <v>0</v>
      </c>
      <c r="AK107" s="145">
        <f t="shared" ca="1" si="39"/>
        <v>0</v>
      </c>
      <c r="AL107" s="152">
        <f t="shared" ca="1" si="40"/>
        <v>0</v>
      </c>
      <c r="AM107" s="180" t="s">
        <v>418</v>
      </c>
      <c r="AN107" s="178" t="s">
        <v>592</v>
      </c>
    </row>
    <row r="108" spans="1:40" ht="20.25" customHeight="1" x14ac:dyDescent="0.15">
      <c r="A108" s="180" t="s">
        <v>419</v>
      </c>
      <c r="B108" s="178" t="s">
        <v>593</v>
      </c>
      <c r="C108" s="170">
        <v>0</v>
      </c>
      <c r="D108" s="179">
        <f>生産者価格評価表!DS97</f>
        <v>0.29941777000000003</v>
      </c>
      <c r="E108" s="143">
        <f t="shared" si="22"/>
        <v>0</v>
      </c>
      <c r="F108" s="176">
        <f ca="1">OFFSET(投入係数表!$C$115,0,ROW()-16)</f>
        <v>0.16907310663481739</v>
      </c>
      <c r="G108" s="139">
        <f t="shared" ca="1" si="23"/>
        <v>0</v>
      </c>
      <c r="H108" s="269">
        <f ca="1">OFFSET(投入係数表!$C$110,0,ROW()-16)</f>
        <v>9.3924116165057511E-2</v>
      </c>
      <c r="I108" s="140">
        <f t="shared" ca="1" si="24"/>
        <v>0</v>
      </c>
      <c r="J108" s="368"/>
      <c r="K108" s="141">
        <v>0</v>
      </c>
      <c r="L108" s="142">
        <f>生産者価格評価表!DS97</f>
        <v>0.29941777000000003</v>
      </c>
      <c r="M108" s="189">
        <f t="shared" si="25"/>
        <v>0</v>
      </c>
      <c r="N108" s="365"/>
      <c r="O108" s="143">
        <v>0</v>
      </c>
      <c r="P108" s="139">
        <f t="shared" ca="1" si="26"/>
        <v>0</v>
      </c>
      <c r="Q108" s="140">
        <f t="shared" ca="1" si="27"/>
        <v>0</v>
      </c>
      <c r="R108" s="144">
        <f>'雇用表(103部門）'!M99</f>
        <v>2.1181992314952335E-2</v>
      </c>
      <c r="S108" s="145">
        <f t="shared" si="28"/>
        <v>0</v>
      </c>
      <c r="T108" s="146">
        <f>'雇用表(103部門）'!N99</f>
        <v>1.7668391693988678E-2</v>
      </c>
      <c r="U108" s="147">
        <f t="shared" si="29"/>
        <v>0</v>
      </c>
      <c r="V108" s="141">
        <f t="shared" ca="1" si="30"/>
        <v>0</v>
      </c>
      <c r="W108" s="359"/>
      <c r="X108" s="362"/>
      <c r="Y108" s="193">
        <f>生産者価格評価表!DT97</f>
        <v>1.547567755817447E-5</v>
      </c>
      <c r="Z108" s="141">
        <f t="shared" ca="1" si="21"/>
        <v>0</v>
      </c>
      <c r="AA108" s="148">
        <f>生産者価格評価表!DS97</f>
        <v>0.29941777000000003</v>
      </c>
      <c r="AB108" s="189">
        <f t="shared" ca="1" si="31"/>
        <v>0</v>
      </c>
      <c r="AC108" s="195">
        <f ca="1"/>
        <v>0</v>
      </c>
      <c r="AD108" s="139">
        <f t="shared" ca="1" si="32"/>
        <v>0</v>
      </c>
      <c r="AE108" s="140">
        <f t="shared" ca="1" si="33"/>
        <v>0</v>
      </c>
      <c r="AF108" s="149">
        <f t="shared" ca="1" si="34"/>
        <v>0</v>
      </c>
      <c r="AG108" s="150">
        <f t="shared" ca="1" si="35"/>
        <v>0</v>
      </c>
      <c r="AH108" s="143">
        <f t="shared" ca="1" si="36"/>
        <v>0</v>
      </c>
      <c r="AI108" s="139">
        <f t="shared" ca="1" si="37"/>
        <v>0</v>
      </c>
      <c r="AJ108" s="151">
        <f t="shared" ca="1" si="38"/>
        <v>0</v>
      </c>
      <c r="AK108" s="145">
        <f t="shared" ca="1" si="39"/>
        <v>0</v>
      </c>
      <c r="AL108" s="152">
        <f t="shared" ca="1" si="40"/>
        <v>0</v>
      </c>
      <c r="AM108" s="180" t="s">
        <v>419</v>
      </c>
      <c r="AN108" s="178" t="s">
        <v>593</v>
      </c>
    </row>
    <row r="109" spans="1:40" ht="20.25" customHeight="1" x14ac:dyDescent="0.15">
      <c r="A109" s="180" t="s">
        <v>420</v>
      </c>
      <c r="B109" s="178" t="s">
        <v>594</v>
      </c>
      <c r="C109" s="170">
        <v>0</v>
      </c>
      <c r="D109" s="179">
        <f>生産者価格評価表!DS98</f>
        <v>0.99997528000000002</v>
      </c>
      <c r="E109" s="143">
        <f t="shared" si="22"/>
        <v>0</v>
      </c>
      <c r="F109" s="176">
        <f ca="1">OFFSET(投入係数表!$C$115,0,ROW()-16)</f>
        <v>0.35597337900109643</v>
      </c>
      <c r="G109" s="139">
        <f t="shared" ca="1" si="23"/>
        <v>0</v>
      </c>
      <c r="H109" s="269">
        <f ca="1">OFFSET(投入係数表!$C$110,0,ROW()-16)</f>
        <v>0.26205462625244719</v>
      </c>
      <c r="I109" s="140">
        <f t="shared" ca="1" si="24"/>
        <v>0</v>
      </c>
      <c r="J109" s="368"/>
      <c r="K109" s="141">
        <v>0</v>
      </c>
      <c r="L109" s="142">
        <f>生産者価格評価表!DS98</f>
        <v>0.99997528000000002</v>
      </c>
      <c r="M109" s="189">
        <f t="shared" si="25"/>
        <v>0</v>
      </c>
      <c r="N109" s="365"/>
      <c r="O109" s="143">
        <v>0</v>
      </c>
      <c r="P109" s="139">
        <f t="shared" ca="1" si="26"/>
        <v>0</v>
      </c>
      <c r="Q109" s="140">
        <f t="shared" ca="1" si="27"/>
        <v>0</v>
      </c>
      <c r="R109" s="144">
        <f>'雇用表(103部門）'!M100</f>
        <v>3.3579506475883598E-2</v>
      </c>
      <c r="S109" s="145">
        <f t="shared" si="28"/>
        <v>0</v>
      </c>
      <c r="T109" s="146">
        <f>'雇用表(103部門）'!N100</f>
        <v>2.8985210102830297E-2</v>
      </c>
      <c r="U109" s="147">
        <f t="shared" si="29"/>
        <v>0</v>
      </c>
      <c r="V109" s="141">
        <f t="shared" ca="1" si="30"/>
        <v>0</v>
      </c>
      <c r="W109" s="359"/>
      <c r="X109" s="362"/>
      <c r="Y109" s="193">
        <f>生産者価格評価表!DT98</f>
        <v>1.6323645506138577E-2</v>
      </c>
      <c r="Z109" s="141">
        <f t="shared" ca="1" si="21"/>
        <v>0</v>
      </c>
      <c r="AA109" s="148">
        <f>生産者価格評価表!DS98</f>
        <v>0.99997528000000002</v>
      </c>
      <c r="AB109" s="189">
        <f t="shared" ca="1" si="31"/>
        <v>0</v>
      </c>
      <c r="AC109" s="195">
        <f ca="1"/>
        <v>0</v>
      </c>
      <c r="AD109" s="139">
        <f t="shared" ca="1" si="32"/>
        <v>0</v>
      </c>
      <c r="AE109" s="140">
        <f t="shared" ca="1" si="33"/>
        <v>0</v>
      </c>
      <c r="AF109" s="149">
        <f t="shared" ca="1" si="34"/>
        <v>0</v>
      </c>
      <c r="AG109" s="150">
        <f t="shared" ca="1" si="35"/>
        <v>0</v>
      </c>
      <c r="AH109" s="143">
        <f t="shared" ca="1" si="36"/>
        <v>0</v>
      </c>
      <c r="AI109" s="139">
        <f t="shared" ca="1" si="37"/>
        <v>0</v>
      </c>
      <c r="AJ109" s="151">
        <f t="shared" ca="1" si="38"/>
        <v>0</v>
      </c>
      <c r="AK109" s="145">
        <f t="shared" ca="1" si="39"/>
        <v>0</v>
      </c>
      <c r="AL109" s="152">
        <f t="shared" ca="1" si="40"/>
        <v>0</v>
      </c>
      <c r="AM109" s="180" t="s">
        <v>420</v>
      </c>
      <c r="AN109" s="178" t="s">
        <v>594</v>
      </c>
    </row>
    <row r="110" spans="1:40" ht="20.25" customHeight="1" x14ac:dyDescent="0.15">
      <c r="A110" s="180" t="s">
        <v>421</v>
      </c>
      <c r="B110" s="178" t="s">
        <v>595</v>
      </c>
      <c r="C110" s="170">
        <v>0</v>
      </c>
      <c r="D110" s="179">
        <f>生産者価格評価表!DS99</f>
        <v>0.66125579000000001</v>
      </c>
      <c r="E110" s="143">
        <f t="shared" si="22"/>
        <v>0</v>
      </c>
      <c r="F110" s="176">
        <f ca="1">OFFSET(投入係数表!$C$115,0,ROW()-16)</f>
        <v>0.72148265098157049</v>
      </c>
      <c r="G110" s="139">
        <f t="shared" ca="1" si="23"/>
        <v>0</v>
      </c>
      <c r="H110" s="269">
        <f ca="1">OFFSET(投入係数表!$C$110,0,ROW()-16)</f>
        <v>0.45994368858592721</v>
      </c>
      <c r="I110" s="140">
        <f t="shared" ca="1" si="24"/>
        <v>0</v>
      </c>
      <c r="J110" s="368"/>
      <c r="K110" s="141">
        <v>0</v>
      </c>
      <c r="L110" s="142">
        <f>生産者価格評価表!DS99</f>
        <v>0.66125579000000001</v>
      </c>
      <c r="M110" s="189">
        <f t="shared" si="25"/>
        <v>0</v>
      </c>
      <c r="N110" s="365"/>
      <c r="O110" s="143">
        <v>0</v>
      </c>
      <c r="P110" s="139">
        <f t="shared" ca="1" si="26"/>
        <v>0</v>
      </c>
      <c r="Q110" s="140">
        <f t="shared" ca="1" si="27"/>
        <v>0</v>
      </c>
      <c r="R110" s="144">
        <f>'雇用表(103部門）'!M101</f>
        <v>0.1180136584174775</v>
      </c>
      <c r="S110" s="145">
        <f t="shared" si="28"/>
        <v>0</v>
      </c>
      <c r="T110" s="146">
        <f>'雇用表(103部門）'!N101</f>
        <v>0.10058823218356448</v>
      </c>
      <c r="U110" s="147">
        <f t="shared" si="29"/>
        <v>0</v>
      </c>
      <c r="V110" s="141">
        <f t="shared" ca="1" si="30"/>
        <v>0</v>
      </c>
      <c r="W110" s="359"/>
      <c r="X110" s="362"/>
      <c r="Y110" s="193">
        <f>生産者価格評価表!DT99</f>
        <v>4.1861361942213977E-3</v>
      </c>
      <c r="Z110" s="141">
        <f t="shared" ca="1" si="21"/>
        <v>0</v>
      </c>
      <c r="AA110" s="148">
        <f>生産者価格評価表!DS99</f>
        <v>0.66125579000000001</v>
      </c>
      <c r="AB110" s="189">
        <f t="shared" ca="1" si="31"/>
        <v>0</v>
      </c>
      <c r="AC110" s="195">
        <f ca="1"/>
        <v>0</v>
      </c>
      <c r="AD110" s="139">
        <f t="shared" ca="1" si="32"/>
        <v>0</v>
      </c>
      <c r="AE110" s="140">
        <f t="shared" ca="1" si="33"/>
        <v>0</v>
      </c>
      <c r="AF110" s="149">
        <f t="shared" ca="1" si="34"/>
        <v>0</v>
      </c>
      <c r="AG110" s="150">
        <f t="shared" ca="1" si="35"/>
        <v>0</v>
      </c>
      <c r="AH110" s="143">
        <f t="shared" ca="1" si="36"/>
        <v>0</v>
      </c>
      <c r="AI110" s="139">
        <f t="shared" ca="1" si="37"/>
        <v>0</v>
      </c>
      <c r="AJ110" s="151">
        <f t="shared" ca="1" si="38"/>
        <v>0</v>
      </c>
      <c r="AK110" s="145">
        <f t="shared" ca="1" si="39"/>
        <v>0</v>
      </c>
      <c r="AL110" s="152">
        <f t="shared" ca="1" si="40"/>
        <v>0</v>
      </c>
      <c r="AM110" s="180" t="s">
        <v>421</v>
      </c>
      <c r="AN110" s="178" t="s">
        <v>595</v>
      </c>
    </row>
    <row r="111" spans="1:40" ht="20.25" customHeight="1" x14ac:dyDescent="0.15">
      <c r="A111" s="180" t="s">
        <v>422</v>
      </c>
      <c r="B111" s="178" t="s">
        <v>653</v>
      </c>
      <c r="C111" s="170">
        <v>0</v>
      </c>
      <c r="D111" s="179">
        <f>生産者価格評価表!DS100</f>
        <v>0.54988334999999999</v>
      </c>
      <c r="E111" s="143">
        <f t="shared" si="22"/>
        <v>0</v>
      </c>
      <c r="F111" s="176">
        <f ca="1">OFFSET(投入係数表!$C$115,0,ROW()-16)</f>
        <v>0.41592948205457897</v>
      </c>
      <c r="G111" s="139">
        <f t="shared" ca="1" si="23"/>
        <v>0</v>
      </c>
      <c r="H111" s="269">
        <f ca="1">OFFSET(投入係数表!$C$110,0,ROW()-16)</f>
        <v>0.3325414491973715</v>
      </c>
      <c r="I111" s="140">
        <f t="shared" ca="1" si="24"/>
        <v>0</v>
      </c>
      <c r="J111" s="368"/>
      <c r="K111" s="141">
        <v>0</v>
      </c>
      <c r="L111" s="142">
        <f>生産者価格評価表!DS100</f>
        <v>0.54988334999999999</v>
      </c>
      <c r="M111" s="189">
        <f t="shared" si="25"/>
        <v>0</v>
      </c>
      <c r="N111" s="365"/>
      <c r="O111" s="143">
        <v>0</v>
      </c>
      <c r="P111" s="139">
        <f t="shared" ca="1" si="26"/>
        <v>0</v>
      </c>
      <c r="Q111" s="140">
        <f t="shared" ca="1" si="27"/>
        <v>0</v>
      </c>
      <c r="R111" s="144">
        <f>'雇用表(103部門）'!M102</f>
        <v>0.20918956412040585</v>
      </c>
      <c r="S111" s="145">
        <f t="shared" si="28"/>
        <v>0</v>
      </c>
      <c r="T111" s="146">
        <f>'雇用表(103部門）'!N102</f>
        <v>0.19688299830288486</v>
      </c>
      <c r="U111" s="147">
        <f t="shared" si="29"/>
        <v>0</v>
      </c>
      <c r="V111" s="141">
        <f t="shared" ca="1" si="30"/>
        <v>0</v>
      </c>
      <c r="W111" s="359"/>
      <c r="X111" s="362"/>
      <c r="Y111" s="193">
        <f>生産者価格評価表!DT100</f>
        <v>1.146322062616055E-2</v>
      </c>
      <c r="Z111" s="141">
        <f t="shared" ca="1" si="21"/>
        <v>0</v>
      </c>
      <c r="AA111" s="148">
        <f>生産者価格評価表!DS100</f>
        <v>0.54988334999999999</v>
      </c>
      <c r="AB111" s="189">
        <f t="shared" ca="1" si="31"/>
        <v>0</v>
      </c>
      <c r="AC111" s="195">
        <f ca="1"/>
        <v>0</v>
      </c>
      <c r="AD111" s="139">
        <f t="shared" ca="1" si="32"/>
        <v>0</v>
      </c>
      <c r="AE111" s="140">
        <f t="shared" ca="1" si="33"/>
        <v>0</v>
      </c>
      <c r="AF111" s="149">
        <f t="shared" ca="1" si="34"/>
        <v>0</v>
      </c>
      <c r="AG111" s="150">
        <f t="shared" ca="1" si="35"/>
        <v>0</v>
      </c>
      <c r="AH111" s="143">
        <f t="shared" ca="1" si="36"/>
        <v>0</v>
      </c>
      <c r="AI111" s="139">
        <f t="shared" ca="1" si="37"/>
        <v>0</v>
      </c>
      <c r="AJ111" s="151">
        <f t="shared" ca="1" si="38"/>
        <v>0</v>
      </c>
      <c r="AK111" s="145">
        <f t="shared" ca="1" si="39"/>
        <v>0</v>
      </c>
      <c r="AL111" s="152">
        <f t="shared" ca="1" si="40"/>
        <v>0</v>
      </c>
      <c r="AM111" s="180" t="s">
        <v>422</v>
      </c>
      <c r="AN111" s="178" t="s">
        <v>653</v>
      </c>
    </row>
    <row r="112" spans="1:40" ht="20.25" customHeight="1" x14ac:dyDescent="0.15">
      <c r="A112" s="180" t="s">
        <v>423</v>
      </c>
      <c r="B112" s="178" t="s">
        <v>654</v>
      </c>
      <c r="C112" s="170">
        <v>0</v>
      </c>
      <c r="D112" s="179">
        <f>生産者価格評価表!DS101</f>
        <v>0.67297125999999996</v>
      </c>
      <c r="E112" s="143">
        <f t="shared" si="22"/>
        <v>0</v>
      </c>
      <c r="F112" s="176">
        <f ca="1">OFFSET(投入係数表!$C$115,0,ROW()-16)</f>
        <v>0.41462617649667444</v>
      </c>
      <c r="G112" s="139">
        <f t="shared" ca="1" si="23"/>
        <v>0</v>
      </c>
      <c r="H112" s="269">
        <f ca="1">OFFSET(投入係数表!$C$110,0,ROW()-16)</f>
        <v>0.31000723195301111</v>
      </c>
      <c r="I112" s="140">
        <f t="shared" ca="1" si="24"/>
        <v>0</v>
      </c>
      <c r="J112" s="368"/>
      <c r="K112" s="141">
        <v>0</v>
      </c>
      <c r="L112" s="142">
        <f>生産者価格評価表!DS101</f>
        <v>0.67297125999999996</v>
      </c>
      <c r="M112" s="189">
        <f t="shared" si="25"/>
        <v>0</v>
      </c>
      <c r="N112" s="365"/>
      <c r="O112" s="143">
        <v>0</v>
      </c>
      <c r="P112" s="139">
        <f t="shared" ca="1" si="26"/>
        <v>0</v>
      </c>
      <c r="Q112" s="140">
        <f t="shared" ca="1" si="27"/>
        <v>0</v>
      </c>
      <c r="R112" s="144">
        <f>'雇用表(103部門）'!M103</f>
        <v>0.21257039075916639</v>
      </c>
      <c r="S112" s="145">
        <f t="shared" si="28"/>
        <v>0</v>
      </c>
      <c r="T112" s="146">
        <f>'雇用表(103部門）'!N103</f>
        <v>0.17229043506140015</v>
      </c>
      <c r="U112" s="147">
        <f t="shared" si="29"/>
        <v>0</v>
      </c>
      <c r="V112" s="141">
        <f t="shared" ca="1" si="30"/>
        <v>0</v>
      </c>
      <c r="W112" s="359"/>
      <c r="X112" s="362"/>
      <c r="Y112" s="193">
        <f>生産者価格評価表!DT101</f>
        <v>5.6691687152845088E-2</v>
      </c>
      <c r="Z112" s="141">
        <f t="shared" ref="Z112:Z118" ca="1" si="41">$X$119*Y112</f>
        <v>0</v>
      </c>
      <c r="AA112" s="148">
        <f>生産者価格評価表!DS101</f>
        <v>0.67297125999999996</v>
      </c>
      <c r="AB112" s="189">
        <f t="shared" ca="1" si="31"/>
        <v>0</v>
      </c>
      <c r="AC112" s="195">
        <f ca="1"/>
        <v>0</v>
      </c>
      <c r="AD112" s="139">
        <f t="shared" ca="1" si="32"/>
        <v>0</v>
      </c>
      <c r="AE112" s="140">
        <f t="shared" ca="1" si="33"/>
        <v>0</v>
      </c>
      <c r="AF112" s="149">
        <f t="shared" ca="1" si="34"/>
        <v>0</v>
      </c>
      <c r="AG112" s="150">
        <f t="shared" ca="1" si="35"/>
        <v>0</v>
      </c>
      <c r="AH112" s="143">
        <f t="shared" ca="1" si="36"/>
        <v>0</v>
      </c>
      <c r="AI112" s="139">
        <f t="shared" ca="1" si="37"/>
        <v>0</v>
      </c>
      <c r="AJ112" s="151">
        <f t="shared" ca="1" si="38"/>
        <v>0</v>
      </c>
      <c r="AK112" s="145">
        <f t="shared" ca="1" si="39"/>
        <v>0</v>
      </c>
      <c r="AL112" s="152">
        <f t="shared" ca="1" si="40"/>
        <v>0</v>
      </c>
      <c r="AM112" s="180" t="s">
        <v>423</v>
      </c>
      <c r="AN112" s="178" t="s">
        <v>654</v>
      </c>
    </row>
    <row r="113" spans="1:40" ht="20.25" customHeight="1" x14ac:dyDescent="0.15">
      <c r="A113" s="180" t="s">
        <v>424</v>
      </c>
      <c r="B113" s="178" t="s">
        <v>597</v>
      </c>
      <c r="C113" s="170">
        <v>0</v>
      </c>
      <c r="D113" s="179">
        <f>生産者価格評価表!DS102</f>
        <v>0.97744465000000003</v>
      </c>
      <c r="E113" s="143">
        <f t="shared" si="22"/>
        <v>0</v>
      </c>
      <c r="F113" s="176">
        <f ca="1">OFFSET(投入係数表!$C$115,0,ROW()-16)</f>
        <v>0.66263433721840903</v>
      </c>
      <c r="G113" s="139">
        <f t="shared" ca="1" si="23"/>
        <v>0</v>
      </c>
      <c r="H113" s="269">
        <f ca="1">OFFSET(投入係数表!$C$110,0,ROW()-16)</f>
        <v>0.31694582830621093</v>
      </c>
      <c r="I113" s="140">
        <f t="shared" ca="1" si="24"/>
        <v>0</v>
      </c>
      <c r="J113" s="368"/>
      <c r="K113" s="141">
        <v>0</v>
      </c>
      <c r="L113" s="142">
        <f>生産者価格評価表!DS102</f>
        <v>0.97744465000000003</v>
      </c>
      <c r="M113" s="189">
        <f t="shared" si="25"/>
        <v>0</v>
      </c>
      <c r="N113" s="365"/>
      <c r="O113" s="143">
        <v>0</v>
      </c>
      <c r="P113" s="139">
        <f t="shared" ca="1" si="26"/>
        <v>0</v>
      </c>
      <c r="Q113" s="140">
        <f t="shared" ca="1" si="27"/>
        <v>0</v>
      </c>
      <c r="R113" s="144">
        <f>'雇用表(103部門）'!M104</f>
        <v>0.28156696127047165</v>
      </c>
      <c r="S113" s="145">
        <f t="shared" si="28"/>
        <v>0</v>
      </c>
      <c r="T113" s="146">
        <f>'雇用表(103部門）'!N104</f>
        <v>0.1540127501294063</v>
      </c>
      <c r="U113" s="147">
        <f t="shared" si="29"/>
        <v>0</v>
      </c>
      <c r="V113" s="141">
        <f t="shared" ca="1" si="30"/>
        <v>0</v>
      </c>
      <c r="W113" s="359"/>
      <c r="X113" s="362"/>
      <c r="Y113" s="193">
        <f>生産者価格評価表!DT102</f>
        <v>1.155116736371882E-2</v>
      </c>
      <c r="Z113" s="141">
        <f t="shared" ca="1" si="41"/>
        <v>0</v>
      </c>
      <c r="AA113" s="148">
        <f>生産者価格評価表!DS102</f>
        <v>0.97744465000000003</v>
      </c>
      <c r="AB113" s="189">
        <f t="shared" ca="1" si="31"/>
        <v>0</v>
      </c>
      <c r="AC113" s="195">
        <f ca="1"/>
        <v>0</v>
      </c>
      <c r="AD113" s="139">
        <f t="shared" ca="1" si="32"/>
        <v>0</v>
      </c>
      <c r="AE113" s="140">
        <f t="shared" ca="1" si="33"/>
        <v>0</v>
      </c>
      <c r="AF113" s="149">
        <f t="shared" ca="1" si="34"/>
        <v>0</v>
      </c>
      <c r="AG113" s="150">
        <f t="shared" ca="1" si="35"/>
        <v>0</v>
      </c>
      <c r="AH113" s="143">
        <f t="shared" ca="1" si="36"/>
        <v>0</v>
      </c>
      <c r="AI113" s="139">
        <f t="shared" ca="1" si="37"/>
        <v>0</v>
      </c>
      <c r="AJ113" s="151">
        <f t="shared" ca="1" si="38"/>
        <v>0</v>
      </c>
      <c r="AK113" s="145">
        <f t="shared" ca="1" si="39"/>
        <v>0</v>
      </c>
      <c r="AL113" s="152">
        <f t="shared" ca="1" si="40"/>
        <v>0</v>
      </c>
      <c r="AM113" s="180" t="s">
        <v>424</v>
      </c>
      <c r="AN113" s="178" t="s">
        <v>597</v>
      </c>
    </row>
    <row r="114" spans="1:40" ht="20.25" customHeight="1" x14ac:dyDescent="0.15">
      <c r="A114" s="202" t="s">
        <v>425</v>
      </c>
      <c r="B114" s="203" t="s">
        <v>655</v>
      </c>
      <c r="C114" s="170">
        <v>0</v>
      </c>
      <c r="D114" s="179">
        <f>生産者価格評価表!DS103</f>
        <v>0.77086187000000006</v>
      </c>
      <c r="E114" s="143">
        <f t="shared" si="22"/>
        <v>0</v>
      </c>
      <c r="F114" s="176">
        <f ca="1">OFFSET(投入係数表!$C$115,0,ROW()-16)</f>
        <v>0.69455964959937189</v>
      </c>
      <c r="G114" s="139">
        <f t="shared" ca="1" si="23"/>
        <v>0</v>
      </c>
      <c r="H114" s="269">
        <f ca="1">OFFSET(投入係数表!$C$110,0,ROW()-16)</f>
        <v>0.24776488950441972</v>
      </c>
      <c r="I114" s="140">
        <f t="shared" ca="1" si="24"/>
        <v>0</v>
      </c>
      <c r="J114" s="368"/>
      <c r="K114" s="141">
        <v>0</v>
      </c>
      <c r="L114" s="142">
        <f>生産者価格評価表!DS103</f>
        <v>0.77086187000000006</v>
      </c>
      <c r="M114" s="271">
        <f t="shared" si="25"/>
        <v>0</v>
      </c>
      <c r="N114" s="365"/>
      <c r="O114" s="143">
        <v>0</v>
      </c>
      <c r="P114" s="139">
        <f t="shared" ca="1" si="26"/>
        <v>0</v>
      </c>
      <c r="Q114" s="140">
        <f t="shared" ca="1" si="27"/>
        <v>0</v>
      </c>
      <c r="R114" s="144">
        <f>'雇用表(103部門）'!M105</f>
        <v>0.10897505365605099</v>
      </c>
      <c r="S114" s="145">
        <f t="shared" si="28"/>
        <v>0</v>
      </c>
      <c r="T114" s="146">
        <f>'雇用表(103部門）'!N105</f>
        <v>0.10665169532751953</v>
      </c>
      <c r="U114" s="147">
        <f t="shared" si="29"/>
        <v>0</v>
      </c>
      <c r="V114" s="141">
        <f t="shared" ca="1" si="30"/>
        <v>0</v>
      </c>
      <c r="W114" s="359"/>
      <c r="X114" s="362"/>
      <c r="Y114" s="193">
        <f>生産者価格評価表!DT103</f>
        <v>2.6622094134948586E-2</v>
      </c>
      <c r="Z114" s="141">
        <f t="shared" ca="1" si="41"/>
        <v>0</v>
      </c>
      <c r="AA114" s="148">
        <f>生産者価格評価表!DS103</f>
        <v>0.77086187000000006</v>
      </c>
      <c r="AB114" s="189">
        <f t="shared" ca="1" si="31"/>
        <v>0</v>
      </c>
      <c r="AC114" s="195">
        <f ca="1"/>
        <v>0</v>
      </c>
      <c r="AD114" s="139">
        <f t="shared" ca="1" si="32"/>
        <v>0</v>
      </c>
      <c r="AE114" s="140">
        <f t="shared" ca="1" si="33"/>
        <v>0</v>
      </c>
      <c r="AF114" s="149">
        <f t="shared" ca="1" si="34"/>
        <v>0</v>
      </c>
      <c r="AG114" s="150">
        <f t="shared" ca="1" si="35"/>
        <v>0</v>
      </c>
      <c r="AH114" s="143">
        <f t="shared" ca="1" si="36"/>
        <v>0</v>
      </c>
      <c r="AI114" s="139">
        <f t="shared" ca="1" si="37"/>
        <v>0</v>
      </c>
      <c r="AJ114" s="151">
        <f t="shared" ca="1" si="38"/>
        <v>0</v>
      </c>
      <c r="AK114" s="145">
        <f t="shared" ca="1" si="39"/>
        <v>0</v>
      </c>
      <c r="AL114" s="152">
        <f t="shared" ca="1" si="40"/>
        <v>0</v>
      </c>
      <c r="AM114" s="202" t="s">
        <v>425</v>
      </c>
      <c r="AN114" s="178" t="s">
        <v>655</v>
      </c>
    </row>
    <row r="115" spans="1:40" ht="20.25" customHeight="1" x14ac:dyDescent="0.15">
      <c r="A115" s="202" t="s">
        <v>426</v>
      </c>
      <c r="B115" s="203" t="s">
        <v>673</v>
      </c>
      <c r="C115" s="170">
        <v>0</v>
      </c>
      <c r="D115" s="179">
        <f>生産者価格評価表!DS104</f>
        <v>1</v>
      </c>
      <c r="E115" s="143">
        <f t="shared" si="22"/>
        <v>0</v>
      </c>
      <c r="F115" s="176">
        <f ca="1">OFFSET(投入係数表!$C$115,0,ROW()-16)</f>
        <v>0.69392532512213989</v>
      </c>
      <c r="G115" s="139">
        <f t="shared" ca="1" si="23"/>
        <v>0</v>
      </c>
      <c r="H115" s="269">
        <f ca="1">OFFSET(投入係数表!$C$110,0,ROW()-16)</f>
        <v>0.35278099553218611</v>
      </c>
      <c r="I115" s="140">
        <f t="shared" ca="1" si="24"/>
        <v>0</v>
      </c>
      <c r="J115" s="368"/>
      <c r="K115" s="141">
        <v>0</v>
      </c>
      <c r="L115" s="142">
        <f>生産者価格評価表!DS104</f>
        <v>1</v>
      </c>
      <c r="M115" s="271">
        <f t="shared" si="25"/>
        <v>0</v>
      </c>
      <c r="N115" s="365"/>
      <c r="O115" s="143">
        <v>0</v>
      </c>
      <c r="P115" s="139">
        <f t="shared" ca="1" si="26"/>
        <v>0</v>
      </c>
      <c r="Q115" s="140">
        <f t="shared" ca="1" si="27"/>
        <v>0</v>
      </c>
      <c r="R115" s="144">
        <f>'雇用表(103部門）'!M106</f>
        <v>0.11558126945745027</v>
      </c>
      <c r="S115" s="145">
        <f t="shared" si="28"/>
        <v>0</v>
      </c>
      <c r="T115" s="146">
        <f>'雇用表(103部門）'!N106</f>
        <v>9.2136792894072936E-2</v>
      </c>
      <c r="U115" s="147">
        <f t="shared" si="29"/>
        <v>0</v>
      </c>
      <c r="V115" s="141">
        <f t="shared" ca="1" si="30"/>
        <v>0</v>
      </c>
      <c r="W115" s="359"/>
      <c r="X115" s="362"/>
      <c r="Y115" s="193">
        <f>生産者価格評価表!DT104</f>
        <v>1.2213115346630108E-3</v>
      </c>
      <c r="Z115" s="141">
        <f t="shared" ca="1" si="41"/>
        <v>0</v>
      </c>
      <c r="AA115" s="148">
        <f>生産者価格評価表!DS104</f>
        <v>1</v>
      </c>
      <c r="AB115" s="189">
        <f t="shared" ca="1" si="31"/>
        <v>0</v>
      </c>
      <c r="AC115" s="195">
        <f ca="1"/>
        <v>0</v>
      </c>
      <c r="AD115" s="139">
        <f t="shared" ca="1" si="32"/>
        <v>0</v>
      </c>
      <c r="AE115" s="140">
        <f t="shared" ca="1" si="33"/>
        <v>0</v>
      </c>
      <c r="AF115" s="149">
        <f t="shared" ca="1" si="34"/>
        <v>0</v>
      </c>
      <c r="AG115" s="150">
        <f t="shared" ca="1" si="35"/>
        <v>0</v>
      </c>
      <c r="AH115" s="143">
        <f t="shared" ca="1" si="36"/>
        <v>0</v>
      </c>
      <c r="AI115" s="139">
        <f t="shared" ca="1" si="37"/>
        <v>0</v>
      </c>
      <c r="AJ115" s="151">
        <f t="shared" ca="1" si="38"/>
        <v>0</v>
      </c>
      <c r="AK115" s="145">
        <f t="shared" ca="1" si="39"/>
        <v>0</v>
      </c>
      <c r="AL115" s="152">
        <f t="shared" ca="1" si="40"/>
        <v>0</v>
      </c>
      <c r="AM115" s="202" t="s">
        <v>426</v>
      </c>
      <c r="AN115" s="178" t="s">
        <v>673</v>
      </c>
    </row>
    <row r="116" spans="1:40" ht="20.25" customHeight="1" x14ac:dyDescent="0.15">
      <c r="A116" s="202" t="s">
        <v>427</v>
      </c>
      <c r="B116" s="203" t="s">
        <v>599</v>
      </c>
      <c r="C116" s="170">
        <v>0</v>
      </c>
      <c r="D116" s="179">
        <f>生産者価格評価表!DS105</f>
        <v>0.95988090999999998</v>
      </c>
      <c r="E116" s="143">
        <f t="shared" si="22"/>
        <v>0</v>
      </c>
      <c r="F116" s="176">
        <f ca="1">OFFSET(投入係数表!$C$115,0,ROW()-16)</f>
        <v>0.71337790634707721</v>
      </c>
      <c r="G116" s="139">
        <f t="shared" ca="1" si="23"/>
        <v>0</v>
      </c>
      <c r="H116" s="269">
        <f ca="1">OFFSET(投入係数表!$C$110,0,ROW()-16)</f>
        <v>0.32920978294039793</v>
      </c>
      <c r="I116" s="140">
        <f t="shared" ca="1" si="24"/>
        <v>0</v>
      </c>
      <c r="J116" s="368"/>
      <c r="K116" s="141">
        <v>0</v>
      </c>
      <c r="L116" s="142">
        <f>生産者価格評価表!DS105</f>
        <v>0.95988090999999998</v>
      </c>
      <c r="M116" s="271">
        <f t="shared" si="25"/>
        <v>0</v>
      </c>
      <c r="N116" s="365"/>
      <c r="O116" s="143">
        <v>0</v>
      </c>
      <c r="P116" s="139">
        <f t="shared" ca="1" si="26"/>
        <v>0</v>
      </c>
      <c r="Q116" s="140">
        <f t="shared" ca="1" si="27"/>
        <v>0</v>
      </c>
      <c r="R116" s="144">
        <f>'雇用表(103部門）'!M107</f>
        <v>0.15560805334464575</v>
      </c>
      <c r="S116" s="145">
        <f t="shared" si="28"/>
        <v>0</v>
      </c>
      <c r="T116" s="146">
        <f>'雇用表(103部門）'!N107</f>
        <v>0.10911867968905137</v>
      </c>
      <c r="U116" s="147">
        <f t="shared" si="29"/>
        <v>0</v>
      </c>
      <c r="V116" s="141">
        <f t="shared" ca="1" si="30"/>
        <v>0</v>
      </c>
      <c r="W116" s="359"/>
      <c r="X116" s="362"/>
      <c r="Y116" s="193">
        <f>生産者価格評価表!DT105</f>
        <v>1.7050063824460317E-2</v>
      </c>
      <c r="Z116" s="141">
        <f t="shared" ca="1" si="41"/>
        <v>0</v>
      </c>
      <c r="AA116" s="148">
        <f>生産者価格評価表!DS105</f>
        <v>0.95988090999999998</v>
      </c>
      <c r="AB116" s="189">
        <f t="shared" ca="1" si="31"/>
        <v>0</v>
      </c>
      <c r="AC116" s="195">
        <f ca="1"/>
        <v>0</v>
      </c>
      <c r="AD116" s="139">
        <f t="shared" ca="1" si="32"/>
        <v>0</v>
      </c>
      <c r="AE116" s="140">
        <f t="shared" ca="1" si="33"/>
        <v>0</v>
      </c>
      <c r="AF116" s="149">
        <f t="shared" ca="1" si="34"/>
        <v>0</v>
      </c>
      <c r="AG116" s="150">
        <f t="shared" ca="1" si="35"/>
        <v>0</v>
      </c>
      <c r="AH116" s="143">
        <f t="shared" ca="1" si="36"/>
        <v>0</v>
      </c>
      <c r="AI116" s="139">
        <f t="shared" ca="1" si="37"/>
        <v>0</v>
      </c>
      <c r="AJ116" s="151">
        <f t="shared" ca="1" si="38"/>
        <v>0</v>
      </c>
      <c r="AK116" s="145">
        <f t="shared" ca="1" si="39"/>
        <v>0</v>
      </c>
      <c r="AL116" s="152">
        <f t="shared" ca="1" si="40"/>
        <v>0</v>
      </c>
      <c r="AM116" s="202" t="s">
        <v>427</v>
      </c>
      <c r="AN116" s="178" t="s">
        <v>599</v>
      </c>
    </row>
    <row r="117" spans="1:40" ht="20.25" customHeight="1" x14ac:dyDescent="0.15">
      <c r="A117" s="202" t="s">
        <v>428</v>
      </c>
      <c r="B117" s="203" t="s">
        <v>656</v>
      </c>
      <c r="C117" s="170">
        <v>0</v>
      </c>
      <c r="D117" s="179">
        <f>生産者価格評価表!DS106</f>
        <v>1</v>
      </c>
      <c r="E117" s="143">
        <f t="shared" si="22"/>
        <v>0</v>
      </c>
      <c r="F117" s="176">
        <f ca="1">OFFSET(投入係数表!$C$115,0,ROW()-16)</f>
        <v>0</v>
      </c>
      <c r="G117" s="139">
        <f t="shared" ca="1" si="23"/>
        <v>0</v>
      </c>
      <c r="H117" s="269">
        <f ca="1">OFFSET(投入係数表!$C$110,0,ROW()-16)</f>
        <v>0</v>
      </c>
      <c r="I117" s="140">
        <f t="shared" ca="1" si="24"/>
        <v>0</v>
      </c>
      <c r="J117" s="368"/>
      <c r="K117" s="141">
        <v>0</v>
      </c>
      <c r="L117" s="142">
        <f>生産者価格評価表!DS106</f>
        <v>1</v>
      </c>
      <c r="M117" s="271">
        <f t="shared" si="25"/>
        <v>0</v>
      </c>
      <c r="N117" s="365"/>
      <c r="O117" s="143">
        <v>0</v>
      </c>
      <c r="P117" s="139">
        <f t="shared" ca="1" si="26"/>
        <v>0</v>
      </c>
      <c r="Q117" s="140">
        <f t="shared" ca="1" si="27"/>
        <v>0</v>
      </c>
      <c r="R117" s="144">
        <f>'雇用表(103部門）'!M108</f>
        <v>0</v>
      </c>
      <c r="S117" s="145">
        <f t="shared" si="28"/>
        <v>0</v>
      </c>
      <c r="T117" s="146">
        <f>'雇用表(103部門）'!N108</f>
        <v>0</v>
      </c>
      <c r="U117" s="147">
        <f t="shared" si="29"/>
        <v>0</v>
      </c>
      <c r="V117" s="141">
        <f t="shared" ca="1" si="30"/>
        <v>0</v>
      </c>
      <c r="W117" s="359"/>
      <c r="X117" s="362"/>
      <c r="Y117" s="193">
        <f>生産者価格評価表!DT106</f>
        <v>0</v>
      </c>
      <c r="Z117" s="141">
        <f t="shared" ca="1" si="41"/>
        <v>0</v>
      </c>
      <c r="AA117" s="148">
        <f>生産者価格評価表!DS106</f>
        <v>1</v>
      </c>
      <c r="AB117" s="189">
        <f t="shared" ca="1" si="31"/>
        <v>0</v>
      </c>
      <c r="AC117" s="195">
        <f ca="1"/>
        <v>0</v>
      </c>
      <c r="AD117" s="139">
        <f t="shared" ca="1" si="32"/>
        <v>0</v>
      </c>
      <c r="AE117" s="140">
        <f t="shared" ca="1" si="33"/>
        <v>0</v>
      </c>
      <c r="AF117" s="149">
        <f t="shared" ca="1" si="34"/>
        <v>0</v>
      </c>
      <c r="AG117" s="150">
        <f t="shared" ca="1" si="35"/>
        <v>0</v>
      </c>
      <c r="AH117" s="143">
        <f t="shared" ca="1" si="36"/>
        <v>0</v>
      </c>
      <c r="AI117" s="139">
        <f t="shared" ca="1" si="37"/>
        <v>0</v>
      </c>
      <c r="AJ117" s="151">
        <f t="shared" ca="1" si="38"/>
        <v>0</v>
      </c>
      <c r="AK117" s="145">
        <f t="shared" ca="1" si="39"/>
        <v>0</v>
      </c>
      <c r="AL117" s="152">
        <f t="shared" ca="1" si="40"/>
        <v>0</v>
      </c>
      <c r="AM117" s="202" t="s">
        <v>428</v>
      </c>
      <c r="AN117" s="178" t="s">
        <v>656</v>
      </c>
    </row>
    <row r="118" spans="1:40" ht="20.25" customHeight="1" thickBot="1" x14ac:dyDescent="0.2">
      <c r="A118" s="202" t="s">
        <v>429</v>
      </c>
      <c r="B118" s="203" t="s">
        <v>657</v>
      </c>
      <c r="C118" s="170">
        <v>0</v>
      </c>
      <c r="D118" s="179">
        <f>生産者価格評価表!DS107</f>
        <v>0.97176755000000004</v>
      </c>
      <c r="E118" s="143">
        <f t="shared" si="22"/>
        <v>0</v>
      </c>
      <c r="F118" s="176">
        <f ca="1">OFFSET(投入係数表!$C$115,0,ROW()-16)</f>
        <v>0.6500171000001892</v>
      </c>
      <c r="G118" s="139">
        <f t="shared" ca="1" si="23"/>
        <v>0</v>
      </c>
      <c r="H118" s="269">
        <f ca="1">OFFSET(投入係数表!$C$110,0,ROW()-16)</f>
        <v>7.4225655400160908E-3</v>
      </c>
      <c r="I118" s="140">
        <f t="shared" ca="1" si="24"/>
        <v>0</v>
      </c>
      <c r="J118" s="369"/>
      <c r="K118" s="141">
        <v>0</v>
      </c>
      <c r="L118" s="142">
        <f>生産者価格評価表!DS107</f>
        <v>0.97176755000000004</v>
      </c>
      <c r="M118" s="271">
        <f t="shared" si="25"/>
        <v>0</v>
      </c>
      <c r="N118" s="366"/>
      <c r="O118" s="143">
        <v>0</v>
      </c>
      <c r="P118" s="139">
        <f t="shared" ca="1" si="26"/>
        <v>0</v>
      </c>
      <c r="Q118" s="140">
        <f t="shared" ca="1" si="27"/>
        <v>0</v>
      </c>
      <c r="R118" s="144">
        <f>'雇用表(103部門）'!M109</f>
        <v>6.6097111978947768E-3</v>
      </c>
      <c r="S118" s="145">
        <f t="shared" si="28"/>
        <v>0</v>
      </c>
      <c r="T118" s="146">
        <f>'雇用表(103部門）'!N109</f>
        <v>6.5629994579803263E-3</v>
      </c>
      <c r="U118" s="147">
        <f t="shared" si="29"/>
        <v>0</v>
      </c>
      <c r="V118" s="141">
        <f t="shared" ca="1" si="30"/>
        <v>0</v>
      </c>
      <c r="W118" s="360"/>
      <c r="X118" s="363"/>
      <c r="Y118" s="193">
        <f>生産者価格評価表!DT107</f>
        <v>6.5080774783637746E-6</v>
      </c>
      <c r="Z118" s="141">
        <f t="shared" ca="1" si="41"/>
        <v>0</v>
      </c>
      <c r="AA118" s="148">
        <f>生産者価格評価表!DS107</f>
        <v>0.97176755000000004</v>
      </c>
      <c r="AB118" s="189">
        <f t="shared" ca="1" si="31"/>
        <v>0</v>
      </c>
      <c r="AC118" s="195">
        <f ca="1"/>
        <v>0</v>
      </c>
      <c r="AD118" s="139">
        <f t="shared" ca="1" si="32"/>
        <v>0</v>
      </c>
      <c r="AE118" s="140">
        <f t="shared" ca="1" si="33"/>
        <v>0</v>
      </c>
      <c r="AF118" s="149">
        <f t="shared" ca="1" si="34"/>
        <v>0</v>
      </c>
      <c r="AG118" s="150">
        <f t="shared" ca="1" si="35"/>
        <v>0</v>
      </c>
      <c r="AH118" s="143">
        <f t="shared" ca="1" si="36"/>
        <v>0</v>
      </c>
      <c r="AI118" s="139">
        <f t="shared" ca="1" si="37"/>
        <v>0</v>
      </c>
      <c r="AJ118" s="151">
        <f t="shared" ca="1" si="38"/>
        <v>0</v>
      </c>
      <c r="AK118" s="145">
        <f t="shared" ca="1" si="39"/>
        <v>0</v>
      </c>
      <c r="AL118" s="152">
        <f t="shared" ca="1" si="40"/>
        <v>0</v>
      </c>
      <c r="AM118" s="202" t="s">
        <v>429</v>
      </c>
      <c r="AN118" s="178" t="s">
        <v>657</v>
      </c>
    </row>
    <row r="119" spans="1:40" ht="20.25" customHeight="1" thickTop="1" thickBot="1" x14ac:dyDescent="0.2">
      <c r="A119" s="355" t="s">
        <v>13</v>
      </c>
      <c r="B119" s="356"/>
      <c r="C119" s="181">
        <f>SUM(C16:C118)</f>
        <v>0</v>
      </c>
      <c r="D119" s="182"/>
      <c r="E119" s="183">
        <f>SUM(E16:E118)</f>
        <v>0</v>
      </c>
      <c r="F119" s="184"/>
      <c r="G119" s="185">
        <f ca="1">SUM(G16:G118)</f>
        <v>0</v>
      </c>
      <c r="H119" s="270"/>
      <c r="I119" s="154">
        <f ca="1">SUM(I16:I118)</f>
        <v>0</v>
      </c>
      <c r="J119" s="155"/>
      <c r="K119" s="156">
        <f>SUM(K16:K118)</f>
        <v>0</v>
      </c>
      <c r="L119" s="187"/>
      <c r="M119" s="188">
        <f>SUM(M16:M118)</f>
        <v>0</v>
      </c>
      <c r="N119" s="155"/>
      <c r="O119" s="157">
        <f>SUM(O16:O118)</f>
        <v>0</v>
      </c>
      <c r="P119" s="153">
        <f ca="1">SUM(P16:P118)</f>
        <v>0</v>
      </c>
      <c r="Q119" s="154">
        <f ca="1">SUM(Q16:Q118)</f>
        <v>0</v>
      </c>
      <c r="R119" s="190"/>
      <c r="S119" s="158">
        <f>SUM(S16:S118)</f>
        <v>0</v>
      </c>
      <c r="T119" s="191"/>
      <c r="U119" s="158">
        <f>SUM(U16:U118)</f>
        <v>0</v>
      </c>
      <c r="V119" s="156">
        <f ca="1">SUM(V16:V118)</f>
        <v>0</v>
      </c>
      <c r="W119" s="159">
        <f>E3</f>
        <v>0.53466377933866582</v>
      </c>
      <c r="X119" s="186">
        <f ca="1">V119*W119</f>
        <v>0</v>
      </c>
      <c r="Y119" s="159">
        <f>生産者価格評価表!DT108</f>
        <v>1</v>
      </c>
      <c r="Z119" s="156">
        <f ca="1">SUM(Z16:Z118)</f>
        <v>0</v>
      </c>
      <c r="AA119" s="194"/>
      <c r="AB119" s="188">
        <f t="shared" ref="AB119:AL119" ca="1" si="42">SUM(AB16:AB118)</f>
        <v>0</v>
      </c>
      <c r="AC119" s="157">
        <f t="shared" ca="1" si="42"/>
        <v>0</v>
      </c>
      <c r="AD119" s="153">
        <f t="shared" ca="1" si="42"/>
        <v>0</v>
      </c>
      <c r="AE119" s="154">
        <f t="shared" ca="1" si="42"/>
        <v>0</v>
      </c>
      <c r="AF119" s="197">
        <f t="shared" ca="1" si="42"/>
        <v>0</v>
      </c>
      <c r="AG119" s="198">
        <f t="shared" ca="1" si="42"/>
        <v>0</v>
      </c>
      <c r="AH119" s="157">
        <f t="shared" ca="1" si="42"/>
        <v>0</v>
      </c>
      <c r="AI119" s="153">
        <f t="shared" ca="1" si="42"/>
        <v>0</v>
      </c>
      <c r="AJ119" s="199">
        <f t="shared" ca="1" si="42"/>
        <v>0</v>
      </c>
      <c r="AK119" s="158">
        <f t="shared" ca="1" si="42"/>
        <v>0</v>
      </c>
      <c r="AL119" s="200">
        <f t="shared" ca="1" si="42"/>
        <v>0</v>
      </c>
      <c r="AM119" s="355" t="s">
        <v>13</v>
      </c>
      <c r="AN119" s="357"/>
    </row>
  </sheetData>
  <sheetProtection sheet="1" objects="1" scenarios="1"/>
  <mergeCells count="9">
    <mergeCell ref="AM14:AN14"/>
    <mergeCell ref="A14:B14"/>
    <mergeCell ref="C12:C13"/>
    <mergeCell ref="A119:B119"/>
    <mergeCell ref="AM119:AN119"/>
    <mergeCell ref="W16:W118"/>
    <mergeCell ref="X16:X118"/>
    <mergeCell ref="N16:N118"/>
    <mergeCell ref="J16:J118"/>
  </mergeCells>
  <phoneticPr fontId="4"/>
  <dataValidations count="3">
    <dataValidation type="list" allowBlank="1" showInputMessage="1" showErrorMessage="1" error="リストから選択してください。" sqref="C12" xr:uid="{00000000-0002-0000-0200-000000000000}">
      <formula1>"億円,百万円,千円,円"</formula1>
    </dataValidation>
    <dataValidation type="decimal" imeMode="off" operator="greaterThanOrEqual" allowBlank="1" showInputMessage="1" showErrorMessage="1" sqref="C16:C118" xr:uid="{00000000-0002-0000-0200-000001000000}">
      <formula1>0</formula1>
    </dataValidation>
    <dataValidation allowBlank="1" showInputMessage="1" sqref="E3" xr:uid="{00000000-0002-0000-0200-000002000000}"/>
  </dataValidations>
  <pageMargins left="0.39370078740157483" right="0.39370078740157483" top="0.39370078740157483" bottom="0.39370078740157483" header="0.51181102362204722" footer="0.31496062992125984"/>
  <pageSetup paperSize="9" scale="67" fitToHeight="4" orientation="portrait" cellComments="asDisplayed" r:id="rId1"/>
  <headerFooter alignWithMargins="0">
    <oddFooter>&amp;C&amp;P</oddFooter>
  </headerFooter>
  <colBreaks count="1" manualBreakCount="1">
    <brk id="12"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216"/>
  <sheetViews>
    <sheetView showGridLines="0" zoomScale="80" zoomScaleNormal="80" workbookViewId="0"/>
  </sheetViews>
  <sheetFormatPr defaultColWidth="3.125" defaultRowHeight="18.75" customHeight="1" x14ac:dyDescent="0.15"/>
  <cols>
    <col min="1" max="16384" width="3.125" style="3"/>
  </cols>
  <sheetData>
    <row r="1" spans="1:38" ht="26.25" customHeight="1" x14ac:dyDescent="0.15">
      <c r="I1" s="58" t="s">
        <v>43</v>
      </c>
      <c r="J1" s="536"/>
      <c r="K1" s="536"/>
      <c r="L1" s="536"/>
      <c r="M1" s="536"/>
      <c r="N1" s="536"/>
      <c r="O1" s="536"/>
      <c r="P1" s="536"/>
      <c r="Q1" s="536"/>
      <c r="R1" s="536"/>
      <c r="S1" s="536"/>
      <c r="T1" s="536"/>
      <c r="U1" s="536"/>
      <c r="V1" s="536"/>
      <c r="W1" s="536"/>
      <c r="X1" s="536"/>
      <c r="Y1" s="536"/>
      <c r="Z1" s="536"/>
      <c r="AA1" s="536"/>
      <c r="AB1" s="536"/>
      <c r="AC1" s="536"/>
      <c r="AD1" s="536"/>
      <c r="AE1" s="536"/>
      <c r="AF1" s="536"/>
      <c r="AG1" s="536"/>
      <c r="AH1" s="536"/>
      <c r="AI1" s="536"/>
    </row>
    <row r="2" spans="1:38" s="49" customFormat="1" ht="22.5" customHeight="1" x14ac:dyDescent="0.15"/>
    <row r="3" spans="1:38" s="49" customFormat="1" ht="22.5" customHeight="1" thickBot="1" x14ac:dyDescent="0.2">
      <c r="B3" s="3" t="s">
        <v>692</v>
      </c>
      <c r="L3" s="6"/>
      <c r="AL3" s="50" t="str">
        <f>"(単位："&amp;入力・分析シート!C12&amp;")"</f>
        <v>(単位：千円)</v>
      </c>
    </row>
    <row r="4" spans="1:38" s="49" customFormat="1" ht="22.5" customHeight="1" thickTop="1" x14ac:dyDescent="0.15">
      <c r="B4" s="520" t="s">
        <v>44</v>
      </c>
      <c r="C4" s="521"/>
      <c r="D4" s="521"/>
      <c r="E4" s="521"/>
      <c r="F4" s="521"/>
      <c r="G4" s="521"/>
      <c r="H4" s="521"/>
      <c r="I4" s="521"/>
      <c r="J4" s="521"/>
      <c r="K4" s="521"/>
      <c r="L4" s="521" t="s">
        <v>50</v>
      </c>
      <c r="M4" s="521"/>
      <c r="N4" s="521"/>
      <c r="O4" s="521"/>
      <c r="P4" s="521"/>
      <c r="Q4" s="521"/>
      <c r="R4" s="521"/>
      <c r="S4" s="521"/>
      <c r="T4" s="521"/>
      <c r="U4" s="521"/>
      <c r="V4" s="529"/>
      <c r="W4" s="529"/>
      <c r="X4" s="529"/>
      <c r="Y4" s="529"/>
      <c r="Z4" s="529"/>
      <c r="AA4" s="529"/>
      <c r="AB4" s="510" t="s">
        <v>54</v>
      </c>
      <c r="AC4" s="510"/>
      <c r="AD4" s="510"/>
      <c r="AE4" s="510"/>
      <c r="AF4" s="511"/>
      <c r="AG4" s="542" t="s">
        <v>39</v>
      </c>
      <c r="AH4" s="543"/>
      <c r="AI4" s="543"/>
      <c r="AJ4" s="543"/>
      <c r="AK4" s="543"/>
      <c r="AL4" s="544"/>
    </row>
    <row r="5" spans="1:38" s="49" customFormat="1" ht="22.5" customHeight="1" x14ac:dyDescent="0.15">
      <c r="B5" s="522"/>
      <c r="C5" s="523"/>
      <c r="D5" s="523"/>
      <c r="E5" s="523"/>
      <c r="F5" s="523"/>
      <c r="G5" s="523"/>
      <c r="H5" s="523"/>
      <c r="I5" s="523"/>
      <c r="J5" s="523"/>
      <c r="K5" s="523"/>
      <c r="L5" s="523" t="s">
        <v>51</v>
      </c>
      <c r="M5" s="523"/>
      <c r="N5" s="523"/>
      <c r="O5" s="523"/>
      <c r="P5" s="523"/>
      <c r="Q5" s="523" t="s">
        <v>52</v>
      </c>
      <c r="R5" s="523"/>
      <c r="S5" s="523"/>
      <c r="T5" s="523"/>
      <c r="U5" s="523"/>
      <c r="V5" s="530" t="s">
        <v>53</v>
      </c>
      <c r="W5" s="530"/>
      <c r="X5" s="530"/>
      <c r="Y5" s="530"/>
      <c r="Z5" s="530"/>
      <c r="AA5" s="530"/>
      <c r="AB5" s="512"/>
      <c r="AC5" s="512"/>
      <c r="AD5" s="512"/>
      <c r="AE5" s="512"/>
      <c r="AF5" s="513"/>
      <c r="AG5" s="545"/>
      <c r="AH5" s="546"/>
      <c r="AI5" s="546"/>
      <c r="AJ5" s="546"/>
      <c r="AK5" s="546"/>
      <c r="AL5" s="547"/>
    </row>
    <row r="6" spans="1:38" s="49" customFormat="1" ht="22.5" customHeight="1" x14ac:dyDescent="0.15">
      <c r="B6" s="524" t="s">
        <v>38</v>
      </c>
      <c r="C6" s="525"/>
      <c r="D6" s="525"/>
      <c r="E6" s="525"/>
      <c r="F6" s="525"/>
      <c r="G6" s="525"/>
      <c r="H6" s="525"/>
      <c r="I6" s="525"/>
      <c r="J6" s="525"/>
      <c r="K6" s="526"/>
      <c r="L6" s="514">
        <f>入力・分析シート!E119</f>
        <v>0</v>
      </c>
      <c r="M6" s="537"/>
      <c r="N6" s="537"/>
      <c r="O6" s="537"/>
      <c r="P6" s="538"/>
      <c r="Q6" s="514">
        <f>入力・分析シート!O119</f>
        <v>0</v>
      </c>
      <c r="R6" s="515"/>
      <c r="S6" s="515"/>
      <c r="T6" s="515"/>
      <c r="U6" s="531"/>
      <c r="V6" s="514">
        <f>L6+Q6</f>
        <v>0</v>
      </c>
      <c r="W6" s="515"/>
      <c r="X6" s="515"/>
      <c r="Y6" s="515"/>
      <c r="Z6" s="515"/>
      <c r="AA6" s="531"/>
      <c r="AB6" s="514">
        <f ca="1">入力・分析シート!AC119</f>
        <v>0</v>
      </c>
      <c r="AC6" s="515"/>
      <c r="AD6" s="515"/>
      <c r="AE6" s="515"/>
      <c r="AF6" s="516"/>
      <c r="AG6" s="548">
        <f ca="1">入力・分析シート!AH119</f>
        <v>0</v>
      </c>
      <c r="AH6" s="515"/>
      <c r="AI6" s="515"/>
      <c r="AJ6" s="515"/>
      <c r="AK6" s="515"/>
      <c r="AL6" s="516"/>
    </row>
    <row r="7" spans="1:38" s="49" customFormat="1" ht="22.5" customHeight="1" x14ac:dyDescent="0.15">
      <c r="B7" s="498"/>
      <c r="C7" s="533" t="s">
        <v>148</v>
      </c>
      <c r="D7" s="534"/>
      <c r="E7" s="534"/>
      <c r="F7" s="534"/>
      <c r="G7" s="534"/>
      <c r="H7" s="534"/>
      <c r="I7" s="534"/>
      <c r="J7" s="534"/>
      <c r="K7" s="535"/>
      <c r="L7" s="539" t="e">
        <f>"("&amp;TEXT(L6/入力・分析シート!$C$119,"0.0000")&amp;")"</f>
        <v>#DIV/0!</v>
      </c>
      <c r="M7" s="540"/>
      <c r="N7" s="540"/>
      <c r="O7" s="540"/>
      <c r="P7" s="541"/>
      <c r="Q7" s="517" t="e">
        <f>"("&amp;TEXT(Q6/入力・分析シート!$C$119,"0.0000")&amp;")"</f>
        <v>#DIV/0!</v>
      </c>
      <c r="R7" s="518"/>
      <c r="S7" s="518"/>
      <c r="T7" s="518"/>
      <c r="U7" s="532"/>
      <c r="V7" s="517" t="e">
        <f>"("&amp;TEXT(V6/入力・分析シート!$C$119,"0.0000")&amp;")"</f>
        <v>#DIV/0!</v>
      </c>
      <c r="W7" s="518"/>
      <c r="X7" s="518"/>
      <c r="Y7" s="518"/>
      <c r="Z7" s="518"/>
      <c r="AA7" s="532"/>
      <c r="AB7" s="517" t="e">
        <f ca="1">"("&amp;TEXT(AB6/入力・分析シート!$C$119,"0.0000")&amp;")"</f>
        <v>#DIV/0!</v>
      </c>
      <c r="AC7" s="518"/>
      <c r="AD7" s="518"/>
      <c r="AE7" s="518"/>
      <c r="AF7" s="519"/>
      <c r="AG7" s="549" t="e">
        <f ca="1">"("&amp;TEXT(AG6/入力・分析シート!$C$119,"0.0000")&amp;")"</f>
        <v>#DIV/0!</v>
      </c>
      <c r="AH7" s="518"/>
      <c r="AI7" s="518"/>
      <c r="AJ7" s="518"/>
      <c r="AK7" s="518"/>
      <c r="AL7" s="519"/>
    </row>
    <row r="8" spans="1:38" s="49" customFormat="1" ht="22.5" customHeight="1" x14ac:dyDescent="0.15">
      <c r="B8" s="498"/>
      <c r="C8" s="503" t="s">
        <v>46</v>
      </c>
      <c r="D8" s="504"/>
      <c r="E8" s="504"/>
      <c r="F8" s="504"/>
      <c r="G8" s="504"/>
      <c r="H8" s="504"/>
      <c r="I8" s="504"/>
      <c r="J8" s="504"/>
      <c r="K8" s="505"/>
      <c r="L8" s="500">
        <f ca="1">入力・分析シート!G119</f>
        <v>0</v>
      </c>
      <c r="M8" s="501"/>
      <c r="N8" s="501"/>
      <c r="O8" s="501"/>
      <c r="P8" s="502"/>
      <c r="Q8" s="500">
        <f ca="1">入力・分析シート!P119</f>
        <v>0</v>
      </c>
      <c r="R8" s="501"/>
      <c r="S8" s="501"/>
      <c r="T8" s="501"/>
      <c r="U8" s="502"/>
      <c r="V8" s="500">
        <f ca="1">L8+Q8</f>
        <v>0</v>
      </c>
      <c r="W8" s="501"/>
      <c r="X8" s="501"/>
      <c r="Y8" s="501"/>
      <c r="Z8" s="501"/>
      <c r="AA8" s="502"/>
      <c r="AB8" s="500">
        <f ca="1">入力・分析シート!AD119</f>
        <v>0</v>
      </c>
      <c r="AC8" s="501"/>
      <c r="AD8" s="501"/>
      <c r="AE8" s="501"/>
      <c r="AF8" s="507"/>
      <c r="AG8" s="506">
        <f ca="1">入力・分析シート!AI119</f>
        <v>0</v>
      </c>
      <c r="AH8" s="501"/>
      <c r="AI8" s="501"/>
      <c r="AJ8" s="501"/>
      <c r="AK8" s="501"/>
      <c r="AL8" s="507"/>
    </row>
    <row r="9" spans="1:38" s="49" customFormat="1" ht="22.5" customHeight="1" x14ac:dyDescent="0.15">
      <c r="B9" s="498"/>
      <c r="C9" s="508"/>
      <c r="D9" s="474" t="s">
        <v>149</v>
      </c>
      <c r="E9" s="475"/>
      <c r="F9" s="475"/>
      <c r="G9" s="475"/>
      <c r="H9" s="475"/>
      <c r="I9" s="475"/>
      <c r="J9" s="475"/>
      <c r="K9" s="476"/>
      <c r="L9" s="466" t="e">
        <f ca="1">"("&amp;TEXT(L8/入力・分析シート!$C$119,"0.0000")&amp;")"</f>
        <v>#DIV/0!</v>
      </c>
      <c r="M9" s="435"/>
      <c r="N9" s="435"/>
      <c r="O9" s="435"/>
      <c r="P9" s="467"/>
      <c r="Q9" s="466" t="e">
        <f ca="1">"("&amp;TEXT(Q8/入力・分析シート!$C$119,"0.0000")&amp;")"</f>
        <v>#DIV/0!</v>
      </c>
      <c r="R9" s="435"/>
      <c r="S9" s="435"/>
      <c r="T9" s="435"/>
      <c r="U9" s="467"/>
      <c r="V9" s="466" t="e">
        <f ca="1">"("&amp;TEXT(V8/入力・分析シート!$C$119,"0.0000")&amp;")"</f>
        <v>#DIV/0!</v>
      </c>
      <c r="W9" s="435"/>
      <c r="X9" s="435"/>
      <c r="Y9" s="435"/>
      <c r="Z9" s="435"/>
      <c r="AA9" s="467"/>
      <c r="AB9" s="466" t="e">
        <f ca="1">"("&amp;TEXT(AB8/入力・分析シート!$C$119,"0.0000")&amp;")"</f>
        <v>#DIV/0!</v>
      </c>
      <c r="AC9" s="435"/>
      <c r="AD9" s="435"/>
      <c r="AE9" s="435"/>
      <c r="AF9" s="436"/>
      <c r="AG9" s="434" t="e">
        <f ca="1">"("&amp;TEXT(AG8/入力・分析シート!$C$119,"0.0000")&amp;")"</f>
        <v>#DIV/0!</v>
      </c>
      <c r="AH9" s="435"/>
      <c r="AI9" s="435"/>
      <c r="AJ9" s="435"/>
      <c r="AK9" s="435"/>
      <c r="AL9" s="436"/>
    </row>
    <row r="10" spans="1:38" s="49" customFormat="1" ht="22.5" customHeight="1" x14ac:dyDescent="0.15">
      <c r="B10" s="498"/>
      <c r="C10" s="508"/>
      <c r="D10" s="456" t="s">
        <v>47</v>
      </c>
      <c r="E10" s="457"/>
      <c r="F10" s="457"/>
      <c r="G10" s="457"/>
      <c r="H10" s="457"/>
      <c r="I10" s="457"/>
      <c r="J10" s="457"/>
      <c r="K10" s="458"/>
      <c r="L10" s="527">
        <f ca="1">入力・分析シート!I119</f>
        <v>0</v>
      </c>
      <c r="M10" s="438"/>
      <c r="N10" s="438"/>
      <c r="O10" s="438"/>
      <c r="P10" s="528"/>
      <c r="Q10" s="527">
        <f ca="1">入力・分析シート!Q119</f>
        <v>0</v>
      </c>
      <c r="R10" s="438"/>
      <c r="S10" s="438"/>
      <c r="T10" s="438"/>
      <c r="U10" s="528"/>
      <c r="V10" s="527">
        <f ca="1">L10+Q10</f>
        <v>0</v>
      </c>
      <c r="W10" s="438"/>
      <c r="X10" s="438"/>
      <c r="Y10" s="438"/>
      <c r="Z10" s="438"/>
      <c r="AA10" s="528"/>
      <c r="AB10" s="527">
        <f ca="1">入力・分析シート!AE119</f>
        <v>0</v>
      </c>
      <c r="AC10" s="438"/>
      <c r="AD10" s="438"/>
      <c r="AE10" s="438"/>
      <c r="AF10" s="439"/>
      <c r="AG10" s="437">
        <f ca="1">入力・分析シート!AJ119</f>
        <v>0</v>
      </c>
      <c r="AH10" s="438"/>
      <c r="AI10" s="438"/>
      <c r="AJ10" s="438"/>
      <c r="AK10" s="438"/>
      <c r="AL10" s="439"/>
    </row>
    <row r="11" spans="1:38" s="49" customFormat="1" ht="22.5" customHeight="1" x14ac:dyDescent="0.15">
      <c r="B11" s="499"/>
      <c r="C11" s="509"/>
      <c r="D11" s="484" t="s">
        <v>45</v>
      </c>
      <c r="E11" s="485"/>
      <c r="F11" s="485"/>
      <c r="G11" s="485"/>
      <c r="H11" s="485"/>
      <c r="I11" s="485"/>
      <c r="J11" s="485"/>
      <c r="K11" s="486"/>
      <c r="L11" s="453" t="e">
        <f ca="1">"("&amp;TEXT(L10/入力・分析シート!$C$119,"0.0000")&amp;")"</f>
        <v>#DIV/0!</v>
      </c>
      <c r="M11" s="454"/>
      <c r="N11" s="454"/>
      <c r="O11" s="454"/>
      <c r="P11" s="490"/>
      <c r="Q11" s="453" t="e">
        <f ca="1">"("&amp;TEXT(Q10/入力・分析シート!$C$119,"0.0000")&amp;")"</f>
        <v>#DIV/0!</v>
      </c>
      <c r="R11" s="454"/>
      <c r="S11" s="454"/>
      <c r="T11" s="454"/>
      <c r="U11" s="490"/>
      <c r="V11" s="453" t="e">
        <f ca="1">"("&amp;TEXT(V10/入力・分析シート!$C$119,"0.0000")&amp;")"</f>
        <v>#DIV/0!</v>
      </c>
      <c r="W11" s="454"/>
      <c r="X11" s="454"/>
      <c r="Y11" s="454"/>
      <c r="Z11" s="454"/>
      <c r="AA11" s="490"/>
      <c r="AB11" s="453" t="e">
        <f ca="1">"("&amp;TEXT(AB10/入力・分析シート!$C$119,"0.0000")&amp;")"</f>
        <v>#DIV/0!</v>
      </c>
      <c r="AC11" s="454"/>
      <c r="AD11" s="454"/>
      <c r="AE11" s="454"/>
      <c r="AF11" s="455"/>
      <c r="AG11" s="496" t="e">
        <f ca="1">"("&amp;TEXT(AG10/入力・分析シート!$C$119,"0.0000")&amp;")"</f>
        <v>#DIV/0!</v>
      </c>
      <c r="AH11" s="454"/>
      <c r="AI11" s="454"/>
      <c r="AJ11" s="454"/>
      <c r="AK11" s="454"/>
      <c r="AL11" s="455"/>
    </row>
    <row r="12" spans="1:38" s="49" customFormat="1" ht="22.5" customHeight="1" x14ac:dyDescent="0.15">
      <c r="B12" s="487" t="s">
        <v>48</v>
      </c>
      <c r="C12" s="488"/>
      <c r="D12" s="488"/>
      <c r="E12" s="488"/>
      <c r="F12" s="488"/>
      <c r="G12" s="488"/>
      <c r="H12" s="488"/>
      <c r="I12" s="488"/>
      <c r="J12" s="488"/>
      <c r="K12" s="489"/>
      <c r="L12" s="468" t="s">
        <v>157</v>
      </c>
      <c r="M12" s="469"/>
      <c r="N12" s="469"/>
      <c r="O12" s="469"/>
      <c r="P12" s="470"/>
      <c r="Q12" s="468" t="s">
        <v>157</v>
      </c>
      <c r="R12" s="469"/>
      <c r="S12" s="469"/>
      <c r="T12" s="469"/>
      <c r="U12" s="470"/>
      <c r="V12" s="462">
        <f>入力・分析シート!S119</f>
        <v>0</v>
      </c>
      <c r="W12" s="463"/>
      <c r="X12" s="463"/>
      <c r="Y12" s="463"/>
      <c r="Z12" s="463"/>
      <c r="AA12" s="464"/>
      <c r="AB12" s="462">
        <f ca="1">入力・分析シート!AF119</f>
        <v>0</v>
      </c>
      <c r="AC12" s="463"/>
      <c r="AD12" s="463"/>
      <c r="AE12" s="463"/>
      <c r="AF12" s="491"/>
      <c r="AG12" s="497">
        <f ca="1">入力・分析シート!AK119</f>
        <v>0</v>
      </c>
      <c r="AH12" s="463"/>
      <c r="AI12" s="463"/>
      <c r="AJ12" s="463"/>
      <c r="AK12" s="463"/>
      <c r="AL12" s="491"/>
    </row>
    <row r="13" spans="1:38" s="49" customFormat="1" ht="22.5" customHeight="1" thickBot="1" x14ac:dyDescent="0.2">
      <c r="B13" s="57"/>
      <c r="C13" s="471" t="s">
        <v>49</v>
      </c>
      <c r="D13" s="472"/>
      <c r="E13" s="472"/>
      <c r="F13" s="472"/>
      <c r="G13" s="472"/>
      <c r="H13" s="472"/>
      <c r="I13" s="472"/>
      <c r="J13" s="472"/>
      <c r="K13" s="473"/>
      <c r="L13" s="450" t="s">
        <v>157</v>
      </c>
      <c r="M13" s="451"/>
      <c r="N13" s="451"/>
      <c r="O13" s="451"/>
      <c r="P13" s="452"/>
      <c r="Q13" s="450" t="s">
        <v>157</v>
      </c>
      <c r="R13" s="451"/>
      <c r="S13" s="451"/>
      <c r="T13" s="451"/>
      <c r="U13" s="452"/>
      <c r="V13" s="459">
        <f>入力・分析シート!U119</f>
        <v>0</v>
      </c>
      <c r="W13" s="460"/>
      <c r="X13" s="460"/>
      <c r="Y13" s="460"/>
      <c r="Z13" s="460"/>
      <c r="AA13" s="465"/>
      <c r="AB13" s="459">
        <f ca="1">入力・分析シート!AG119</f>
        <v>0</v>
      </c>
      <c r="AC13" s="460"/>
      <c r="AD13" s="460"/>
      <c r="AE13" s="460"/>
      <c r="AF13" s="461"/>
      <c r="AG13" s="431">
        <f ca="1">入力・分析シート!AL119</f>
        <v>0</v>
      </c>
      <c r="AH13" s="432"/>
      <c r="AI13" s="432"/>
      <c r="AJ13" s="432"/>
      <c r="AK13" s="432"/>
      <c r="AL13" s="433"/>
    </row>
    <row r="14" spans="1:38" s="49" customFormat="1" ht="22.5" customHeight="1" x14ac:dyDescent="0.15">
      <c r="B14" s="59" t="s">
        <v>159</v>
      </c>
      <c r="C14" s="60" t="s">
        <v>56</v>
      </c>
    </row>
    <row r="15" spans="1:38" s="49" customFormat="1" ht="15" customHeight="1" x14ac:dyDescent="0.15"/>
    <row r="16" spans="1:38" s="49" customFormat="1" ht="30" customHeight="1" x14ac:dyDescent="0.15">
      <c r="A16" s="51" t="s">
        <v>151</v>
      </c>
      <c r="C16" s="52" t="s">
        <v>158</v>
      </c>
    </row>
    <row r="17" spans="1:39" s="49" customFormat="1" ht="22.5" customHeight="1" x14ac:dyDescent="0.15"/>
    <row r="18" spans="1:39" s="49" customFormat="1" ht="22.5" customHeight="1" x14ac:dyDescent="0.15">
      <c r="B18" s="495"/>
      <c r="C18" s="495"/>
      <c r="D18" s="495"/>
      <c r="E18" s="495"/>
      <c r="F18" s="495"/>
      <c r="G18" s="495"/>
      <c r="H18" s="495"/>
      <c r="I18" s="495"/>
      <c r="J18" s="495"/>
      <c r="K18" s="495"/>
      <c r="L18" s="495"/>
      <c r="M18" s="495"/>
      <c r="N18" s="495"/>
      <c r="O18" s="495"/>
      <c r="P18" s="495"/>
      <c r="Q18" s="495"/>
      <c r="R18" s="495"/>
      <c r="S18" s="495"/>
      <c r="T18" s="495"/>
      <c r="U18" s="495"/>
      <c r="V18" s="495"/>
      <c r="W18" s="495"/>
      <c r="X18" s="495"/>
      <c r="Y18" s="495"/>
      <c r="Z18" s="495"/>
      <c r="AA18" s="495"/>
      <c r="AB18" s="495"/>
      <c r="AC18" s="495"/>
      <c r="AD18" s="495"/>
      <c r="AE18" s="495"/>
      <c r="AF18" s="495"/>
      <c r="AG18" s="495"/>
      <c r="AH18" s="495"/>
      <c r="AI18" s="495"/>
      <c r="AJ18" s="495"/>
      <c r="AK18" s="495"/>
      <c r="AL18" s="495"/>
      <c r="AM18" s="495"/>
    </row>
    <row r="19" spans="1:39" s="49" customFormat="1" ht="22.5" customHeight="1" x14ac:dyDescent="0.15">
      <c r="B19" s="495"/>
      <c r="C19" s="495"/>
      <c r="D19" s="495"/>
      <c r="E19" s="495"/>
      <c r="F19" s="495"/>
      <c r="G19" s="495"/>
      <c r="H19" s="495"/>
      <c r="I19" s="495"/>
      <c r="J19" s="495"/>
      <c r="K19" s="495"/>
      <c r="L19" s="495"/>
      <c r="M19" s="495"/>
      <c r="N19" s="495"/>
      <c r="O19" s="495"/>
      <c r="P19" s="495"/>
      <c r="Q19" s="495"/>
      <c r="R19" s="495"/>
      <c r="S19" s="495"/>
      <c r="T19" s="495"/>
      <c r="U19" s="495"/>
      <c r="V19" s="495"/>
      <c r="W19" s="495"/>
      <c r="X19" s="495"/>
      <c r="Y19" s="495"/>
      <c r="Z19" s="495"/>
      <c r="AA19" s="495"/>
      <c r="AB19" s="495"/>
      <c r="AC19" s="495"/>
      <c r="AD19" s="495"/>
      <c r="AE19" s="495"/>
      <c r="AF19" s="495"/>
      <c r="AG19" s="495"/>
      <c r="AH19" s="495"/>
      <c r="AI19" s="495"/>
      <c r="AJ19" s="495"/>
      <c r="AK19" s="495"/>
      <c r="AL19" s="495"/>
      <c r="AM19" s="495"/>
    </row>
    <row r="20" spans="1:39" s="49" customFormat="1" ht="22.5" customHeight="1" x14ac:dyDescent="0.15"/>
    <row r="21" spans="1:39" s="53" customFormat="1" ht="30" customHeight="1" x14ac:dyDescent="0.15">
      <c r="A21" s="51" t="s">
        <v>151</v>
      </c>
      <c r="C21" s="52" t="s">
        <v>150</v>
      </c>
    </row>
    <row r="22" spans="1:39" s="53" customFormat="1" ht="22.5" customHeight="1" x14ac:dyDescent="0.15"/>
    <row r="23" spans="1:39" s="53" customFormat="1" ht="30" customHeight="1" x14ac:dyDescent="0.15">
      <c r="B23" s="54" t="s">
        <v>154</v>
      </c>
      <c r="C23" s="55"/>
      <c r="D23" s="55" t="s">
        <v>50</v>
      </c>
    </row>
    <row r="24" spans="1:39" s="53" customFormat="1" ht="30" customHeight="1" x14ac:dyDescent="0.15">
      <c r="C24" s="55" t="s">
        <v>152</v>
      </c>
    </row>
    <row r="25" spans="1:39" s="53" customFormat="1" ht="22.5" customHeight="1" x14ac:dyDescent="0.15">
      <c r="C25" s="449" t="s">
        <v>155</v>
      </c>
      <c r="D25" s="449"/>
      <c r="E25" s="449"/>
      <c r="F25" s="449"/>
      <c r="G25" s="449"/>
      <c r="H25" s="449"/>
      <c r="I25" s="449"/>
      <c r="J25" s="449"/>
      <c r="K25" s="449"/>
      <c r="L25" s="449"/>
      <c r="M25" s="449"/>
      <c r="N25" s="449"/>
      <c r="O25" s="449"/>
      <c r="P25" s="449"/>
      <c r="Q25" s="449"/>
      <c r="R25" s="449"/>
      <c r="S25" s="449"/>
      <c r="T25" s="449"/>
      <c r="U25" s="449"/>
      <c r="V25" s="449"/>
      <c r="W25" s="449"/>
      <c r="X25" s="449"/>
      <c r="Y25" s="449"/>
      <c r="Z25" s="449"/>
      <c r="AA25" s="449"/>
      <c r="AB25" s="449"/>
      <c r="AC25" s="449"/>
      <c r="AD25" s="449"/>
      <c r="AE25" s="449"/>
      <c r="AF25" s="449"/>
      <c r="AG25" s="449"/>
      <c r="AH25" s="449"/>
      <c r="AI25" s="449"/>
      <c r="AJ25" s="449"/>
      <c r="AK25" s="449"/>
      <c r="AL25" s="449"/>
      <c r="AM25" s="449"/>
    </row>
    <row r="26" spans="1:39" s="56" customFormat="1" ht="22.5" customHeight="1" x14ac:dyDescent="0.15">
      <c r="C26" s="449"/>
      <c r="D26" s="449"/>
      <c r="E26" s="449"/>
      <c r="F26" s="449"/>
      <c r="G26" s="449"/>
      <c r="H26" s="449"/>
      <c r="I26" s="449"/>
      <c r="J26" s="449"/>
      <c r="K26" s="449"/>
      <c r="L26" s="449"/>
      <c r="M26" s="449"/>
      <c r="N26" s="449"/>
      <c r="O26" s="449"/>
      <c r="P26" s="449"/>
      <c r="Q26" s="449"/>
      <c r="R26" s="449"/>
      <c r="S26" s="449"/>
      <c r="T26" s="449"/>
      <c r="U26" s="449"/>
      <c r="V26" s="449"/>
      <c r="W26" s="449"/>
      <c r="X26" s="449"/>
      <c r="Y26" s="449"/>
      <c r="Z26" s="449"/>
      <c r="AA26" s="449"/>
      <c r="AB26" s="449"/>
      <c r="AC26" s="449"/>
      <c r="AD26" s="449"/>
      <c r="AE26" s="449"/>
      <c r="AF26" s="449"/>
      <c r="AG26" s="449"/>
      <c r="AH26" s="449"/>
      <c r="AI26" s="449"/>
      <c r="AJ26" s="449"/>
      <c r="AK26" s="449"/>
      <c r="AL26" s="449"/>
      <c r="AM26" s="449"/>
    </row>
    <row r="27" spans="1:39" s="56" customFormat="1" ht="22.5" customHeight="1" x14ac:dyDescent="0.15">
      <c r="C27" s="449" t="str">
        <f>"・　このような直接効果 "&amp;TEXT(L6,"###,###,##0")&amp;入力・分析シート!C12&amp;" と、間接効果 "&amp;TEXT(Q6,"###,###,##0")&amp;入力・分析シート!C12&amp;" を合わせたものが第1次波及効果で、"&amp;TEXT(V6,"###,###,##0")&amp;入力・分析シート!C12&amp;" の生産誘発額となる。"</f>
        <v>・　このような直接効果 0千円 と、間接効果 0千円 を合わせたものが第1次波及効果で、0千円 の生産誘発額となる。</v>
      </c>
      <c r="D27" s="449"/>
      <c r="E27" s="449"/>
      <c r="F27" s="449"/>
      <c r="G27" s="449"/>
      <c r="H27" s="449"/>
      <c r="I27" s="449"/>
      <c r="J27" s="449"/>
      <c r="K27" s="449"/>
      <c r="L27" s="449"/>
      <c r="M27" s="449"/>
      <c r="N27" s="449"/>
      <c r="O27" s="449"/>
      <c r="P27" s="449"/>
      <c r="Q27" s="449"/>
      <c r="R27" s="449"/>
      <c r="S27" s="449"/>
      <c r="T27" s="449"/>
      <c r="U27" s="449"/>
      <c r="V27" s="449"/>
      <c r="W27" s="449"/>
      <c r="X27" s="449"/>
      <c r="Y27" s="449"/>
      <c r="Z27" s="449"/>
      <c r="AA27" s="449"/>
      <c r="AB27" s="449"/>
      <c r="AC27" s="449"/>
      <c r="AD27" s="449"/>
      <c r="AE27" s="449"/>
      <c r="AF27" s="449"/>
      <c r="AG27" s="449"/>
      <c r="AH27" s="449"/>
      <c r="AI27" s="449"/>
      <c r="AJ27" s="449"/>
      <c r="AK27" s="449"/>
      <c r="AL27" s="449"/>
      <c r="AM27" s="449"/>
    </row>
    <row r="28" spans="1:39" s="56" customFormat="1" ht="22.5" customHeight="1" x14ac:dyDescent="0.15">
      <c r="C28" s="449"/>
      <c r="D28" s="449"/>
      <c r="E28" s="449"/>
      <c r="F28" s="449"/>
      <c r="G28" s="449"/>
      <c r="H28" s="449"/>
      <c r="I28" s="449"/>
      <c r="J28" s="449"/>
      <c r="K28" s="449"/>
      <c r="L28" s="449"/>
      <c r="M28" s="449"/>
      <c r="N28" s="449"/>
      <c r="O28" s="449"/>
      <c r="P28" s="449"/>
      <c r="Q28" s="449"/>
      <c r="R28" s="449"/>
      <c r="S28" s="449"/>
      <c r="T28" s="449"/>
      <c r="U28" s="449"/>
      <c r="V28" s="449"/>
      <c r="W28" s="449"/>
      <c r="X28" s="449"/>
      <c r="Y28" s="449"/>
      <c r="Z28" s="449"/>
      <c r="AA28" s="449"/>
      <c r="AB28" s="449"/>
      <c r="AC28" s="449"/>
      <c r="AD28" s="449"/>
      <c r="AE28" s="449"/>
      <c r="AF28" s="449"/>
      <c r="AG28" s="449"/>
      <c r="AH28" s="449"/>
      <c r="AI28" s="449"/>
      <c r="AJ28" s="449"/>
      <c r="AK28" s="449"/>
      <c r="AL28" s="449"/>
      <c r="AM28" s="449"/>
    </row>
    <row r="29" spans="1:39" s="56" customFormat="1" ht="22.5" customHeight="1" x14ac:dyDescent="0.15">
      <c r="C29" s="449" t="str">
        <f ca="1">"・　なお、生産活動に伴い、粗付加価値（生産額から原材料等の使用分を控除したもので、賃金・利潤等によって構成される。総生産の概念とほぼ一致する。）が発生するが、第一次波及効果の生産誘発額に占める粗付加価値誘発額は "&amp;TEXT(V8,"###,###,##0")&amp;入力・分析シート!C12&amp;" であり、そのうち、賃金に相当する雇用者所得誘発額は "&amp;TEXT(V10,"###,###,##0")&amp;入力・分析シート!C12&amp;" である。"</f>
        <v>・　なお、生産活動に伴い、粗付加価値（生産額から原材料等の使用分を控除したもので、賃金・利潤等によって構成される。総生産の概念とほぼ一致する。）が発生するが、第一次波及効果の生産誘発額に占める粗付加価値誘発額は 0千円 であり、そのうち、賃金に相当する雇用者所得誘発額は 0千円 である。</v>
      </c>
      <c r="D29" s="449"/>
      <c r="E29" s="449"/>
      <c r="F29" s="449"/>
      <c r="G29" s="449"/>
      <c r="H29" s="449"/>
      <c r="I29" s="449"/>
      <c r="J29" s="449"/>
      <c r="K29" s="449"/>
      <c r="L29" s="449"/>
      <c r="M29" s="449"/>
      <c r="N29" s="449"/>
      <c r="O29" s="449"/>
      <c r="P29" s="449"/>
      <c r="Q29" s="449"/>
      <c r="R29" s="449"/>
      <c r="S29" s="449"/>
      <c r="T29" s="449"/>
      <c r="U29" s="449"/>
      <c r="V29" s="449"/>
      <c r="W29" s="449"/>
      <c r="X29" s="449"/>
      <c r="Y29" s="449"/>
      <c r="Z29" s="449"/>
      <c r="AA29" s="449"/>
      <c r="AB29" s="449"/>
      <c r="AC29" s="449"/>
      <c r="AD29" s="449"/>
      <c r="AE29" s="449"/>
      <c r="AF29" s="449"/>
      <c r="AG29" s="449"/>
      <c r="AH29" s="449"/>
      <c r="AI29" s="449"/>
      <c r="AJ29" s="449"/>
      <c r="AK29" s="449"/>
      <c r="AL29" s="449"/>
      <c r="AM29" s="449"/>
    </row>
    <row r="30" spans="1:39" s="55" customFormat="1" ht="22.5" customHeight="1" x14ac:dyDescent="0.15">
      <c r="C30" s="449"/>
      <c r="D30" s="449"/>
      <c r="E30" s="449"/>
      <c r="F30" s="449"/>
      <c r="G30" s="449"/>
      <c r="H30" s="449"/>
      <c r="I30" s="449"/>
      <c r="J30" s="449"/>
      <c r="K30" s="449"/>
      <c r="L30" s="449"/>
      <c r="M30" s="449"/>
      <c r="N30" s="449"/>
      <c r="O30" s="449"/>
      <c r="P30" s="449"/>
      <c r="Q30" s="449"/>
      <c r="R30" s="449"/>
      <c r="S30" s="449"/>
      <c r="T30" s="449"/>
      <c r="U30" s="449"/>
      <c r="V30" s="449"/>
      <c r="W30" s="449"/>
      <c r="X30" s="449"/>
      <c r="Y30" s="449"/>
      <c r="Z30" s="449"/>
      <c r="AA30" s="449"/>
      <c r="AB30" s="449"/>
      <c r="AC30" s="449"/>
      <c r="AD30" s="449"/>
      <c r="AE30" s="449"/>
      <c r="AF30" s="449"/>
      <c r="AG30" s="449"/>
      <c r="AH30" s="449"/>
      <c r="AI30" s="449"/>
      <c r="AJ30" s="449"/>
      <c r="AK30" s="449"/>
      <c r="AL30" s="449"/>
      <c r="AM30" s="449"/>
    </row>
    <row r="31" spans="1:39" s="55" customFormat="1" ht="30" customHeight="1" x14ac:dyDescent="0.15">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49"/>
      <c r="AL31" s="449"/>
      <c r="AM31" s="449"/>
    </row>
    <row r="32" spans="1:39" s="55" customFormat="1" ht="22.5" customHeight="1" x14ac:dyDescent="0.15">
      <c r="C32" s="449" t="str">
        <f>"・　また、雇用誘発効果については、誘発される就業者数は "&amp;TEXT(V12,"###,###,##0")&amp;"人、誘発される雇用者数は、 "&amp;TEXT(V13,"###,###,##0")&amp;"人 となる。"</f>
        <v>・　また、雇用誘発効果については、誘発される就業者数は 0人、誘発される雇用者数は、 0人 となる。</v>
      </c>
      <c r="D32" s="449"/>
      <c r="E32" s="449"/>
      <c r="F32" s="449"/>
      <c r="G32" s="449"/>
      <c r="H32" s="449"/>
      <c r="I32" s="449"/>
      <c r="J32" s="449"/>
      <c r="K32" s="449"/>
      <c r="L32" s="449"/>
      <c r="M32" s="449"/>
      <c r="N32" s="449"/>
      <c r="O32" s="449"/>
      <c r="P32" s="449"/>
      <c r="Q32" s="449"/>
      <c r="R32" s="449"/>
      <c r="S32" s="449"/>
      <c r="T32" s="449"/>
      <c r="U32" s="449"/>
      <c r="V32" s="449"/>
      <c r="W32" s="449"/>
      <c r="X32" s="449"/>
      <c r="Y32" s="449"/>
      <c r="Z32" s="449"/>
      <c r="AA32" s="449"/>
      <c r="AB32" s="449"/>
      <c r="AC32" s="449"/>
      <c r="AD32" s="449"/>
      <c r="AE32" s="449"/>
      <c r="AF32" s="449"/>
      <c r="AG32" s="449"/>
      <c r="AH32" s="449"/>
      <c r="AI32" s="449"/>
      <c r="AJ32" s="449"/>
      <c r="AK32" s="449"/>
      <c r="AL32" s="449"/>
      <c r="AM32" s="449"/>
    </row>
    <row r="33" spans="2:39" s="55" customFormat="1" ht="22.5" customHeight="1" x14ac:dyDescent="0.15">
      <c r="C33" s="449"/>
      <c r="D33" s="449"/>
      <c r="E33" s="449"/>
      <c r="F33" s="449"/>
      <c r="G33" s="449"/>
      <c r="H33" s="449"/>
      <c r="I33" s="449"/>
      <c r="J33" s="449"/>
      <c r="K33" s="449"/>
      <c r="L33" s="449"/>
      <c r="M33" s="449"/>
      <c r="N33" s="449"/>
      <c r="O33" s="449"/>
      <c r="P33" s="449"/>
      <c r="Q33" s="449"/>
      <c r="R33" s="449"/>
      <c r="S33" s="449"/>
      <c r="T33" s="449"/>
      <c r="U33" s="449"/>
      <c r="V33" s="449"/>
      <c r="W33" s="449"/>
      <c r="X33" s="449"/>
      <c r="Y33" s="449"/>
      <c r="Z33" s="449"/>
      <c r="AA33" s="449"/>
      <c r="AB33" s="449"/>
      <c r="AC33" s="449"/>
      <c r="AD33" s="449"/>
      <c r="AE33" s="449"/>
      <c r="AF33" s="449"/>
      <c r="AG33" s="449"/>
      <c r="AH33" s="449"/>
      <c r="AI33" s="449"/>
      <c r="AJ33" s="449"/>
      <c r="AK33" s="449"/>
      <c r="AL33" s="449"/>
      <c r="AM33" s="449"/>
    </row>
    <row r="34" spans="2:39" s="55" customFormat="1" ht="22.5" customHeight="1" x14ac:dyDescent="0.15"/>
    <row r="35" spans="2:39" s="55" customFormat="1" ht="30" customHeight="1" x14ac:dyDescent="0.15">
      <c r="B35" s="54" t="s">
        <v>156</v>
      </c>
      <c r="D35" s="55" t="s">
        <v>146</v>
      </c>
    </row>
    <row r="36" spans="2:39" s="55" customFormat="1" ht="22.5" customHeight="1" x14ac:dyDescent="0.15">
      <c r="C36" s="449" t="str">
        <f ca="1">"・　第一次波及効果から誘発された雇用者所得 "&amp;TEXT(V10,"###,###,##0")&amp;入力・分析シート!C12&amp;" の一部は消費需要に回り、再び生産を誘発する。これが第二次波及効果で、 "&amp;TEXT(AB6,"###,###,##0")&amp;入力・分析シート!C12&amp;" の生産誘発額となる。"</f>
        <v>・　第一次波及効果から誘発された雇用者所得 0千円 の一部は消費需要に回り、再び生産を誘発する。これが第二次波及効果で、 0千円 の生産誘発額となる。</v>
      </c>
      <c r="D36" s="449"/>
      <c r="E36" s="449"/>
      <c r="F36" s="449"/>
      <c r="G36" s="449"/>
      <c r="H36" s="449"/>
      <c r="I36" s="449"/>
      <c r="J36" s="449"/>
      <c r="K36" s="449"/>
      <c r="L36" s="449"/>
      <c r="M36" s="449"/>
      <c r="N36" s="449"/>
      <c r="O36" s="449"/>
      <c r="P36" s="449"/>
      <c r="Q36" s="449"/>
      <c r="R36" s="449"/>
      <c r="S36" s="449"/>
      <c r="T36" s="449"/>
      <c r="U36" s="449"/>
      <c r="V36" s="449"/>
      <c r="W36" s="449"/>
      <c r="X36" s="449"/>
      <c r="Y36" s="449"/>
      <c r="Z36" s="449"/>
      <c r="AA36" s="449"/>
      <c r="AB36" s="449"/>
      <c r="AC36" s="449"/>
      <c r="AD36" s="449"/>
      <c r="AE36" s="449"/>
      <c r="AF36" s="449"/>
      <c r="AG36" s="449"/>
      <c r="AH36" s="449"/>
      <c r="AI36" s="449"/>
      <c r="AJ36" s="449"/>
      <c r="AK36" s="449"/>
      <c r="AL36" s="449"/>
      <c r="AM36" s="449"/>
    </row>
    <row r="37" spans="2:39" s="55" customFormat="1" ht="22.5" customHeight="1" x14ac:dyDescent="0.15">
      <c r="C37" s="449"/>
      <c r="D37" s="449"/>
      <c r="E37" s="449"/>
      <c r="F37" s="449"/>
      <c r="G37" s="449"/>
      <c r="H37" s="449"/>
      <c r="I37" s="449"/>
      <c r="J37" s="449"/>
      <c r="K37" s="449"/>
      <c r="L37" s="449"/>
      <c r="M37" s="449"/>
      <c r="N37" s="449"/>
      <c r="O37" s="449"/>
      <c r="P37" s="449"/>
      <c r="Q37" s="449"/>
      <c r="R37" s="449"/>
      <c r="S37" s="449"/>
      <c r="T37" s="449"/>
      <c r="U37" s="449"/>
      <c r="V37" s="449"/>
      <c r="W37" s="449"/>
      <c r="X37" s="449"/>
      <c r="Y37" s="449"/>
      <c r="Z37" s="449"/>
      <c r="AA37" s="449"/>
      <c r="AB37" s="449"/>
      <c r="AC37" s="449"/>
      <c r="AD37" s="449"/>
      <c r="AE37" s="449"/>
      <c r="AF37" s="449"/>
      <c r="AG37" s="449"/>
      <c r="AH37" s="449"/>
      <c r="AI37" s="449"/>
      <c r="AJ37" s="449"/>
      <c r="AK37" s="449"/>
      <c r="AL37" s="449"/>
      <c r="AM37" s="449"/>
    </row>
    <row r="38" spans="2:39" s="55" customFormat="1" ht="22.5" customHeight="1" x14ac:dyDescent="0.15">
      <c r="C38" s="449" t="str">
        <f ca="1">"・　また、雇用誘発効果については、誘発される就業者数は "&amp;TEXT(AB12,"###,###,##0")&amp;"人、誘発される雇用者数は、 "&amp;TEXT(AB13,"###,###,##0")&amp;"人 となる。"</f>
        <v>・　また、雇用誘発効果については、誘発される就業者数は 0人、誘発される雇用者数は、 0人 となる。</v>
      </c>
      <c r="D38" s="449"/>
      <c r="E38" s="449"/>
      <c r="F38" s="449"/>
      <c r="G38" s="449"/>
      <c r="H38" s="449"/>
      <c r="I38" s="449"/>
      <c r="J38" s="449"/>
      <c r="K38" s="449"/>
      <c r="L38" s="449"/>
      <c r="M38" s="449"/>
      <c r="N38" s="449"/>
      <c r="O38" s="449"/>
      <c r="P38" s="449"/>
      <c r="Q38" s="449"/>
      <c r="R38" s="449"/>
      <c r="S38" s="449"/>
      <c r="T38" s="449"/>
      <c r="U38" s="449"/>
      <c r="V38" s="449"/>
      <c r="W38" s="449"/>
      <c r="X38" s="449"/>
      <c r="Y38" s="449"/>
      <c r="Z38" s="449"/>
      <c r="AA38" s="449"/>
      <c r="AB38" s="449"/>
      <c r="AC38" s="449"/>
      <c r="AD38" s="449"/>
      <c r="AE38" s="449"/>
      <c r="AF38" s="449"/>
      <c r="AG38" s="449"/>
      <c r="AH38" s="449"/>
      <c r="AI38" s="449"/>
      <c r="AJ38" s="449"/>
      <c r="AK38" s="449"/>
      <c r="AL38" s="449"/>
      <c r="AM38" s="449"/>
    </row>
    <row r="39" spans="2:39" s="55" customFormat="1" ht="22.5" customHeight="1" x14ac:dyDescent="0.15">
      <c r="C39" s="449"/>
      <c r="D39" s="449"/>
      <c r="E39" s="449"/>
      <c r="F39" s="449"/>
      <c r="G39" s="449"/>
      <c r="H39" s="449"/>
      <c r="I39" s="449"/>
      <c r="J39" s="449"/>
      <c r="K39" s="449"/>
      <c r="L39" s="449"/>
      <c r="M39" s="449"/>
      <c r="N39" s="449"/>
      <c r="O39" s="449"/>
      <c r="P39" s="449"/>
      <c r="Q39" s="449"/>
      <c r="R39" s="449"/>
      <c r="S39" s="449"/>
      <c r="T39" s="449"/>
      <c r="U39" s="449"/>
      <c r="V39" s="449"/>
      <c r="W39" s="449"/>
      <c r="X39" s="449"/>
      <c r="Y39" s="449"/>
      <c r="Z39" s="449"/>
      <c r="AA39" s="449"/>
      <c r="AB39" s="449"/>
      <c r="AC39" s="449"/>
      <c r="AD39" s="449"/>
      <c r="AE39" s="449"/>
      <c r="AF39" s="449"/>
      <c r="AG39" s="449"/>
      <c r="AH39" s="449"/>
      <c r="AI39" s="449"/>
      <c r="AJ39" s="449"/>
      <c r="AK39" s="449"/>
      <c r="AL39" s="449"/>
      <c r="AM39" s="449"/>
    </row>
    <row r="40" spans="2:39" s="55" customFormat="1" ht="22.5" customHeight="1" x14ac:dyDescent="0.15"/>
    <row r="41" spans="2:39" s="55" customFormat="1" ht="30" customHeight="1" x14ac:dyDescent="0.15">
      <c r="B41" s="54" t="s">
        <v>153</v>
      </c>
      <c r="D41" s="55" t="s">
        <v>39</v>
      </c>
    </row>
    <row r="42" spans="2:39" s="55" customFormat="1" ht="22.5" customHeight="1" x14ac:dyDescent="0.15">
      <c r="C42" s="449" t="e">
        <f ca="1">"・　第一次波及効果 "&amp;TEXT(V6,"###,###,##0")&amp;入力・分析シート!C12&amp;" と第二次波及効果 "&amp;TEXT(AB6,"###,###,##0")&amp;入力・分析シート!C12&amp;" を合わせたものが総効果で、 "&amp;TEXT(AG6,"###,###,##0")&amp;入力・分析シート!C12&amp;" の生産誘発額（波及効果倍率 "&amp;TEXT(-AG7,"0.00")&amp;" 倍）となる。そのうち、粗付加価値誘発額は "&amp;TEXT(AG8,"###,###,##0")&amp;入力・分析シート!C12&amp;"、さらにそのうち、雇用者所得誘発額は "&amp;TEXT(AG10,"###,###,##0")&amp;入力・分析シート!C12&amp;" となっている。"</f>
        <v>#DIV/0!</v>
      </c>
      <c r="D42" s="449"/>
      <c r="E42" s="449"/>
      <c r="F42" s="449"/>
      <c r="G42" s="449"/>
      <c r="H42" s="449"/>
      <c r="I42" s="449"/>
      <c r="J42" s="449"/>
      <c r="K42" s="449"/>
      <c r="L42" s="449"/>
      <c r="M42" s="449"/>
      <c r="N42" s="449"/>
      <c r="O42" s="449"/>
      <c r="P42" s="449"/>
      <c r="Q42" s="449"/>
      <c r="R42" s="449"/>
      <c r="S42" s="449"/>
      <c r="T42" s="449"/>
      <c r="U42" s="449"/>
      <c r="V42" s="449"/>
      <c r="W42" s="449"/>
      <c r="X42" s="449"/>
      <c r="Y42" s="449"/>
      <c r="Z42" s="449"/>
      <c r="AA42" s="449"/>
      <c r="AB42" s="449"/>
      <c r="AC42" s="449"/>
      <c r="AD42" s="449"/>
      <c r="AE42" s="449"/>
      <c r="AF42" s="449"/>
      <c r="AG42" s="449"/>
      <c r="AH42" s="449"/>
      <c r="AI42" s="449"/>
      <c r="AJ42" s="449"/>
      <c r="AK42" s="449"/>
      <c r="AL42" s="449"/>
      <c r="AM42" s="449"/>
    </row>
    <row r="43" spans="2:39" s="55" customFormat="1" ht="22.5" customHeight="1" x14ac:dyDescent="0.15">
      <c r="C43" s="449"/>
      <c r="D43" s="449"/>
      <c r="E43" s="449"/>
      <c r="F43" s="449"/>
      <c r="G43" s="449"/>
      <c r="H43" s="449"/>
      <c r="I43" s="449"/>
      <c r="J43" s="449"/>
      <c r="K43" s="449"/>
      <c r="L43" s="449"/>
      <c r="M43" s="449"/>
      <c r="N43" s="449"/>
      <c r="O43" s="449"/>
      <c r="P43" s="449"/>
      <c r="Q43" s="449"/>
      <c r="R43" s="449"/>
      <c r="S43" s="449"/>
      <c r="T43" s="449"/>
      <c r="U43" s="449"/>
      <c r="V43" s="449"/>
      <c r="W43" s="449"/>
      <c r="X43" s="449"/>
      <c r="Y43" s="449"/>
      <c r="Z43" s="449"/>
      <c r="AA43" s="449"/>
      <c r="AB43" s="449"/>
      <c r="AC43" s="449"/>
      <c r="AD43" s="449"/>
      <c r="AE43" s="449"/>
      <c r="AF43" s="449"/>
      <c r="AG43" s="449"/>
      <c r="AH43" s="449"/>
      <c r="AI43" s="449"/>
      <c r="AJ43" s="449"/>
      <c r="AK43" s="449"/>
      <c r="AL43" s="449"/>
      <c r="AM43" s="449"/>
    </row>
    <row r="44" spans="2:39" s="55" customFormat="1" ht="30" customHeight="1" x14ac:dyDescent="0.15">
      <c r="C44" s="449"/>
      <c r="D44" s="449"/>
      <c r="E44" s="449"/>
      <c r="F44" s="449"/>
      <c r="G44" s="449"/>
      <c r="H44" s="449"/>
      <c r="I44" s="449"/>
      <c r="J44" s="449"/>
      <c r="K44" s="449"/>
      <c r="L44" s="449"/>
      <c r="M44" s="449"/>
      <c r="N44" s="449"/>
      <c r="O44" s="449"/>
      <c r="P44" s="449"/>
      <c r="Q44" s="449"/>
      <c r="R44" s="449"/>
      <c r="S44" s="449"/>
      <c r="T44" s="449"/>
      <c r="U44" s="449"/>
      <c r="V44" s="449"/>
      <c r="W44" s="449"/>
      <c r="X44" s="449"/>
      <c r="Y44" s="449"/>
      <c r="Z44" s="449"/>
      <c r="AA44" s="449"/>
      <c r="AB44" s="449"/>
      <c r="AC44" s="449"/>
      <c r="AD44" s="449"/>
      <c r="AE44" s="449"/>
      <c r="AF44" s="449"/>
      <c r="AG44" s="449"/>
      <c r="AH44" s="449"/>
      <c r="AI44" s="449"/>
      <c r="AJ44" s="449"/>
      <c r="AK44" s="449"/>
      <c r="AL44" s="449"/>
      <c r="AM44" s="449"/>
    </row>
    <row r="45" spans="2:39" s="55" customFormat="1" ht="22.5" customHeight="1" x14ac:dyDescent="0.15">
      <c r="C45" s="449" t="str">
        <f ca="1">"・　また、雇用誘発効果については、誘発される就業者数（雇用者数）は、第一次波及効果と第二次波及効果を合わせて "&amp;TEXT(AG12,"###,###,##0")&amp;"人（ "&amp;TEXT(AG13,"###,###,##0")&amp;"人）となる。"</f>
        <v>・　また、雇用誘発効果については、誘発される就業者数（雇用者数）は、第一次波及効果と第二次波及効果を合わせて 0人（ 0人）となる。</v>
      </c>
      <c r="D45" s="449"/>
      <c r="E45" s="449"/>
      <c r="F45" s="449"/>
      <c r="G45" s="449"/>
      <c r="H45" s="449"/>
      <c r="I45" s="449"/>
      <c r="J45" s="449"/>
      <c r="K45" s="449"/>
      <c r="L45" s="449"/>
      <c r="M45" s="449"/>
      <c r="N45" s="449"/>
      <c r="O45" s="449"/>
      <c r="P45" s="449"/>
      <c r="Q45" s="449"/>
      <c r="R45" s="449"/>
      <c r="S45" s="449"/>
      <c r="T45" s="449"/>
      <c r="U45" s="449"/>
      <c r="V45" s="449"/>
      <c r="W45" s="449"/>
      <c r="X45" s="449"/>
      <c r="Y45" s="449"/>
      <c r="Z45" s="449"/>
      <c r="AA45" s="449"/>
      <c r="AB45" s="449"/>
      <c r="AC45" s="449"/>
      <c r="AD45" s="449"/>
      <c r="AE45" s="449"/>
      <c r="AF45" s="449"/>
      <c r="AG45" s="449"/>
      <c r="AH45" s="449"/>
      <c r="AI45" s="449"/>
      <c r="AJ45" s="449"/>
      <c r="AK45" s="449"/>
      <c r="AL45" s="449"/>
      <c r="AM45" s="449"/>
    </row>
    <row r="46" spans="2:39" s="55" customFormat="1" ht="22.5" customHeight="1" thickBot="1" x14ac:dyDescent="0.2">
      <c r="C46" s="449"/>
      <c r="D46" s="449"/>
      <c r="E46" s="449"/>
      <c r="F46" s="449"/>
      <c r="G46" s="449"/>
      <c r="H46" s="449"/>
      <c r="I46" s="449"/>
      <c r="J46" s="449"/>
      <c r="K46" s="449"/>
      <c r="L46" s="449"/>
      <c r="M46" s="449"/>
      <c r="N46" s="449"/>
      <c r="O46" s="449"/>
      <c r="P46" s="449"/>
      <c r="Q46" s="449"/>
      <c r="R46" s="449"/>
      <c r="S46" s="449"/>
      <c r="T46" s="449"/>
      <c r="U46" s="449"/>
      <c r="V46" s="449"/>
      <c r="W46" s="449"/>
      <c r="X46" s="449"/>
      <c r="Y46" s="449"/>
      <c r="Z46" s="449"/>
      <c r="AA46" s="449"/>
      <c r="AB46" s="449"/>
      <c r="AC46" s="449"/>
      <c r="AD46" s="449"/>
      <c r="AE46" s="449"/>
      <c r="AF46" s="449"/>
      <c r="AG46" s="449"/>
      <c r="AH46" s="449"/>
      <c r="AI46" s="449"/>
      <c r="AJ46" s="449"/>
      <c r="AK46" s="449"/>
      <c r="AL46" s="449"/>
      <c r="AM46" s="449"/>
    </row>
    <row r="47" spans="2:39" s="9" customFormat="1" ht="15" customHeight="1" thickBot="1" x14ac:dyDescent="0.2">
      <c r="Z47" s="440" t="s">
        <v>166</v>
      </c>
      <c r="AA47" s="441"/>
      <c r="AB47" s="441"/>
      <c r="AC47" s="441"/>
      <c r="AD47" s="441"/>
      <c r="AE47" s="441"/>
      <c r="AF47" s="441"/>
      <c r="AG47" s="441"/>
      <c r="AH47" s="441"/>
      <c r="AI47" s="441"/>
      <c r="AJ47" s="441"/>
      <c r="AK47" s="441"/>
      <c r="AL47" s="442"/>
    </row>
    <row r="48" spans="2:39" s="9" customFormat="1" ht="15" customHeight="1" x14ac:dyDescent="0.15">
      <c r="B48" s="8" t="s">
        <v>93</v>
      </c>
      <c r="C48" s="492" t="s">
        <v>0</v>
      </c>
      <c r="D48" s="493"/>
      <c r="E48" s="493"/>
      <c r="F48" s="493"/>
      <c r="G48" s="493"/>
      <c r="H48" s="494"/>
      <c r="O48" s="13" t="s">
        <v>61</v>
      </c>
      <c r="Z48" s="443"/>
      <c r="AA48" s="444"/>
      <c r="AB48" s="444"/>
      <c r="AC48" s="444"/>
      <c r="AD48" s="444"/>
      <c r="AE48" s="444"/>
      <c r="AF48" s="444"/>
      <c r="AG48" s="444"/>
      <c r="AH48" s="444"/>
      <c r="AI48" s="444"/>
      <c r="AJ48" s="444"/>
      <c r="AK48" s="444"/>
      <c r="AL48" s="445"/>
    </row>
    <row r="49" spans="1:39" s="9" customFormat="1" ht="15" customHeight="1" thickBot="1" x14ac:dyDescent="0.2">
      <c r="C49" s="481" t="str">
        <f>TEXT(入力・分析シート!C119,"###,###,##0")&amp;" "&amp;入力・分析シート!C12</f>
        <v>0 千円</v>
      </c>
      <c r="D49" s="482"/>
      <c r="E49" s="482"/>
      <c r="F49" s="482"/>
      <c r="G49" s="482"/>
      <c r="H49" s="483"/>
      <c r="O49" s="13" t="s">
        <v>65</v>
      </c>
      <c r="Z49" s="446"/>
      <c r="AA49" s="447"/>
      <c r="AB49" s="447"/>
      <c r="AC49" s="447"/>
      <c r="AD49" s="447"/>
      <c r="AE49" s="447"/>
      <c r="AF49" s="447"/>
      <c r="AG49" s="447"/>
      <c r="AH49" s="447"/>
      <c r="AI49" s="447"/>
      <c r="AJ49" s="447"/>
      <c r="AK49" s="447"/>
      <c r="AL49" s="448"/>
    </row>
    <row r="50" spans="1:39" s="9" customFormat="1" ht="15" customHeight="1" thickBot="1" x14ac:dyDescent="0.2">
      <c r="E50" s="10"/>
      <c r="O50" s="13" t="s">
        <v>63</v>
      </c>
    </row>
    <row r="51" spans="1:39" s="9" customFormat="1" ht="15" customHeight="1" x14ac:dyDescent="0.15">
      <c r="B51" s="8" t="s">
        <v>94</v>
      </c>
      <c r="C51" s="394" t="s">
        <v>1</v>
      </c>
      <c r="D51" s="395"/>
      <c r="E51" s="395"/>
      <c r="F51" s="395"/>
      <c r="G51" s="395"/>
      <c r="H51" s="396"/>
      <c r="O51" s="13" t="s">
        <v>64</v>
      </c>
    </row>
    <row r="52" spans="1:39" s="9" customFormat="1" ht="15" customHeight="1" thickBot="1" x14ac:dyDescent="0.2">
      <c r="B52" s="14" t="s">
        <v>131</v>
      </c>
      <c r="C52" s="397" t="e">
        <f>TEXT(入力・分析シート!E119/入力・分析シート!C119,"0.000000")</f>
        <v>#DIV/0!</v>
      </c>
      <c r="D52" s="398"/>
      <c r="E52" s="398"/>
      <c r="F52" s="398"/>
      <c r="G52" s="398"/>
      <c r="H52" s="399"/>
      <c r="I52" s="11"/>
      <c r="J52" s="12"/>
      <c r="K52" s="12"/>
      <c r="L52" s="12"/>
    </row>
    <row r="53" spans="1:39" s="9" customFormat="1" ht="15" customHeight="1" x14ac:dyDescent="0.15">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row>
    <row r="54" spans="1:39" s="9" customFormat="1" ht="15" customHeight="1" thickBot="1" x14ac:dyDescent="0.2">
      <c r="A54" s="19"/>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M54" s="19"/>
    </row>
    <row r="55" spans="1:39" s="9" customFormat="1" ht="15" customHeight="1" x14ac:dyDescent="0.15">
      <c r="A55" s="19"/>
      <c r="B55" s="24" t="s">
        <v>95</v>
      </c>
      <c r="C55" s="385" t="s">
        <v>55</v>
      </c>
      <c r="D55" s="386"/>
      <c r="E55" s="386"/>
      <c r="F55" s="386"/>
      <c r="G55" s="386"/>
      <c r="H55" s="387"/>
      <c r="J55" s="478" t="s">
        <v>57</v>
      </c>
      <c r="K55" s="478"/>
      <c r="L55" s="478"/>
      <c r="M55" s="478"/>
      <c r="N55" s="478"/>
      <c r="O55" s="478"/>
      <c r="P55" s="13" t="s">
        <v>143</v>
      </c>
      <c r="AF55" s="23"/>
      <c r="AM55" s="19"/>
    </row>
    <row r="56" spans="1:39" s="9" customFormat="1" ht="15" customHeight="1" thickBot="1" x14ac:dyDescent="0.2">
      <c r="A56" s="19"/>
      <c r="B56" s="25"/>
      <c r="C56" s="428" t="str">
        <f>TEXT(入力・分析シート!E119,"###,###,##0")&amp;" "&amp;入力・分析シート!C12</f>
        <v>0 千円</v>
      </c>
      <c r="D56" s="429"/>
      <c r="E56" s="429"/>
      <c r="F56" s="429"/>
      <c r="G56" s="429"/>
      <c r="H56" s="430"/>
      <c r="J56" s="478" t="str">
        <f>TEXT(入力・分析シート!C119-入力・分析シート!E119,"###,###,##0")&amp;" "&amp;入力・分析シート!C12</f>
        <v>0 千円</v>
      </c>
      <c r="K56" s="478"/>
      <c r="L56" s="478"/>
      <c r="M56" s="478"/>
      <c r="N56" s="478"/>
      <c r="O56" s="478"/>
      <c r="AF56" s="23"/>
      <c r="AM56" s="19"/>
    </row>
    <row r="57" spans="1:39" s="9" customFormat="1" ht="7.5" customHeight="1" x14ac:dyDescent="0.15">
      <c r="A57" s="19"/>
      <c r="B57" s="26"/>
      <c r="C57" s="23"/>
      <c r="D57" s="23"/>
      <c r="E57" s="27"/>
      <c r="F57" s="23"/>
      <c r="G57" s="28"/>
      <c r="H57" s="23"/>
      <c r="I57" s="23"/>
      <c r="J57" s="23"/>
      <c r="AF57" s="23"/>
      <c r="AM57" s="19"/>
    </row>
    <row r="58" spans="1:39" s="9" customFormat="1" ht="7.5" customHeight="1" x14ac:dyDescent="0.15">
      <c r="A58" s="19"/>
      <c r="B58" s="26"/>
      <c r="C58" s="23"/>
      <c r="D58" s="23"/>
      <c r="E58" s="30"/>
      <c r="F58" s="23"/>
      <c r="G58" s="162"/>
      <c r="H58" s="162"/>
      <c r="I58" s="162"/>
      <c r="J58" s="162"/>
      <c r="K58" s="31"/>
      <c r="L58" s="31"/>
      <c r="M58" s="31"/>
      <c r="N58" s="46"/>
      <c r="AF58" s="23"/>
      <c r="AM58" s="19"/>
    </row>
    <row r="59" spans="1:39" s="9" customFormat="1" ht="15" customHeight="1" thickBot="1" x14ac:dyDescent="0.2">
      <c r="A59" s="19"/>
      <c r="B59" s="16"/>
      <c r="C59" s="15"/>
      <c r="D59" s="15"/>
      <c r="E59" s="38"/>
      <c r="F59" s="15"/>
      <c r="G59" s="15"/>
      <c r="H59" s="15"/>
      <c r="I59" s="15"/>
      <c r="J59" s="23"/>
      <c r="L59" s="160"/>
      <c r="M59" s="161"/>
      <c r="N59" s="163"/>
      <c r="O59" s="164"/>
      <c r="P59" s="164"/>
      <c r="Q59" s="164"/>
      <c r="R59" s="164"/>
      <c r="S59" s="164"/>
      <c r="T59" s="165"/>
      <c r="U59" s="166"/>
      <c r="AF59" s="23"/>
      <c r="AM59" s="19"/>
    </row>
    <row r="60" spans="1:39" s="9" customFormat="1" ht="15" customHeight="1" x14ac:dyDescent="0.15">
      <c r="A60" s="19"/>
      <c r="B60" s="34" t="s">
        <v>96</v>
      </c>
      <c r="C60" s="394" t="s">
        <v>32</v>
      </c>
      <c r="D60" s="395"/>
      <c r="E60" s="395"/>
      <c r="F60" s="395"/>
      <c r="G60" s="395"/>
      <c r="H60" s="396"/>
      <c r="I60" s="15"/>
      <c r="J60" s="24" t="s">
        <v>97</v>
      </c>
      <c r="K60" s="379" t="s">
        <v>58</v>
      </c>
      <c r="L60" s="380"/>
      <c r="M60" s="380"/>
      <c r="N60" s="380"/>
      <c r="O60" s="380"/>
      <c r="P60" s="381"/>
      <c r="R60" s="8" t="s">
        <v>98</v>
      </c>
      <c r="S60" s="382" t="s">
        <v>60</v>
      </c>
      <c r="T60" s="383"/>
      <c r="U60" s="383"/>
      <c r="V60" s="383"/>
      <c r="W60" s="383"/>
      <c r="X60" s="384"/>
      <c r="Z60" s="32"/>
      <c r="AA60" s="477" t="s">
        <v>51</v>
      </c>
      <c r="AB60" s="477"/>
      <c r="AC60" s="477"/>
      <c r="AD60" s="477"/>
      <c r="AE60" s="477"/>
      <c r="AF60" s="23"/>
      <c r="AM60" s="19"/>
    </row>
    <row r="61" spans="1:39" s="9" customFormat="1" ht="15" customHeight="1" thickBot="1" x14ac:dyDescent="0.2">
      <c r="A61" s="19"/>
      <c r="B61" s="35" t="s">
        <v>132</v>
      </c>
      <c r="C61" s="397" t="e">
        <f>TEXT(入力・分析シート!K119/入力・分析シート!E119,"0.000000")</f>
        <v>#DIV/0!</v>
      </c>
      <c r="D61" s="398"/>
      <c r="E61" s="398"/>
      <c r="F61" s="398"/>
      <c r="G61" s="398"/>
      <c r="H61" s="399"/>
      <c r="I61" s="15"/>
      <c r="J61" s="29" t="s">
        <v>145</v>
      </c>
      <c r="K61" s="403" t="e">
        <f ca="1">TEXT(入力・分析シート!G119/入力・分析シート!E119,"0.000000")</f>
        <v>#DIV/0!</v>
      </c>
      <c r="L61" s="404"/>
      <c r="M61" s="404"/>
      <c r="N61" s="404"/>
      <c r="O61" s="404"/>
      <c r="P61" s="405"/>
      <c r="R61" s="14" t="s">
        <v>144</v>
      </c>
      <c r="S61" s="400" t="e">
        <f ca="1">TEXT(入力・分析シート!I119/入力・分析シート!E119,"0.000000")</f>
        <v>#DIV/0!</v>
      </c>
      <c r="T61" s="401"/>
      <c r="U61" s="401"/>
      <c r="V61" s="401"/>
      <c r="W61" s="401"/>
      <c r="X61" s="402"/>
      <c r="AF61" s="23"/>
      <c r="AM61" s="19"/>
    </row>
    <row r="62" spans="1:39" s="9" customFormat="1" ht="15" customHeight="1" thickBot="1" x14ac:dyDescent="0.2">
      <c r="A62" s="19"/>
      <c r="B62" s="16"/>
      <c r="I62" s="15"/>
      <c r="J62" s="23"/>
      <c r="AF62" s="23"/>
      <c r="AM62" s="19"/>
    </row>
    <row r="63" spans="1:39" s="9" customFormat="1" ht="15" customHeight="1" x14ac:dyDescent="0.15">
      <c r="A63" s="19"/>
      <c r="B63" s="34" t="s">
        <v>99</v>
      </c>
      <c r="C63" s="394" t="s">
        <v>33</v>
      </c>
      <c r="D63" s="395"/>
      <c r="E63" s="395"/>
      <c r="F63" s="395"/>
      <c r="G63" s="395"/>
      <c r="H63" s="396"/>
      <c r="I63" s="15"/>
      <c r="J63" s="24" t="s">
        <v>100</v>
      </c>
      <c r="K63" s="379" t="s">
        <v>59</v>
      </c>
      <c r="L63" s="380"/>
      <c r="M63" s="380"/>
      <c r="N63" s="380"/>
      <c r="O63" s="380"/>
      <c r="P63" s="381"/>
      <c r="R63" s="8" t="s">
        <v>101</v>
      </c>
      <c r="S63" s="382" t="s">
        <v>62</v>
      </c>
      <c r="T63" s="383"/>
      <c r="U63" s="383"/>
      <c r="V63" s="383"/>
      <c r="W63" s="383"/>
      <c r="X63" s="384"/>
      <c r="Z63" s="13" t="s">
        <v>253</v>
      </c>
      <c r="AF63" s="23"/>
      <c r="AM63" s="19"/>
    </row>
    <row r="64" spans="1:39" s="9" customFormat="1" ht="15" customHeight="1" thickBot="1" x14ac:dyDescent="0.2">
      <c r="A64" s="19"/>
      <c r="B64" s="16"/>
      <c r="C64" s="397" t="str">
        <f>TEXT(入力・分析シート!K119,"###,###,##0")&amp;" "&amp;入力・分析シート!C12</f>
        <v>0 千円</v>
      </c>
      <c r="D64" s="398"/>
      <c r="E64" s="398"/>
      <c r="F64" s="398"/>
      <c r="G64" s="398"/>
      <c r="H64" s="399"/>
      <c r="I64" s="15"/>
      <c r="J64" s="23"/>
      <c r="K64" s="403" t="str">
        <f ca="1">TEXT(入力・分析シート!G119,"###,###,##0")&amp;" "&amp;入力・分析シート!C12</f>
        <v>0 千円</v>
      </c>
      <c r="L64" s="404"/>
      <c r="M64" s="404"/>
      <c r="N64" s="404"/>
      <c r="O64" s="404"/>
      <c r="P64" s="405"/>
      <c r="S64" s="400" t="str">
        <f ca="1">TEXT(入力・分析シート!I119,"###,###,##0")&amp;" "&amp;入力・分析シート!C12</f>
        <v>0 千円</v>
      </c>
      <c r="T64" s="401"/>
      <c r="U64" s="401"/>
      <c r="V64" s="401"/>
      <c r="W64" s="401"/>
      <c r="X64" s="402"/>
      <c r="Y64" s="33"/>
      <c r="AF64" s="23"/>
      <c r="AM64" s="19"/>
    </row>
    <row r="65" spans="1:39" s="9" customFormat="1" ht="15" customHeight="1" thickBot="1" x14ac:dyDescent="0.2">
      <c r="A65" s="19"/>
      <c r="B65" s="16"/>
      <c r="E65" s="10"/>
      <c r="I65" s="15"/>
      <c r="J65" s="23"/>
      <c r="K65" s="23"/>
      <c r="L65" s="23"/>
      <c r="M65" s="23"/>
      <c r="N65" s="23"/>
      <c r="O65" s="23"/>
      <c r="P65" s="23"/>
      <c r="Q65" s="23"/>
      <c r="R65" s="23"/>
      <c r="S65" s="23"/>
      <c r="T65" s="23"/>
      <c r="U65" s="23"/>
      <c r="V65" s="23"/>
      <c r="W65" s="23"/>
      <c r="X65" s="23"/>
      <c r="Y65" s="30"/>
      <c r="Z65" s="23"/>
      <c r="AA65" s="23"/>
      <c r="AB65" s="23"/>
      <c r="AC65" s="23"/>
      <c r="AD65" s="23"/>
      <c r="AE65" s="23"/>
      <c r="AF65" s="23"/>
      <c r="AM65" s="19"/>
    </row>
    <row r="66" spans="1:39" s="9" customFormat="1" ht="15" customHeight="1" x14ac:dyDescent="0.15">
      <c r="A66" s="19"/>
      <c r="B66" s="34" t="s">
        <v>102</v>
      </c>
      <c r="C66" s="394" t="s">
        <v>1</v>
      </c>
      <c r="D66" s="395"/>
      <c r="E66" s="395"/>
      <c r="F66" s="395"/>
      <c r="G66" s="395"/>
      <c r="H66" s="396"/>
      <c r="I66" s="15"/>
      <c r="J66" s="15"/>
      <c r="K66" s="15"/>
      <c r="L66" s="15"/>
      <c r="M66" s="15"/>
      <c r="N66" s="15"/>
      <c r="O66" s="17"/>
      <c r="P66" s="15"/>
      <c r="Q66" s="15"/>
      <c r="R66" s="15"/>
      <c r="S66" s="15"/>
      <c r="T66" s="15"/>
      <c r="U66" s="15"/>
      <c r="V66" s="15"/>
      <c r="W66" s="15"/>
      <c r="X66" s="15"/>
      <c r="Y66" s="18"/>
      <c r="Z66" s="15"/>
      <c r="AA66" s="15"/>
      <c r="AB66" s="15"/>
      <c r="AC66" s="15"/>
      <c r="AD66" s="15"/>
      <c r="AE66" s="15"/>
      <c r="AF66" s="15"/>
      <c r="AM66" s="19"/>
    </row>
    <row r="67" spans="1:39" s="9" customFormat="1" ht="15" customHeight="1" thickBot="1" x14ac:dyDescent="0.2">
      <c r="A67" s="19"/>
      <c r="B67" s="35" t="s">
        <v>133</v>
      </c>
      <c r="C67" s="397" t="e">
        <f>TEXT(入力・分析シート!M119/入力・分析シート!K119,"0.000000")</f>
        <v>#DIV/0!</v>
      </c>
      <c r="D67" s="398"/>
      <c r="E67" s="398"/>
      <c r="F67" s="398"/>
      <c r="G67" s="398"/>
      <c r="H67" s="399"/>
      <c r="I67" s="11"/>
      <c r="J67" s="12"/>
      <c r="K67" s="12"/>
      <c r="L67" s="12"/>
      <c r="O67" s="13" t="s">
        <v>68</v>
      </c>
      <c r="Y67" s="40"/>
      <c r="AF67" s="15"/>
      <c r="AM67" s="19"/>
    </row>
    <row r="68" spans="1:39" s="9" customFormat="1" ht="15" customHeight="1" thickBot="1" x14ac:dyDescent="0.2">
      <c r="A68" s="19"/>
      <c r="B68" s="16"/>
      <c r="Y68" s="40"/>
      <c r="AF68" s="15"/>
      <c r="AM68" s="19"/>
    </row>
    <row r="69" spans="1:39" s="9" customFormat="1" ht="15" customHeight="1" x14ac:dyDescent="0.15">
      <c r="A69" s="19"/>
      <c r="B69" s="34" t="s">
        <v>103</v>
      </c>
      <c r="C69" s="394" t="s">
        <v>66</v>
      </c>
      <c r="D69" s="395"/>
      <c r="E69" s="395"/>
      <c r="F69" s="395"/>
      <c r="G69" s="395"/>
      <c r="H69" s="396"/>
      <c r="J69" s="409" t="s">
        <v>67</v>
      </c>
      <c r="K69" s="409"/>
      <c r="L69" s="409"/>
      <c r="M69" s="409"/>
      <c r="N69" s="409"/>
      <c r="O69" s="409"/>
      <c r="Y69" s="40"/>
      <c r="AF69" s="15"/>
      <c r="AM69" s="19"/>
    </row>
    <row r="70" spans="1:39" s="9" customFormat="1" ht="15" customHeight="1" thickBot="1" x14ac:dyDescent="0.2">
      <c r="A70" s="19"/>
      <c r="B70" s="16"/>
      <c r="C70" s="397" t="str">
        <f>TEXT(入力・分析シート!M119,"###,###,##0")&amp;" "&amp;入力・分析シート!C12</f>
        <v>0 千円</v>
      </c>
      <c r="D70" s="398"/>
      <c r="E70" s="398"/>
      <c r="F70" s="398"/>
      <c r="G70" s="398"/>
      <c r="H70" s="399"/>
      <c r="J70" s="478" t="str">
        <f>TEXT(入力・分析シート!K119-入力・分析シート!M119,"###,###,##0")&amp;" "&amp;入力・分析シート!C12</f>
        <v>0 千円</v>
      </c>
      <c r="K70" s="478"/>
      <c r="L70" s="478"/>
      <c r="M70" s="478"/>
      <c r="N70" s="478"/>
      <c r="O70" s="478"/>
      <c r="Y70" s="40"/>
      <c r="AF70" s="15"/>
      <c r="AM70" s="19"/>
    </row>
    <row r="71" spans="1:39" s="9" customFormat="1" ht="15" customHeight="1" thickBot="1" x14ac:dyDescent="0.2">
      <c r="A71" s="19"/>
      <c r="B71" s="16"/>
      <c r="E71" s="10"/>
      <c r="Y71" s="40"/>
      <c r="AF71" s="15"/>
      <c r="AM71" s="19"/>
    </row>
    <row r="72" spans="1:39" s="9" customFormat="1" ht="15" customHeight="1" x14ac:dyDescent="0.15">
      <c r="A72" s="19"/>
      <c r="B72" s="34" t="s">
        <v>104</v>
      </c>
      <c r="C72" s="394" t="s">
        <v>16</v>
      </c>
      <c r="D72" s="395"/>
      <c r="E72" s="395"/>
      <c r="F72" s="395"/>
      <c r="G72" s="395"/>
      <c r="H72" s="396"/>
      <c r="O72" s="13" t="s">
        <v>69</v>
      </c>
      <c r="Y72" s="40"/>
      <c r="AF72" s="15"/>
      <c r="AM72" s="19"/>
    </row>
    <row r="73" spans="1:39" s="9" customFormat="1" ht="15" customHeight="1" thickBot="1" x14ac:dyDescent="0.2">
      <c r="A73" s="19"/>
      <c r="B73" s="35" t="s">
        <v>134</v>
      </c>
      <c r="C73" s="397" t="e">
        <f>TEXT(入力・分析シート!O119/入力・分析シート!M119,"0.000000")</f>
        <v>#DIV/0!</v>
      </c>
      <c r="D73" s="398"/>
      <c r="E73" s="398"/>
      <c r="F73" s="398"/>
      <c r="G73" s="398"/>
      <c r="H73" s="399"/>
      <c r="O73" s="13" t="s">
        <v>70</v>
      </c>
      <c r="Y73" s="40"/>
      <c r="AF73" s="15"/>
      <c r="AM73" s="19"/>
    </row>
    <row r="74" spans="1:39" s="9" customFormat="1" ht="15" customHeight="1" thickBot="1" x14ac:dyDescent="0.2">
      <c r="A74" s="19"/>
      <c r="B74" s="16"/>
      <c r="O74" s="13" t="s">
        <v>71</v>
      </c>
      <c r="Y74" s="40"/>
      <c r="AA74" s="477" t="s">
        <v>52</v>
      </c>
      <c r="AB74" s="477"/>
      <c r="AC74" s="477"/>
      <c r="AD74" s="477"/>
      <c r="AE74" s="477"/>
      <c r="AF74" s="15"/>
      <c r="AG74" s="477" t="s">
        <v>50</v>
      </c>
      <c r="AH74" s="477"/>
      <c r="AI74" s="477"/>
      <c r="AJ74" s="477"/>
      <c r="AK74" s="477"/>
      <c r="AL74" s="477"/>
      <c r="AM74" s="19"/>
    </row>
    <row r="75" spans="1:39" s="9" customFormat="1" ht="15" customHeight="1" x14ac:dyDescent="0.15">
      <c r="A75" s="19"/>
      <c r="B75" s="36" t="s">
        <v>105</v>
      </c>
      <c r="C75" s="425" t="s">
        <v>38</v>
      </c>
      <c r="D75" s="426"/>
      <c r="E75" s="426"/>
      <c r="F75" s="426"/>
      <c r="G75" s="426"/>
      <c r="H75" s="427"/>
      <c r="Y75" s="40"/>
      <c r="AF75" s="15"/>
      <c r="AG75" s="477"/>
      <c r="AH75" s="477"/>
      <c r="AI75" s="477"/>
      <c r="AJ75" s="477"/>
      <c r="AK75" s="477"/>
      <c r="AL75" s="477"/>
      <c r="AM75" s="19"/>
    </row>
    <row r="76" spans="1:39" s="9" customFormat="1" ht="7.5" customHeight="1" x14ac:dyDescent="0.15">
      <c r="A76" s="19"/>
      <c r="B76" s="16"/>
      <c r="C76" s="419" t="str">
        <f>TEXT(入力・分析シート!O119,"###,###,##0")&amp;" "&amp;入力・分析シート!C12</f>
        <v>0 千円</v>
      </c>
      <c r="D76" s="420"/>
      <c r="E76" s="420"/>
      <c r="F76" s="420"/>
      <c r="G76" s="420"/>
      <c r="H76" s="421"/>
      <c r="I76" s="31"/>
      <c r="J76" s="31"/>
      <c r="K76" s="31"/>
      <c r="L76" s="31"/>
      <c r="M76" s="41"/>
      <c r="N76" s="167"/>
      <c r="O76" s="39"/>
      <c r="P76" s="39"/>
      <c r="Q76" s="39"/>
      <c r="R76" s="39"/>
      <c r="S76" s="39"/>
      <c r="T76" s="39"/>
      <c r="U76" s="39"/>
      <c r="Y76" s="40"/>
      <c r="AF76" s="15"/>
      <c r="AM76" s="19"/>
    </row>
    <row r="77" spans="1:39" s="9" customFormat="1" ht="7.5" customHeight="1" thickBot="1" x14ac:dyDescent="0.2">
      <c r="A77" s="19"/>
      <c r="B77" s="16"/>
      <c r="C77" s="422"/>
      <c r="D77" s="423"/>
      <c r="E77" s="423"/>
      <c r="F77" s="423"/>
      <c r="G77" s="423"/>
      <c r="H77" s="424"/>
      <c r="M77" s="161"/>
      <c r="U77" s="166"/>
      <c r="Y77" s="40"/>
      <c r="AF77" s="15"/>
      <c r="AM77" s="19"/>
    </row>
    <row r="78" spans="1:39" s="9" customFormat="1" ht="15" customHeight="1" x14ac:dyDescent="0.15">
      <c r="A78" s="19"/>
      <c r="B78" s="16"/>
      <c r="J78" s="8" t="s">
        <v>106</v>
      </c>
      <c r="K78" s="379" t="s">
        <v>58</v>
      </c>
      <c r="L78" s="380"/>
      <c r="M78" s="380"/>
      <c r="N78" s="380"/>
      <c r="O78" s="380"/>
      <c r="P78" s="381"/>
      <c r="R78" s="8" t="s">
        <v>98</v>
      </c>
      <c r="S78" s="382" t="s">
        <v>60</v>
      </c>
      <c r="T78" s="383"/>
      <c r="U78" s="383"/>
      <c r="V78" s="383"/>
      <c r="W78" s="383"/>
      <c r="X78" s="384"/>
      <c r="Y78" s="40"/>
      <c r="AF78" s="15"/>
      <c r="AM78" s="19"/>
    </row>
    <row r="79" spans="1:39" s="9" customFormat="1" ht="15" customHeight="1" thickBot="1" x14ac:dyDescent="0.2">
      <c r="A79" s="19"/>
      <c r="B79" s="16"/>
      <c r="J79" s="14" t="s">
        <v>135</v>
      </c>
      <c r="K79" s="403" t="e">
        <f ca="1">TEXT(入力・分析シート!P119/入力・分析シート!O119,"0.000000")</f>
        <v>#DIV/0!</v>
      </c>
      <c r="L79" s="404"/>
      <c r="M79" s="404"/>
      <c r="N79" s="404"/>
      <c r="O79" s="404"/>
      <c r="P79" s="405"/>
      <c r="R79" s="14" t="s">
        <v>136</v>
      </c>
      <c r="S79" s="400" t="e">
        <f ca="1">TEXT(入力・分析シート!Q119/入力・分析シート!O119,"0.000000")</f>
        <v>#DIV/0!</v>
      </c>
      <c r="T79" s="401"/>
      <c r="U79" s="401"/>
      <c r="V79" s="401"/>
      <c r="W79" s="401"/>
      <c r="X79" s="402"/>
      <c r="Y79" s="40"/>
      <c r="AF79" s="15"/>
      <c r="AM79" s="19"/>
    </row>
    <row r="80" spans="1:39" s="9" customFormat="1" ht="15" customHeight="1" thickBot="1" x14ac:dyDescent="0.2">
      <c r="A80" s="19"/>
      <c r="B80" s="16"/>
      <c r="Y80" s="40"/>
      <c r="AF80" s="15"/>
      <c r="AM80" s="19"/>
    </row>
    <row r="81" spans="1:39" s="9" customFormat="1" ht="15" customHeight="1" x14ac:dyDescent="0.15">
      <c r="A81" s="19"/>
      <c r="B81" s="37"/>
      <c r="C81" s="39"/>
      <c r="D81" s="39"/>
      <c r="E81" s="39"/>
      <c r="F81" s="39"/>
      <c r="G81" s="39"/>
      <c r="H81" s="39"/>
      <c r="I81" s="39"/>
      <c r="J81" s="8" t="s">
        <v>107</v>
      </c>
      <c r="K81" s="379" t="s">
        <v>59</v>
      </c>
      <c r="L81" s="380"/>
      <c r="M81" s="380"/>
      <c r="N81" s="380"/>
      <c r="O81" s="380"/>
      <c r="P81" s="381"/>
      <c r="R81" s="8" t="s">
        <v>108</v>
      </c>
      <c r="S81" s="382" t="s">
        <v>62</v>
      </c>
      <c r="T81" s="383"/>
      <c r="U81" s="383"/>
      <c r="V81" s="383"/>
      <c r="W81" s="383"/>
      <c r="X81" s="384"/>
      <c r="Y81" s="40"/>
      <c r="Z81" s="13" t="s">
        <v>254</v>
      </c>
      <c r="AF81" s="15"/>
      <c r="AM81" s="19"/>
    </row>
    <row r="82" spans="1:39" s="9" customFormat="1" ht="15" customHeight="1" thickBot="1" x14ac:dyDescent="0.2">
      <c r="A82" s="19"/>
      <c r="B82" s="15"/>
      <c r="I82" s="62"/>
      <c r="K82" s="403" t="str">
        <f ca="1">TEXT(入力・分析シート!P119,"###,###,##0")&amp;" "&amp;入力・分析シート!C12</f>
        <v>0 千円</v>
      </c>
      <c r="L82" s="404"/>
      <c r="M82" s="404"/>
      <c r="N82" s="404"/>
      <c r="O82" s="404"/>
      <c r="P82" s="405"/>
      <c r="S82" s="400" t="str">
        <f ca="1">TEXT(入力・分析シート!Q119,"###,###,##0")&amp;" "&amp;入力・分析シート!C12</f>
        <v>0 千円</v>
      </c>
      <c r="T82" s="401"/>
      <c r="U82" s="401"/>
      <c r="V82" s="401"/>
      <c r="W82" s="401"/>
      <c r="X82" s="402"/>
      <c r="Y82" s="33"/>
      <c r="AF82" s="15"/>
      <c r="AM82" s="19"/>
    </row>
    <row r="83" spans="1:39" s="9" customFormat="1" ht="15" customHeight="1" x14ac:dyDescent="0.15">
      <c r="A83" s="19"/>
      <c r="B83" s="15"/>
      <c r="C83" s="15"/>
      <c r="D83" s="15"/>
      <c r="E83" s="15"/>
      <c r="F83" s="15"/>
      <c r="G83" s="15"/>
      <c r="H83" s="15"/>
      <c r="I83" s="61"/>
      <c r="J83" s="15"/>
      <c r="K83" s="63"/>
      <c r="L83" s="63"/>
      <c r="M83" s="63"/>
      <c r="N83" s="63"/>
      <c r="O83" s="63"/>
      <c r="P83" s="63"/>
      <c r="Q83" s="15"/>
      <c r="R83" s="15"/>
      <c r="S83" s="63"/>
      <c r="T83" s="63"/>
      <c r="U83" s="63"/>
      <c r="V83" s="63"/>
      <c r="W83" s="63"/>
      <c r="X83" s="63"/>
      <c r="Y83" s="18"/>
      <c r="Z83" s="15"/>
      <c r="AA83" s="15"/>
      <c r="AB83" s="15"/>
      <c r="AC83" s="15"/>
      <c r="AD83" s="15"/>
      <c r="AE83" s="15"/>
      <c r="AF83" s="15"/>
      <c r="AM83" s="19"/>
    </row>
    <row r="84" spans="1:39" s="9" customFormat="1" ht="15" customHeight="1" thickBot="1" x14ac:dyDescent="0.2">
      <c r="A84" s="19"/>
      <c r="B84" s="19"/>
      <c r="C84" s="19"/>
      <c r="D84" s="19"/>
      <c r="E84" s="19"/>
      <c r="F84" s="64"/>
      <c r="G84" s="64"/>
      <c r="H84" s="64"/>
      <c r="I84" s="65"/>
      <c r="J84" s="64"/>
      <c r="K84" s="31"/>
      <c r="L84" s="31"/>
      <c r="M84" s="31"/>
      <c r="N84" s="31"/>
      <c r="O84" s="31"/>
      <c r="P84" s="31"/>
      <c r="Q84" s="31"/>
      <c r="R84" s="31"/>
      <c r="S84" s="31"/>
      <c r="T84" s="31"/>
      <c r="U84" s="31"/>
      <c r="V84" s="31"/>
      <c r="W84" s="31"/>
      <c r="X84" s="31"/>
      <c r="Y84" s="31"/>
      <c r="AM84" s="19"/>
    </row>
    <row r="85" spans="1:39" s="9" customFormat="1" ht="15" customHeight="1" thickBot="1" x14ac:dyDescent="0.2">
      <c r="A85" s="22"/>
      <c r="B85" s="22"/>
      <c r="C85" s="22"/>
      <c r="D85" s="22"/>
      <c r="E85" s="22"/>
      <c r="F85" s="22"/>
      <c r="G85" s="22"/>
      <c r="H85" s="22"/>
      <c r="I85" s="43"/>
      <c r="J85" s="19"/>
      <c r="K85" s="385" t="s">
        <v>75</v>
      </c>
      <c r="L85" s="386"/>
      <c r="M85" s="386"/>
      <c r="N85" s="386"/>
      <c r="O85" s="386"/>
      <c r="P85" s="387"/>
      <c r="Q85" s="479" t="s">
        <v>110</v>
      </c>
      <c r="R85" s="480"/>
      <c r="T85" s="13" t="s">
        <v>76</v>
      </c>
      <c r="AM85" s="19"/>
    </row>
    <row r="86" spans="1:39" s="9" customFormat="1" ht="15" customHeight="1" thickBot="1" x14ac:dyDescent="0.2">
      <c r="A86" s="22"/>
      <c r="B86" s="8" t="s">
        <v>109</v>
      </c>
      <c r="C86" s="394" t="s">
        <v>72</v>
      </c>
      <c r="D86" s="395"/>
      <c r="E86" s="395"/>
      <c r="F86" s="395"/>
      <c r="G86" s="395"/>
      <c r="H86" s="396"/>
      <c r="I86" s="22"/>
      <c r="J86" s="66"/>
      <c r="K86" s="428" t="str">
        <f>TEXT(入力・分析シート!E119+入力・分析シート!O119,"###,###,##0")&amp;" "&amp;入力・分析シート!C12</f>
        <v>0 千円</v>
      </c>
      <c r="L86" s="429"/>
      <c r="M86" s="429"/>
      <c r="N86" s="429"/>
      <c r="O86" s="429"/>
      <c r="P86" s="430"/>
      <c r="T86" s="13" t="s">
        <v>77</v>
      </c>
      <c r="AM86" s="19"/>
    </row>
    <row r="87" spans="1:39" s="9" customFormat="1" ht="15" customHeight="1" thickBot="1" x14ac:dyDescent="0.2">
      <c r="A87" s="22"/>
      <c r="C87" s="397" t="str">
        <f ca="1">TEXT(入力・分析シート!V119,"###,###,##0")&amp;" "&amp;入力・分析シート!C12</f>
        <v>0 千円</v>
      </c>
      <c r="D87" s="398"/>
      <c r="E87" s="398"/>
      <c r="F87" s="398"/>
      <c r="G87" s="398"/>
      <c r="H87" s="399"/>
      <c r="I87" s="22"/>
      <c r="J87" s="19"/>
      <c r="M87" s="40"/>
      <c r="AM87" s="19"/>
    </row>
    <row r="88" spans="1:39" s="9" customFormat="1" ht="15" customHeight="1" thickBot="1" x14ac:dyDescent="0.2">
      <c r="A88" s="22"/>
      <c r="E88" s="10"/>
      <c r="I88" s="22"/>
      <c r="J88" s="19"/>
      <c r="N88" s="168"/>
      <c r="O88" s="164"/>
      <c r="P88" s="164"/>
      <c r="Q88" s="164"/>
      <c r="R88" s="164"/>
      <c r="S88" s="164"/>
      <c r="T88" s="164"/>
      <c r="U88" s="62"/>
      <c r="AM88" s="19"/>
    </row>
    <row r="89" spans="1:39" s="9" customFormat="1" ht="15" customHeight="1" x14ac:dyDescent="0.15">
      <c r="A89" s="22"/>
      <c r="B89" s="8" t="s">
        <v>111</v>
      </c>
      <c r="C89" s="394" t="s">
        <v>24</v>
      </c>
      <c r="D89" s="395"/>
      <c r="E89" s="395"/>
      <c r="F89" s="395"/>
      <c r="G89" s="395"/>
      <c r="H89" s="396"/>
      <c r="I89" s="22"/>
      <c r="J89" s="20" t="s">
        <v>112</v>
      </c>
      <c r="K89" s="373" t="s">
        <v>11</v>
      </c>
      <c r="L89" s="374"/>
      <c r="M89" s="374"/>
      <c r="N89" s="374"/>
      <c r="O89" s="374"/>
      <c r="P89" s="375"/>
      <c r="R89" s="8" t="s">
        <v>113</v>
      </c>
      <c r="S89" s="373" t="s">
        <v>12</v>
      </c>
      <c r="T89" s="374"/>
      <c r="U89" s="374"/>
      <c r="V89" s="374"/>
      <c r="W89" s="374"/>
      <c r="X89" s="375"/>
      <c r="AM89" s="19"/>
    </row>
    <row r="90" spans="1:39" s="9" customFormat="1" ht="15" customHeight="1" thickBot="1" x14ac:dyDescent="0.2">
      <c r="A90" s="22"/>
      <c r="C90" s="397" t="str">
        <f>TEXT(入力・分析シート!W119,"0.000000")</f>
        <v>0.534664</v>
      </c>
      <c r="D90" s="398"/>
      <c r="E90" s="398"/>
      <c r="F90" s="398"/>
      <c r="G90" s="398"/>
      <c r="H90" s="399"/>
      <c r="I90" s="22"/>
      <c r="J90" s="21" t="s">
        <v>138</v>
      </c>
      <c r="K90" s="370" t="e">
        <f>TEXT(入力・分析シート!S119/(入力・分析シート!E119+入力・分析シート!O119)*IF(入力・分析シート!$C$12="億円",0.001,IF(入力・分析シート!$C$12="千円",1000,IF(入力・分析シート!$C$12="円",1000000,1))),"0.000000")</f>
        <v>#DIV/0!</v>
      </c>
      <c r="L90" s="371"/>
      <c r="M90" s="371"/>
      <c r="N90" s="371"/>
      <c r="O90" s="371"/>
      <c r="P90" s="372"/>
      <c r="R90" s="14" t="s">
        <v>137</v>
      </c>
      <c r="S90" s="370" t="e">
        <f>TEXT(入力・分析シート!U119/(入力・分析シート!E119+入力・分析シート!O119)*IF(入力・分析シート!$C$12="億円",0.001,IF(入力・分析シート!$C$12="千円",1000,IF(入力・分析シート!$C$12="円",1000000,1))),"0.000000")</f>
        <v>#DIV/0!</v>
      </c>
      <c r="T90" s="371"/>
      <c r="U90" s="371"/>
      <c r="V90" s="371"/>
      <c r="W90" s="371"/>
      <c r="X90" s="372"/>
      <c r="AM90" s="19"/>
    </row>
    <row r="91" spans="1:39" s="9" customFormat="1" ht="15" customHeight="1" thickBot="1" x14ac:dyDescent="0.2">
      <c r="A91" s="22"/>
      <c r="I91" s="22"/>
      <c r="J91" s="19"/>
      <c r="AM91" s="19"/>
    </row>
    <row r="92" spans="1:39" s="9" customFormat="1" ht="15" customHeight="1" x14ac:dyDescent="0.15">
      <c r="A92" s="22"/>
      <c r="B92" s="8" t="s">
        <v>114</v>
      </c>
      <c r="C92" s="410" t="s">
        <v>74</v>
      </c>
      <c r="D92" s="411"/>
      <c r="E92" s="411"/>
      <c r="F92" s="411"/>
      <c r="G92" s="411"/>
      <c r="H92" s="412"/>
      <c r="I92" s="22"/>
      <c r="J92" s="20" t="s">
        <v>115</v>
      </c>
      <c r="K92" s="373" t="s">
        <v>80</v>
      </c>
      <c r="L92" s="374"/>
      <c r="M92" s="374"/>
      <c r="N92" s="374"/>
      <c r="O92" s="374"/>
      <c r="P92" s="375"/>
      <c r="R92" s="8" t="s">
        <v>116</v>
      </c>
      <c r="S92" s="373" t="s">
        <v>81</v>
      </c>
      <c r="T92" s="374"/>
      <c r="U92" s="374"/>
      <c r="V92" s="374"/>
      <c r="W92" s="374"/>
      <c r="X92" s="375"/>
      <c r="Z92" s="13" t="s">
        <v>255</v>
      </c>
      <c r="AM92" s="19"/>
    </row>
    <row r="93" spans="1:39" s="9" customFormat="1" ht="15" customHeight="1" thickBot="1" x14ac:dyDescent="0.2">
      <c r="A93" s="22"/>
      <c r="C93" s="413" t="str">
        <f ca="1">TEXT(入力・分析シート!X119,"###,###,##0")&amp;" "&amp;入力・分析シート!C12</f>
        <v>0 千円</v>
      </c>
      <c r="D93" s="414"/>
      <c r="E93" s="414"/>
      <c r="F93" s="414"/>
      <c r="G93" s="414"/>
      <c r="H93" s="415"/>
      <c r="I93" s="22"/>
      <c r="J93" s="66"/>
      <c r="K93" s="370" t="str">
        <f>TEXT(入力・分析シート!S119,"###,###,##0")&amp;" 人"</f>
        <v>0 人</v>
      </c>
      <c r="L93" s="371"/>
      <c r="M93" s="371"/>
      <c r="N93" s="371"/>
      <c r="O93" s="371"/>
      <c r="P93" s="372"/>
      <c r="S93" s="370" t="str">
        <f>TEXT(入力・分析シート!U119,"###,###,##0")&amp;" 人"</f>
        <v>0 人</v>
      </c>
      <c r="T93" s="371"/>
      <c r="U93" s="371"/>
      <c r="V93" s="371"/>
      <c r="W93" s="371"/>
      <c r="X93" s="372"/>
      <c r="AM93" s="19"/>
    </row>
    <row r="94" spans="1:39" s="9" customFormat="1" ht="15" customHeight="1" x14ac:dyDescent="0.15">
      <c r="A94" s="22"/>
      <c r="E94" s="42"/>
      <c r="I94" s="22"/>
      <c r="J94" s="19"/>
      <c r="AM94" s="19"/>
    </row>
    <row r="95" spans="1:39" s="9" customFormat="1" ht="15" customHeight="1" x14ac:dyDescent="0.15">
      <c r="A95" s="22"/>
      <c r="B95" s="8" t="s">
        <v>117</v>
      </c>
      <c r="C95" s="376" t="s">
        <v>82</v>
      </c>
      <c r="D95" s="377"/>
      <c r="E95" s="377"/>
      <c r="F95" s="377"/>
      <c r="G95" s="377"/>
      <c r="H95" s="378"/>
      <c r="I95" s="22"/>
      <c r="J95" s="19"/>
      <c r="AM95" s="19"/>
    </row>
    <row r="96" spans="1:39" s="9" customFormat="1" ht="15" customHeight="1" x14ac:dyDescent="0.15">
      <c r="A96" s="22"/>
      <c r="B96" s="8" t="s">
        <v>118</v>
      </c>
      <c r="C96" s="376" t="s">
        <v>83</v>
      </c>
      <c r="D96" s="377"/>
      <c r="E96" s="377"/>
      <c r="F96" s="377"/>
      <c r="G96" s="377"/>
      <c r="H96" s="378"/>
      <c r="I96" s="22"/>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row>
    <row r="97" spans="1:39" s="9" customFormat="1" ht="15" customHeight="1" thickBot="1" x14ac:dyDescent="0.2">
      <c r="A97" s="22"/>
      <c r="E97" s="45"/>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row>
    <row r="98" spans="1:39" s="9" customFormat="1" ht="15" customHeight="1" x14ac:dyDescent="0.15">
      <c r="A98" s="22"/>
      <c r="B98" s="8" t="s">
        <v>119</v>
      </c>
      <c r="C98" s="394" t="s">
        <v>1</v>
      </c>
      <c r="D98" s="395"/>
      <c r="E98" s="395"/>
      <c r="F98" s="395"/>
      <c r="G98" s="395"/>
      <c r="H98" s="396"/>
      <c r="O98" s="13" t="s">
        <v>85</v>
      </c>
      <c r="AM98" s="22"/>
    </row>
    <row r="99" spans="1:39" s="9" customFormat="1" ht="15" customHeight="1" thickBot="1" x14ac:dyDescent="0.2">
      <c r="A99" s="22"/>
      <c r="B99" s="14" t="s">
        <v>120</v>
      </c>
      <c r="C99" s="397" t="e">
        <f ca="1">TEXT(入力・分析シート!AB119/入力・分析シート!Z119,"0.000000")</f>
        <v>#DIV/0!</v>
      </c>
      <c r="D99" s="398"/>
      <c r="E99" s="398"/>
      <c r="F99" s="398"/>
      <c r="G99" s="398"/>
      <c r="H99" s="399"/>
      <c r="I99" s="11"/>
      <c r="J99" s="12"/>
      <c r="K99" s="12"/>
      <c r="L99" s="12"/>
      <c r="AM99" s="22"/>
    </row>
    <row r="100" spans="1:39" s="9" customFormat="1" ht="15" customHeight="1" thickBot="1" x14ac:dyDescent="0.2">
      <c r="A100" s="22"/>
      <c r="AM100" s="22"/>
    </row>
    <row r="101" spans="1:39" s="9" customFormat="1" ht="15" customHeight="1" x14ac:dyDescent="0.15">
      <c r="A101" s="22"/>
      <c r="B101" s="8" t="s">
        <v>121</v>
      </c>
      <c r="C101" s="394" t="s">
        <v>84</v>
      </c>
      <c r="D101" s="395"/>
      <c r="E101" s="395"/>
      <c r="F101" s="395"/>
      <c r="G101" s="395"/>
      <c r="H101" s="396"/>
      <c r="J101" s="409" t="s">
        <v>88</v>
      </c>
      <c r="K101" s="409"/>
      <c r="L101" s="409"/>
      <c r="M101" s="409"/>
      <c r="N101" s="409"/>
      <c r="O101" s="409"/>
      <c r="P101" s="9" t="s">
        <v>147</v>
      </c>
      <c r="AM101" s="22"/>
    </row>
    <row r="102" spans="1:39" s="9" customFormat="1" ht="15" customHeight="1" thickBot="1" x14ac:dyDescent="0.2">
      <c r="A102" s="22"/>
      <c r="C102" s="397" t="str">
        <f ca="1">TEXT(入力・分析シート!AB119,"###,###,##0")&amp;" "&amp;入力・分析シート!C12</f>
        <v>0 千円</v>
      </c>
      <c r="D102" s="398"/>
      <c r="E102" s="398"/>
      <c r="F102" s="398"/>
      <c r="G102" s="398"/>
      <c r="H102" s="399"/>
      <c r="J102" s="409" t="str">
        <f ca="1">TEXT(入力・分析シート!Z119-入力・分析シート!AB119,"###,###,##0")&amp;" "&amp;入力・分析シート!C12</f>
        <v>0 千円</v>
      </c>
      <c r="K102" s="409"/>
      <c r="L102" s="409"/>
      <c r="M102" s="409"/>
      <c r="N102" s="409"/>
      <c r="O102" s="409"/>
      <c r="AM102" s="22"/>
    </row>
    <row r="103" spans="1:39" s="9" customFormat="1" ht="15" customHeight="1" thickBot="1" x14ac:dyDescent="0.2">
      <c r="A103" s="22"/>
      <c r="E103" s="10"/>
      <c r="AM103" s="22"/>
    </row>
    <row r="104" spans="1:39" s="9" customFormat="1" ht="15" customHeight="1" x14ac:dyDescent="0.15">
      <c r="A104" s="22"/>
      <c r="B104" s="8" t="s">
        <v>122</v>
      </c>
      <c r="C104" s="394" t="s">
        <v>16</v>
      </c>
      <c r="D104" s="395"/>
      <c r="E104" s="395"/>
      <c r="F104" s="395"/>
      <c r="G104" s="395"/>
      <c r="H104" s="396"/>
      <c r="K104" s="13" t="s">
        <v>86</v>
      </c>
      <c r="U104" s="13" t="s">
        <v>91</v>
      </c>
      <c r="AM104" s="22"/>
    </row>
    <row r="105" spans="1:39" s="9" customFormat="1" ht="15" customHeight="1" thickBot="1" x14ac:dyDescent="0.2">
      <c r="A105" s="22"/>
      <c r="B105" s="14" t="s">
        <v>123</v>
      </c>
      <c r="C105" s="397" t="e">
        <f ca="1">TEXT(入力・分析シート!AC119/入力・分析シート!AB119,"0.000000")</f>
        <v>#DIV/0!</v>
      </c>
      <c r="D105" s="398"/>
      <c r="E105" s="398"/>
      <c r="F105" s="398"/>
      <c r="G105" s="398"/>
      <c r="H105" s="399"/>
      <c r="K105" s="13" t="s">
        <v>89</v>
      </c>
      <c r="U105" s="13" t="s">
        <v>92</v>
      </c>
      <c r="AM105" s="22"/>
    </row>
    <row r="106" spans="1:39" s="9" customFormat="1" ht="15" customHeight="1" thickBot="1" x14ac:dyDescent="0.2">
      <c r="A106" s="22"/>
      <c r="K106" s="13" t="s">
        <v>90</v>
      </c>
      <c r="AM106" s="22"/>
    </row>
    <row r="107" spans="1:39" s="9" customFormat="1" ht="15" customHeight="1" x14ac:dyDescent="0.15">
      <c r="A107" s="22"/>
      <c r="B107" s="44" t="s">
        <v>124</v>
      </c>
      <c r="C107" s="385" t="s">
        <v>87</v>
      </c>
      <c r="D107" s="386"/>
      <c r="E107" s="386"/>
      <c r="F107" s="386"/>
      <c r="G107" s="386"/>
      <c r="H107" s="387"/>
      <c r="AM107" s="22"/>
    </row>
    <row r="108" spans="1:39" s="9" customFormat="1" ht="7.5" customHeight="1" x14ac:dyDescent="0.15">
      <c r="A108" s="22"/>
      <c r="C108" s="388" t="str">
        <f ca="1">TEXT(入力・分析シート!AC119,"###,###,##0")&amp;" "&amp;入力・分析シート!C12</f>
        <v>0 千円</v>
      </c>
      <c r="D108" s="389"/>
      <c r="E108" s="389"/>
      <c r="F108" s="389"/>
      <c r="G108" s="389"/>
      <c r="H108" s="390"/>
      <c r="I108" s="31"/>
      <c r="J108" s="31"/>
      <c r="K108" s="31"/>
      <c r="L108" s="31"/>
      <c r="M108" s="41"/>
      <c r="N108" s="167"/>
      <c r="O108" s="39"/>
      <c r="P108" s="39"/>
      <c r="Q108" s="39"/>
      <c r="R108" s="39"/>
      <c r="S108" s="39"/>
      <c r="T108" s="39"/>
      <c r="U108" s="39"/>
      <c r="AM108" s="22"/>
    </row>
    <row r="109" spans="1:39" s="9" customFormat="1" ht="7.5" customHeight="1" thickBot="1" x14ac:dyDescent="0.2">
      <c r="A109" s="22"/>
      <c r="C109" s="391"/>
      <c r="D109" s="392"/>
      <c r="E109" s="392"/>
      <c r="F109" s="392"/>
      <c r="G109" s="392"/>
      <c r="H109" s="393"/>
      <c r="N109" s="169"/>
      <c r="U109" s="166"/>
      <c r="AM109" s="22"/>
    </row>
    <row r="110" spans="1:39" s="9" customFormat="1" ht="15" customHeight="1" x14ac:dyDescent="0.15">
      <c r="A110" s="22"/>
      <c r="F110" s="46"/>
      <c r="J110" s="44" t="s">
        <v>125</v>
      </c>
      <c r="K110" s="416" t="s">
        <v>58</v>
      </c>
      <c r="L110" s="417"/>
      <c r="M110" s="417"/>
      <c r="N110" s="417"/>
      <c r="O110" s="417"/>
      <c r="P110" s="418"/>
      <c r="R110" s="8" t="s">
        <v>98</v>
      </c>
      <c r="S110" s="382" t="s">
        <v>60</v>
      </c>
      <c r="T110" s="383"/>
      <c r="U110" s="383"/>
      <c r="V110" s="383"/>
      <c r="W110" s="383"/>
      <c r="X110" s="384"/>
      <c r="AG110" s="477" t="s">
        <v>146</v>
      </c>
      <c r="AH110" s="477"/>
      <c r="AI110" s="477"/>
      <c r="AJ110" s="477"/>
      <c r="AK110" s="477"/>
      <c r="AL110" s="477"/>
      <c r="AM110" s="22"/>
    </row>
    <row r="111" spans="1:39" s="9" customFormat="1" ht="15" customHeight="1" thickBot="1" x14ac:dyDescent="0.2">
      <c r="A111" s="22"/>
      <c r="F111" s="46"/>
      <c r="J111" s="14" t="s">
        <v>139</v>
      </c>
      <c r="K111" s="406" t="e">
        <f ca="1">TEXT(入力・分析シート!AD119/入力・分析シート!AC119,"0.000000")</f>
        <v>#DIV/0!</v>
      </c>
      <c r="L111" s="407"/>
      <c r="M111" s="407"/>
      <c r="N111" s="407"/>
      <c r="O111" s="407"/>
      <c r="P111" s="408"/>
      <c r="R111" s="14" t="s">
        <v>140</v>
      </c>
      <c r="S111" s="400" t="e">
        <f ca="1">TEXT(入力・分析シート!AE119/入力・分析シート!AC119,"0.000000")</f>
        <v>#DIV/0!</v>
      </c>
      <c r="T111" s="401"/>
      <c r="U111" s="401"/>
      <c r="V111" s="401"/>
      <c r="W111" s="401"/>
      <c r="X111" s="402"/>
      <c r="AM111" s="22"/>
    </row>
    <row r="112" spans="1:39" s="9" customFormat="1" ht="15" customHeight="1" thickBot="1" x14ac:dyDescent="0.2">
      <c r="A112" s="22"/>
      <c r="F112" s="46"/>
      <c r="AM112" s="22"/>
    </row>
    <row r="113" spans="1:39" s="9" customFormat="1" ht="15" customHeight="1" x14ac:dyDescent="0.15">
      <c r="A113" s="22"/>
      <c r="F113" s="46"/>
      <c r="J113" s="44" t="s">
        <v>126</v>
      </c>
      <c r="K113" s="379" t="s">
        <v>59</v>
      </c>
      <c r="L113" s="380"/>
      <c r="M113" s="380"/>
      <c r="N113" s="380"/>
      <c r="O113" s="380"/>
      <c r="P113" s="381"/>
      <c r="R113" s="44" t="s">
        <v>127</v>
      </c>
      <c r="S113" s="382" t="s">
        <v>62</v>
      </c>
      <c r="T113" s="383"/>
      <c r="U113" s="383"/>
      <c r="V113" s="383"/>
      <c r="W113" s="383"/>
      <c r="X113" s="384"/>
      <c r="Z113" s="13" t="s">
        <v>256</v>
      </c>
      <c r="AM113" s="22"/>
    </row>
    <row r="114" spans="1:39" s="9" customFormat="1" ht="15" customHeight="1" thickBot="1" x14ac:dyDescent="0.2">
      <c r="A114" s="22"/>
      <c r="F114" s="46"/>
      <c r="K114" s="403" t="str">
        <f ca="1">TEXT(入力・分析シート!AD119,"###,###,##0")&amp;" "&amp;入力・分析シート!C12</f>
        <v>0 千円</v>
      </c>
      <c r="L114" s="404"/>
      <c r="M114" s="404"/>
      <c r="N114" s="404"/>
      <c r="O114" s="404"/>
      <c r="P114" s="405"/>
      <c r="S114" s="400" t="str">
        <f ca="1">TEXT(入力・分析シート!AE119,"###,###,##0")&amp;" "&amp;入力・分析シート!C12</f>
        <v>0 千円</v>
      </c>
      <c r="T114" s="401"/>
      <c r="U114" s="401"/>
      <c r="V114" s="401"/>
      <c r="W114" s="401"/>
      <c r="X114" s="402"/>
      <c r="AM114" s="22"/>
    </row>
    <row r="115" spans="1:39" s="9" customFormat="1" ht="15" customHeight="1" x14ac:dyDescent="0.15">
      <c r="A115" s="22"/>
      <c r="F115" s="47"/>
      <c r="G115" s="48"/>
      <c r="H115" s="48"/>
      <c r="I115" s="48"/>
      <c r="J115" s="48"/>
      <c r="K115" s="48"/>
      <c r="L115" s="48"/>
      <c r="M115" s="48"/>
      <c r="AM115" s="22"/>
    </row>
    <row r="116" spans="1:39" s="9" customFormat="1" ht="7.5" customHeight="1" x14ac:dyDescent="0.15">
      <c r="A116" s="22"/>
      <c r="N116" s="167"/>
      <c r="O116" s="39"/>
      <c r="P116" s="39"/>
      <c r="Q116" s="39"/>
      <c r="R116" s="39"/>
      <c r="S116" s="39"/>
      <c r="T116" s="39"/>
      <c r="U116" s="39"/>
      <c r="AM116" s="22"/>
    </row>
    <row r="117" spans="1:39" s="9" customFormat="1" ht="7.5" customHeight="1" thickBot="1" x14ac:dyDescent="0.2">
      <c r="A117" s="22"/>
      <c r="N117" s="163"/>
      <c r="O117" s="164"/>
      <c r="P117" s="164"/>
      <c r="Q117" s="164"/>
      <c r="R117" s="164"/>
      <c r="S117" s="164"/>
      <c r="T117" s="164"/>
      <c r="U117" s="62"/>
      <c r="AM117" s="22"/>
    </row>
    <row r="118" spans="1:39" s="9" customFormat="1" ht="15" customHeight="1" x14ac:dyDescent="0.15">
      <c r="A118" s="22"/>
      <c r="J118" s="8" t="s">
        <v>128</v>
      </c>
      <c r="K118" s="373" t="s">
        <v>11</v>
      </c>
      <c r="L118" s="374"/>
      <c r="M118" s="374"/>
      <c r="N118" s="374"/>
      <c r="O118" s="374"/>
      <c r="P118" s="375"/>
      <c r="R118" s="8" t="s">
        <v>113</v>
      </c>
      <c r="S118" s="373" t="s">
        <v>12</v>
      </c>
      <c r="T118" s="374"/>
      <c r="U118" s="374"/>
      <c r="V118" s="374"/>
      <c r="W118" s="374"/>
      <c r="X118" s="375"/>
      <c r="AM118" s="22"/>
    </row>
    <row r="119" spans="1:39" s="9" customFormat="1" ht="15" customHeight="1" thickBot="1" x14ac:dyDescent="0.2">
      <c r="A119" s="22"/>
      <c r="J119" s="14" t="s">
        <v>142</v>
      </c>
      <c r="K119" s="370" t="e">
        <f ca="1">TEXT(入力・分析シート!AF119/入力・分析シート!AC119*IF(入力・分析シート!$C$12="億円",0.001,IF(入力・分析シート!$C$12="千円",1000,IF(入力・分析シート!$C$12="円",1000000,1))),"0.000000")</f>
        <v>#DIV/0!</v>
      </c>
      <c r="L119" s="371"/>
      <c r="M119" s="371"/>
      <c r="N119" s="371"/>
      <c r="O119" s="371"/>
      <c r="P119" s="372"/>
      <c r="R119" s="14" t="s">
        <v>141</v>
      </c>
      <c r="S119" s="370" t="e">
        <f ca="1">TEXT(入力・分析シート!AG119/入力・分析シート!AC119*IF(入力・分析シート!$C$12="億円",0.001,IF(入力・分析シート!$C$12="千円",1000,IF(入力・分析シート!$C$12="円",1000000,1))),"0.000000")</f>
        <v>#DIV/0!</v>
      </c>
      <c r="T119" s="371"/>
      <c r="U119" s="371"/>
      <c r="V119" s="371"/>
      <c r="W119" s="371"/>
      <c r="X119" s="372"/>
      <c r="AM119" s="22"/>
    </row>
    <row r="120" spans="1:39" s="9" customFormat="1" ht="15" customHeight="1" thickBot="1" x14ac:dyDescent="0.2">
      <c r="A120" s="22"/>
      <c r="AM120" s="22"/>
    </row>
    <row r="121" spans="1:39" s="9" customFormat="1" ht="15" customHeight="1" x14ac:dyDescent="0.15">
      <c r="A121" s="22"/>
      <c r="J121" s="44" t="s">
        <v>129</v>
      </c>
      <c r="K121" s="373" t="s">
        <v>80</v>
      </c>
      <c r="L121" s="374"/>
      <c r="M121" s="374"/>
      <c r="N121" s="374"/>
      <c r="O121" s="374"/>
      <c r="P121" s="375"/>
      <c r="R121" s="44" t="s">
        <v>130</v>
      </c>
      <c r="S121" s="373" t="s">
        <v>81</v>
      </c>
      <c r="T121" s="374"/>
      <c r="U121" s="374"/>
      <c r="V121" s="374"/>
      <c r="W121" s="374"/>
      <c r="X121" s="375"/>
      <c r="Z121" s="13" t="s">
        <v>257</v>
      </c>
      <c r="AM121" s="22"/>
    </row>
    <row r="122" spans="1:39" s="9" customFormat="1" ht="15" customHeight="1" thickBot="1" x14ac:dyDescent="0.2">
      <c r="A122" s="22"/>
      <c r="K122" s="370" t="str">
        <f ca="1">TEXT(入力・分析シート!AF119,"###,###,##0")&amp;" 人"</f>
        <v>0 人</v>
      </c>
      <c r="L122" s="371"/>
      <c r="M122" s="371"/>
      <c r="N122" s="371"/>
      <c r="O122" s="371"/>
      <c r="P122" s="372"/>
      <c r="S122" s="370" t="str">
        <f ca="1">TEXT(入力・分析シート!AG119,"###,###,##0")&amp;" 人"</f>
        <v>0 人</v>
      </c>
      <c r="T122" s="371"/>
      <c r="U122" s="371"/>
      <c r="V122" s="371"/>
      <c r="W122" s="371"/>
      <c r="X122" s="372"/>
      <c r="AM122" s="22"/>
    </row>
    <row r="123" spans="1:39" s="9" customFormat="1" ht="15" customHeight="1" x14ac:dyDescent="0.1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row>
    <row r="124" spans="1:39" s="53" customFormat="1" ht="18.75" customHeight="1" x14ac:dyDescent="0.15">
      <c r="A124" s="51" t="s">
        <v>151</v>
      </c>
      <c r="C124" s="52" t="s">
        <v>160</v>
      </c>
    </row>
    <row r="125" spans="1:39" s="53" customFormat="1" ht="18.75" customHeight="1" x14ac:dyDescent="0.15"/>
    <row r="126" spans="1:39" s="53" customFormat="1" ht="18.75" customHeight="1" x14ac:dyDescent="0.15">
      <c r="B126" s="53" t="s">
        <v>161</v>
      </c>
    </row>
    <row r="127" spans="1:39" s="53" customFormat="1" ht="18.75" customHeight="1" x14ac:dyDescent="0.15">
      <c r="C127" s="53" t="s">
        <v>446</v>
      </c>
    </row>
    <row r="128" spans="1:39" s="53" customFormat="1" ht="18.75" customHeight="1" x14ac:dyDescent="0.15">
      <c r="B128" s="53" t="s">
        <v>447</v>
      </c>
    </row>
    <row r="129" spans="2:3" s="53" customFormat="1" ht="18.75" customHeight="1" x14ac:dyDescent="0.15">
      <c r="B129" s="53" t="s">
        <v>448</v>
      </c>
    </row>
    <row r="130" spans="2:3" s="53" customFormat="1" ht="18.75" customHeight="1" x14ac:dyDescent="0.15"/>
    <row r="131" spans="2:3" s="53" customFormat="1" ht="18.75" customHeight="1" x14ac:dyDescent="0.15">
      <c r="B131" s="53" t="s">
        <v>171</v>
      </c>
    </row>
    <row r="132" spans="2:3" s="53" customFormat="1" ht="18.75" customHeight="1" x14ac:dyDescent="0.15">
      <c r="C132" s="53" t="s">
        <v>298</v>
      </c>
    </row>
    <row r="133" spans="2:3" s="53" customFormat="1" ht="18.75" customHeight="1" x14ac:dyDescent="0.15"/>
    <row r="134" spans="2:3" s="53" customFormat="1" ht="18.75" customHeight="1" x14ac:dyDescent="0.15">
      <c r="B134" s="53" t="s">
        <v>162</v>
      </c>
    </row>
    <row r="135" spans="2:3" s="53" customFormat="1" ht="18.75" customHeight="1" x14ac:dyDescent="0.15">
      <c r="C135" s="53" t="s">
        <v>449</v>
      </c>
    </row>
    <row r="136" spans="2:3" s="53" customFormat="1" ht="18.75" customHeight="1" x14ac:dyDescent="0.15">
      <c r="B136" s="53" t="s">
        <v>450</v>
      </c>
    </row>
    <row r="137" spans="2:3" s="53" customFormat="1" ht="18.75" customHeight="1" x14ac:dyDescent="0.15"/>
    <row r="138" spans="2:3" s="53" customFormat="1" ht="18.75" customHeight="1" x14ac:dyDescent="0.15">
      <c r="B138" s="53" t="s">
        <v>163</v>
      </c>
    </row>
    <row r="139" spans="2:3" s="53" customFormat="1" ht="18.75" customHeight="1" x14ac:dyDescent="0.15">
      <c r="C139" s="53" t="s">
        <v>299</v>
      </c>
    </row>
    <row r="140" spans="2:3" s="53" customFormat="1" ht="18.75" customHeight="1" x14ac:dyDescent="0.15"/>
    <row r="141" spans="2:3" s="53" customFormat="1" ht="18.75" customHeight="1" x14ac:dyDescent="0.15">
      <c r="B141" s="53" t="s">
        <v>164</v>
      </c>
    </row>
    <row r="142" spans="2:3" s="53" customFormat="1" ht="18.75" customHeight="1" x14ac:dyDescent="0.15">
      <c r="C142" s="53" t="s">
        <v>451</v>
      </c>
    </row>
    <row r="143" spans="2:3" s="53" customFormat="1" ht="18.75" customHeight="1" x14ac:dyDescent="0.15">
      <c r="B143" s="53" t="s">
        <v>452</v>
      </c>
    </row>
    <row r="144" spans="2:3" s="53" customFormat="1" ht="18.75" customHeight="1" x14ac:dyDescent="0.15">
      <c r="B144" s="53" t="s">
        <v>453</v>
      </c>
    </row>
    <row r="145" spans="2:3" s="53" customFormat="1" ht="18.75" customHeight="1" x14ac:dyDescent="0.15">
      <c r="B145" s="53" t="s">
        <v>454</v>
      </c>
    </row>
    <row r="146" spans="2:3" s="53" customFormat="1" ht="18.75" customHeight="1" x14ac:dyDescent="0.15"/>
    <row r="147" spans="2:3" s="53" customFormat="1" ht="18.75" customHeight="1" x14ac:dyDescent="0.15">
      <c r="B147" s="53" t="s">
        <v>165</v>
      </c>
    </row>
    <row r="148" spans="2:3" s="53" customFormat="1" ht="18.75" customHeight="1" x14ac:dyDescent="0.15">
      <c r="C148" s="53" t="s">
        <v>300</v>
      </c>
    </row>
    <row r="149" spans="2:3" s="53" customFormat="1" ht="18.75" customHeight="1" x14ac:dyDescent="0.15"/>
    <row r="150" spans="2:3" s="53" customFormat="1" ht="18.75" customHeight="1" x14ac:dyDescent="0.15">
      <c r="B150" s="53" t="s">
        <v>167</v>
      </c>
    </row>
    <row r="151" spans="2:3" s="53" customFormat="1" ht="18.75" customHeight="1" x14ac:dyDescent="0.15">
      <c r="C151" s="53" t="s">
        <v>455</v>
      </c>
    </row>
    <row r="152" spans="2:3" s="53" customFormat="1" ht="18.75" customHeight="1" x14ac:dyDescent="0.15">
      <c r="B152" s="53" t="s">
        <v>456</v>
      </c>
    </row>
    <row r="153" spans="2:3" s="53" customFormat="1" ht="18.75" customHeight="1" x14ac:dyDescent="0.15">
      <c r="B153" s="53" t="s">
        <v>457</v>
      </c>
    </row>
    <row r="154" spans="2:3" s="53" customFormat="1" ht="18.75" customHeight="1" x14ac:dyDescent="0.15">
      <c r="B154" s="53" t="s">
        <v>458</v>
      </c>
    </row>
    <row r="155" spans="2:3" s="53" customFormat="1" ht="18.75" customHeight="1" x14ac:dyDescent="0.15"/>
    <row r="156" spans="2:3" s="53" customFormat="1" ht="18.75" customHeight="1" x14ac:dyDescent="0.15">
      <c r="B156" s="53" t="s">
        <v>168</v>
      </c>
    </row>
    <row r="157" spans="2:3" s="53" customFormat="1" ht="18.75" customHeight="1" x14ac:dyDescent="0.15">
      <c r="C157" s="53" t="s">
        <v>459</v>
      </c>
    </row>
    <row r="158" spans="2:3" s="53" customFormat="1" ht="18.75" customHeight="1" x14ac:dyDescent="0.15">
      <c r="B158" s="53" t="s">
        <v>460</v>
      </c>
    </row>
    <row r="159" spans="2:3" s="53" customFormat="1" ht="18.75" customHeight="1" x14ac:dyDescent="0.15"/>
    <row r="160" spans="2:3" s="53" customFormat="1" ht="18.75" customHeight="1" x14ac:dyDescent="0.15">
      <c r="B160" s="53" t="s">
        <v>169</v>
      </c>
    </row>
    <row r="161" spans="2:3" s="53" customFormat="1" ht="18.75" customHeight="1" x14ac:dyDescent="0.15">
      <c r="C161" s="53" t="s">
        <v>170</v>
      </c>
    </row>
    <row r="162" spans="2:3" s="53" customFormat="1" ht="18.75" customHeight="1" x14ac:dyDescent="0.15"/>
    <row r="163" spans="2:3" s="53" customFormat="1" ht="18.75" customHeight="1" x14ac:dyDescent="0.15">
      <c r="B163" s="53" t="s">
        <v>172</v>
      </c>
    </row>
    <row r="164" spans="2:3" s="53" customFormat="1" ht="18.75" customHeight="1" x14ac:dyDescent="0.15">
      <c r="C164" s="53" t="s">
        <v>301</v>
      </c>
    </row>
    <row r="165" spans="2:3" s="53" customFormat="1" ht="18.75" customHeight="1" x14ac:dyDescent="0.15"/>
    <row r="166" spans="2:3" s="53" customFormat="1" ht="18.75" customHeight="1" x14ac:dyDescent="0.15">
      <c r="B166" s="53" t="s">
        <v>173</v>
      </c>
    </row>
    <row r="167" spans="2:3" s="53" customFormat="1" ht="18.75" customHeight="1" x14ac:dyDescent="0.15">
      <c r="C167" s="53" t="s">
        <v>461</v>
      </c>
    </row>
    <row r="168" spans="2:3" s="53" customFormat="1" ht="18.75" customHeight="1" x14ac:dyDescent="0.15">
      <c r="B168" s="53" t="s">
        <v>462</v>
      </c>
    </row>
    <row r="169" spans="2:3" s="53" customFormat="1" ht="18.75" customHeight="1" x14ac:dyDescent="0.15"/>
    <row r="170" spans="2:3" s="53" customFormat="1" ht="18.75" customHeight="1" x14ac:dyDescent="0.15">
      <c r="B170" s="53" t="s">
        <v>174</v>
      </c>
    </row>
    <row r="171" spans="2:3" s="53" customFormat="1" ht="18.75" customHeight="1" x14ac:dyDescent="0.15">
      <c r="C171" s="53" t="s">
        <v>463</v>
      </c>
    </row>
    <row r="172" spans="2:3" s="53" customFormat="1" ht="18.75" customHeight="1" x14ac:dyDescent="0.15">
      <c r="B172" s="53" t="s">
        <v>464</v>
      </c>
    </row>
    <row r="173" spans="2:3" s="53" customFormat="1" ht="18.75" customHeight="1" x14ac:dyDescent="0.15">
      <c r="B173" s="53" t="s">
        <v>465</v>
      </c>
    </row>
    <row r="174" spans="2:3" s="53" customFormat="1" ht="18.75" customHeight="1" x14ac:dyDescent="0.15"/>
    <row r="175" spans="2:3" s="53" customFormat="1" ht="18.75" customHeight="1" x14ac:dyDescent="0.15">
      <c r="B175" s="53" t="s">
        <v>186</v>
      </c>
    </row>
    <row r="176" spans="2:3" s="53" customFormat="1" ht="18.75" customHeight="1" x14ac:dyDescent="0.15">
      <c r="C176" s="53" t="s">
        <v>302</v>
      </c>
    </row>
    <row r="177" spans="2:3" s="53" customFormat="1" ht="18.75" customHeight="1" x14ac:dyDescent="0.15">
      <c r="B177" s="53" t="s">
        <v>303</v>
      </c>
    </row>
    <row r="178" spans="2:3" s="53" customFormat="1" ht="18.75" customHeight="1" x14ac:dyDescent="0.15"/>
    <row r="179" spans="2:3" s="53" customFormat="1" ht="18.75" customHeight="1" x14ac:dyDescent="0.15">
      <c r="B179" s="53" t="s">
        <v>187</v>
      </c>
    </row>
    <row r="180" spans="2:3" s="53" customFormat="1" ht="18.75" customHeight="1" x14ac:dyDescent="0.15">
      <c r="C180" s="53" t="s">
        <v>306</v>
      </c>
    </row>
    <row r="181" spans="2:3" s="53" customFormat="1" ht="18.75" customHeight="1" x14ac:dyDescent="0.15">
      <c r="B181" s="53" t="s">
        <v>307</v>
      </c>
    </row>
    <row r="182" spans="2:3" s="53" customFormat="1" ht="18.75" customHeight="1" x14ac:dyDescent="0.15"/>
    <row r="183" spans="2:3" s="53" customFormat="1" ht="18.75" customHeight="1" x14ac:dyDescent="0.15">
      <c r="B183" s="53" t="s">
        <v>188</v>
      </c>
    </row>
    <row r="184" spans="2:3" s="53" customFormat="1" ht="18.75" customHeight="1" x14ac:dyDescent="0.15">
      <c r="C184" s="53" t="s">
        <v>304</v>
      </c>
    </row>
    <row r="185" spans="2:3" s="53" customFormat="1" ht="18.75" customHeight="1" x14ac:dyDescent="0.15">
      <c r="B185" s="53" t="s">
        <v>305</v>
      </c>
    </row>
    <row r="186" spans="2:3" s="53" customFormat="1" ht="18.75" customHeight="1" x14ac:dyDescent="0.15"/>
    <row r="187" spans="2:3" s="53" customFormat="1" ht="18.75" customHeight="1" x14ac:dyDescent="0.15">
      <c r="B187" s="53" t="s">
        <v>189</v>
      </c>
    </row>
    <row r="188" spans="2:3" s="53" customFormat="1" ht="18.75" customHeight="1" x14ac:dyDescent="0.15">
      <c r="C188" s="53" t="s">
        <v>309</v>
      </c>
    </row>
    <row r="189" spans="2:3" s="53" customFormat="1" ht="18.75" customHeight="1" x14ac:dyDescent="0.15">
      <c r="B189" s="53" t="s">
        <v>308</v>
      </c>
    </row>
    <row r="190" spans="2:3" s="53" customFormat="1" ht="18.75" customHeight="1" x14ac:dyDescent="0.15"/>
    <row r="191" spans="2:3" s="53" customFormat="1" ht="18.75" customHeight="1" x14ac:dyDescent="0.15">
      <c r="B191" s="53" t="s">
        <v>175</v>
      </c>
    </row>
    <row r="192" spans="2:3" s="53" customFormat="1" ht="18.75" customHeight="1" x14ac:dyDescent="0.15">
      <c r="C192" s="53" t="s">
        <v>310</v>
      </c>
    </row>
    <row r="193" spans="2:3" s="53" customFormat="1" ht="18.75" customHeight="1" x14ac:dyDescent="0.15">
      <c r="B193" s="53" t="s">
        <v>311</v>
      </c>
    </row>
    <row r="194" spans="2:3" s="53" customFormat="1" ht="18.75" customHeight="1" x14ac:dyDescent="0.15"/>
    <row r="195" spans="2:3" s="53" customFormat="1" ht="18.75" customHeight="1" x14ac:dyDescent="0.15">
      <c r="B195" s="53" t="s">
        <v>176</v>
      </c>
    </row>
    <row r="196" spans="2:3" s="53" customFormat="1" ht="18.75" customHeight="1" x14ac:dyDescent="0.15">
      <c r="C196" s="53" t="s">
        <v>466</v>
      </c>
    </row>
    <row r="197" spans="2:3" s="53" customFormat="1" ht="18.75" customHeight="1" x14ac:dyDescent="0.15">
      <c r="B197" s="53" t="s">
        <v>467</v>
      </c>
    </row>
    <row r="198" spans="2:3" s="53" customFormat="1" ht="18.75" customHeight="1" x14ac:dyDescent="0.15">
      <c r="B198" s="53" t="s">
        <v>468</v>
      </c>
    </row>
    <row r="199" spans="2:3" s="53" customFormat="1" ht="18.75" customHeight="1" x14ac:dyDescent="0.15"/>
    <row r="200" spans="2:3" s="53" customFormat="1" ht="18.75" customHeight="1" x14ac:dyDescent="0.15">
      <c r="B200" s="53" t="s">
        <v>177</v>
      </c>
    </row>
    <row r="201" spans="2:3" s="53" customFormat="1" ht="18.75" customHeight="1" x14ac:dyDescent="0.15">
      <c r="C201" s="53" t="s">
        <v>469</v>
      </c>
    </row>
    <row r="202" spans="2:3" s="53" customFormat="1" ht="18.75" customHeight="1" x14ac:dyDescent="0.15">
      <c r="B202" s="53" t="s">
        <v>470</v>
      </c>
    </row>
    <row r="203" spans="2:3" s="53" customFormat="1" ht="18.75" customHeight="1" x14ac:dyDescent="0.15"/>
    <row r="204" spans="2:3" s="53" customFormat="1" ht="18.75" customHeight="1" x14ac:dyDescent="0.15">
      <c r="B204" s="53" t="s">
        <v>178</v>
      </c>
    </row>
    <row r="205" spans="2:3" s="53" customFormat="1" ht="18.75" customHeight="1" x14ac:dyDescent="0.15">
      <c r="C205" s="53" t="s">
        <v>184</v>
      </c>
    </row>
    <row r="206" spans="2:3" s="53" customFormat="1" ht="18.75" customHeight="1" x14ac:dyDescent="0.15">
      <c r="B206" s="53" t="s">
        <v>312</v>
      </c>
    </row>
    <row r="207" spans="2:3" s="53" customFormat="1" ht="18.75" customHeight="1" x14ac:dyDescent="0.15"/>
    <row r="208" spans="2:3" s="53" customFormat="1" ht="18.75" customHeight="1" x14ac:dyDescent="0.15">
      <c r="B208" s="53" t="s">
        <v>179</v>
      </c>
    </row>
    <row r="209" spans="2:3" s="53" customFormat="1" ht="18.75" customHeight="1" x14ac:dyDescent="0.15">
      <c r="C209" s="53" t="s">
        <v>180</v>
      </c>
    </row>
    <row r="210" spans="2:3" s="53" customFormat="1" ht="18.75" customHeight="1" x14ac:dyDescent="0.15">
      <c r="B210" s="53" t="s">
        <v>181</v>
      </c>
    </row>
    <row r="211" spans="2:3" s="53" customFormat="1" ht="18.75" customHeight="1" x14ac:dyDescent="0.15"/>
    <row r="212" spans="2:3" s="53" customFormat="1" ht="18.75" customHeight="1" x14ac:dyDescent="0.15">
      <c r="B212" s="53" t="s">
        <v>182</v>
      </c>
    </row>
    <row r="213" spans="2:3" s="53" customFormat="1" ht="18.75" customHeight="1" x14ac:dyDescent="0.15">
      <c r="C213" s="53" t="s">
        <v>313</v>
      </c>
    </row>
    <row r="214" spans="2:3" s="53" customFormat="1" ht="18.75" customHeight="1" x14ac:dyDescent="0.15"/>
    <row r="215" spans="2:3" s="53" customFormat="1" ht="18.75" customHeight="1" x14ac:dyDescent="0.15">
      <c r="B215" s="53" t="s">
        <v>183</v>
      </c>
    </row>
    <row r="216" spans="2:3" s="53" customFormat="1" ht="18.75" customHeight="1" x14ac:dyDescent="0.15">
      <c r="C216" s="53" t="s">
        <v>185</v>
      </c>
    </row>
  </sheetData>
  <sheetProtection sheet="1" objects="1" scenarios="1"/>
  <mergeCells count="155">
    <mergeCell ref="J1:AI1"/>
    <mergeCell ref="L5:P5"/>
    <mergeCell ref="L6:P6"/>
    <mergeCell ref="L7:P7"/>
    <mergeCell ref="Q5:U5"/>
    <mergeCell ref="Q6:U6"/>
    <mergeCell ref="Q7:U7"/>
    <mergeCell ref="AG4:AL5"/>
    <mergeCell ref="AG6:AL6"/>
    <mergeCell ref="AG7:AL7"/>
    <mergeCell ref="AG8:AL8"/>
    <mergeCell ref="C9:C11"/>
    <mergeCell ref="AB4:AF5"/>
    <mergeCell ref="AB6:AF6"/>
    <mergeCell ref="AB7:AF7"/>
    <mergeCell ref="AB8:AF8"/>
    <mergeCell ref="B4:K5"/>
    <mergeCell ref="B6:K6"/>
    <mergeCell ref="V11:AA11"/>
    <mergeCell ref="L10:P10"/>
    <mergeCell ref="V8:AA8"/>
    <mergeCell ref="L4:AA4"/>
    <mergeCell ref="V5:AA5"/>
    <mergeCell ref="V6:AA6"/>
    <mergeCell ref="V10:AA10"/>
    <mergeCell ref="V7:AA7"/>
    <mergeCell ref="Q8:U8"/>
    <mergeCell ref="Q9:U9"/>
    <mergeCell ref="Q10:U10"/>
    <mergeCell ref="AB9:AF9"/>
    <mergeCell ref="AB10:AF10"/>
    <mergeCell ref="C7:K7"/>
    <mergeCell ref="J56:O56"/>
    <mergeCell ref="K60:P60"/>
    <mergeCell ref="C56:H56"/>
    <mergeCell ref="C55:H55"/>
    <mergeCell ref="C49:H49"/>
    <mergeCell ref="D11:K11"/>
    <mergeCell ref="C38:AM39"/>
    <mergeCell ref="S61:X61"/>
    <mergeCell ref="S63:X63"/>
    <mergeCell ref="S60:X60"/>
    <mergeCell ref="C61:H61"/>
    <mergeCell ref="C51:H51"/>
    <mergeCell ref="B12:K12"/>
    <mergeCell ref="Q11:U11"/>
    <mergeCell ref="AB12:AF12"/>
    <mergeCell ref="L11:P11"/>
    <mergeCell ref="L12:P12"/>
    <mergeCell ref="C48:H48"/>
    <mergeCell ref="B18:AM19"/>
    <mergeCell ref="AG11:AL11"/>
    <mergeCell ref="AG12:AL12"/>
    <mergeCell ref="B7:B11"/>
    <mergeCell ref="L8:P8"/>
    <mergeCell ref="C8:K8"/>
    <mergeCell ref="AG110:AL110"/>
    <mergeCell ref="AA74:AE74"/>
    <mergeCell ref="AA60:AE60"/>
    <mergeCell ref="AG74:AL75"/>
    <mergeCell ref="C25:AM26"/>
    <mergeCell ref="J55:O55"/>
    <mergeCell ref="C64:H64"/>
    <mergeCell ref="S81:X81"/>
    <mergeCell ref="S82:X82"/>
    <mergeCell ref="C52:H52"/>
    <mergeCell ref="S64:X64"/>
    <mergeCell ref="C60:H60"/>
    <mergeCell ref="C72:H72"/>
    <mergeCell ref="K61:P61"/>
    <mergeCell ref="K63:P63"/>
    <mergeCell ref="K64:P64"/>
    <mergeCell ref="J69:O69"/>
    <mergeCell ref="J70:O70"/>
    <mergeCell ref="C66:H66"/>
    <mergeCell ref="C63:H63"/>
    <mergeCell ref="S78:X78"/>
    <mergeCell ref="S79:X79"/>
    <mergeCell ref="C98:H98"/>
    <mergeCell ref="Q85:R85"/>
    <mergeCell ref="AG13:AL13"/>
    <mergeCell ref="AG9:AL9"/>
    <mergeCell ref="AG10:AL10"/>
    <mergeCell ref="Z47:AL49"/>
    <mergeCell ref="C32:AM33"/>
    <mergeCell ref="L13:P13"/>
    <mergeCell ref="AB11:AF11"/>
    <mergeCell ref="D10:K10"/>
    <mergeCell ref="C45:AM46"/>
    <mergeCell ref="C36:AM37"/>
    <mergeCell ref="C27:AM28"/>
    <mergeCell ref="C29:AM31"/>
    <mergeCell ref="C42:AM44"/>
    <mergeCell ref="AB13:AF13"/>
    <mergeCell ref="V12:AA12"/>
    <mergeCell ref="V13:AA13"/>
    <mergeCell ref="V9:AA9"/>
    <mergeCell ref="Q12:U12"/>
    <mergeCell ref="Q13:U13"/>
    <mergeCell ref="C13:K13"/>
    <mergeCell ref="D9:K9"/>
    <mergeCell ref="L9:P9"/>
    <mergeCell ref="C67:H67"/>
    <mergeCell ref="C69:H69"/>
    <mergeCell ref="C70:H70"/>
    <mergeCell ref="C90:H90"/>
    <mergeCell ref="K79:P79"/>
    <mergeCell ref="C73:H73"/>
    <mergeCell ref="K78:P78"/>
    <mergeCell ref="C76:H77"/>
    <mergeCell ref="C75:H75"/>
    <mergeCell ref="K89:P89"/>
    <mergeCell ref="C86:H86"/>
    <mergeCell ref="C87:H87"/>
    <mergeCell ref="C89:H89"/>
    <mergeCell ref="K86:P86"/>
    <mergeCell ref="K93:P93"/>
    <mergeCell ref="C92:H92"/>
    <mergeCell ref="C93:H93"/>
    <mergeCell ref="K92:P92"/>
    <mergeCell ref="K121:P121"/>
    <mergeCell ref="S118:X118"/>
    <mergeCell ref="S92:X92"/>
    <mergeCell ref="K81:P81"/>
    <mergeCell ref="K82:P82"/>
    <mergeCell ref="K90:P90"/>
    <mergeCell ref="S110:X110"/>
    <mergeCell ref="S89:X89"/>
    <mergeCell ref="S90:X90"/>
    <mergeCell ref="K85:P85"/>
    <mergeCell ref="S93:X93"/>
    <mergeCell ref="K110:P110"/>
    <mergeCell ref="K122:P122"/>
    <mergeCell ref="S121:X121"/>
    <mergeCell ref="S122:X122"/>
    <mergeCell ref="K119:P119"/>
    <mergeCell ref="S119:X119"/>
    <mergeCell ref="C95:H95"/>
    <mergeCell ref="K113:P113"/>
    <mergeCell ref="S113:X113"/>
    <mergeCell ref="C107:H107"/>
    <mergeCell ref="C108:H109"/>
    <mergeCell ref="K118:P118"/>
    <mergeCell ref="C104:H104"/>
    <mergeCell ref="C105:H105"/>
    <mergeCell ref="C101:H101"/>
    <mergeCell ref="C102:H102"/>
    <mergeCell ref="C99:H99"/>
    <mergeCell ref="C96:H96"/>
    <mergeCell ref="S111:X111"/>
    <mergeCell ref="S114:X114"/>
    <mergeCell ref="K114:P114"/>
    <mergeCell ref="K111:P111"/>
    <mergeCell ref="J101:O101"/>
    <mergeCell ref="J102:O102"/>
  </mergeCells>
  <phoneticPr fontId="4"/>
  <dataValidations count="1">
    <dataValidation imeMode="on" allowBlank="1" showInputMessage="1" showErrorMessage="1" sqref="J1:AI1 B18:AM19" xr:uid="{00000000-0002-0000-0300-000000000000}"/>
  </dataValidations>
  <pageMargins left="0.39370078740157483" right="0.39370078740157483" top="0.39370078740157483" bottom="0.39370078740157483" header="0.31496062992125984" footer="0.31496062992125984"/>
  <pageSetup paperSize="9" scale="79" orientation="portrait" r:id="rId1"/>
  <headerFooter alignWithMargins="0">
    <oddFooter>&amp;C&amp;P</oddFooter>
  </headerFooter>
  <rowBreaks count="1" manualBreakCount="1">
    <brk id="46" max="38"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U116"/>
  <sheetViews>
    <sheetView zoomScale="80" zoomScaleNormal="80" zoomScaleSheetLayoutView="100" workbookViewId="0">
      <pane xSplit="2" ySplit="4" topLeftCell="C5" activePane="bottomRight" state="frozen"/>
      <selection activeCell="B12" sqref="B12:K13"/>
      <selection pane="topRight" activeCell="B12" sqref="B12:K13"/>
      <selection pane="bottomLeft" activeCell="B12" sqref="B12:K13"/>
      <selection pane="bottomRight" activeCell="C1" sqref="C1"/>
    </sheetView>
  </sheetViews>
  <sheetFormatPr defaultColWidth="10.625" defaultRowHeight="15" customHeight="1" x14ac:dyDescent="0.15"/>
  <cols>
    <col min="1" max="1" width="7.625" style="204" customWidth="1"/>
    <col min="2" max="2" width="22.5" style="205" customWidth="1"/>
    <col min="3" max="3" width="10.625" style="206" customWidth="1"/>
    <col min="4" max="6" width="10.875" style="206" bestFit="1" customWidth="1"/>
    <col min="7" max="7" width="11.125" style="206" bestFit="1" customWidth="1"/>
    <col min="8" max="8" width="10.875" style="206" bestFit="1" customWidth="1"/>
    <col min="9" max="9" width="11.125" style="206" bestFit="1" customWidth="1"/>
    <col min="10" max="12" width="10.875" style="206" bestFit="1" customWidth="1"/>
    <col min="13" max="13" width="11.125" style="206" bestFit="1" customWidth="1"/>
    <col min="14" max="16" width="10.875" style="206" bestFit="1" customWidth="1"/>
    <col min="17" max="21" width="11.125" style="206" bestFit="1" customWidth="1"/>
    <col min="22" max="23" width="10.875" style="206" bestFit="1" customWidth="1"/>
    <col min="24" max="24" width="12.25" style="206" bestFit="1" customWidth="1"/>
    <col min="25" max="25" width="11" style="206" bestFit="1" customWidth="1"/>
    <col min="26" max="27" width="10.75" style="206" bestFit="1" customWidth="1"/>
    <col min="28" max="28" width="11.125" style="206" bestFit="1" customWidth="1"/>
    <col min="29" max="30" width="10.875" style="206" bestFit="1" customWidth="1"/>
    <col min="31" max="31" width="11.125" style="206" bestFit="1" customWidth="1"/>
    <col min="32" max="32" width="10.875" style="206" bestFit="1" customWidth="1"/>
    <col min="33" max="33" width="11.125" style="206" bestFit="1" customWidth="1"/>
    <col min="34" max="36" width="10.875" style="206" bestFit="1" customWidth="1"/>
    <col min="37" max="38" width="11.125" style="206" bestFit="1" customWidth="1"/>
    <col min="39" max="39" width="10.875" style="206" bestFit="1" customWidth="1"/>
    <col min="40" max="41" width="11.125" style="206" bestFit="1" customWidth="1"/>
    <col min="42" max="45" width="10.875" style="206" bestFit="1" customWidth="1"/>
    <col min="46" max="46" width="11.125" style="206" bestFit="1" customWidth="1"/>
    <col min="47" max="49" width="10.875" style="206" bestFit="1" customWidth="1"/>
    <col min="50" max="50" width="11.125" style="206" bestFit="1" customWidth="1"/>
    <col min="51" max="62" width="10.875" style="206" bestFit="1" customWidth="1"/>
    <col min="63" max="63" width="11.125" style="206" bestFit="1" customWidth="1"/>
    <col min="64" max="72" width="10.875" style="206" bestFit="1" customWidth="1"/>
    <col min="73" max="73" width="12.25" style="206" bestFit="1" customWidth="1"/>
    <col min="74" max="85" width="10.875" style="206" bestFit="1" customWidth="1"/>
    <col min="86" max="86" width="11" style="206" bestFit="1" customWidth="1"/>
    <col min="87" max="88" width="11.125" style="206" bestFit="1" customWidth="1"/>
    <col min="89" max="89" width="10.875" style="206" bestFit="1" customWidth="1"/>
    <col min="90" max="90" width="11.125" style="206" bestFit="1" customWidth="1"/>
    <col min="91" max="95" width="10.875" style="206" bestFit="1" customWidth="1"/>
    <col min="96" max="96" width="10.875" style="206" customWidth="1"/>
    <col min="97" max="97" width="11.125" style="206" bestFit="1" customWidth="1"/>
    <col min="98" max="101" width="10.875" style="206" bestFit="1" customWidth="1"/>
    <col min="102" max="102" width="10.875" style="206" customWidth="1"/>
    <col min="103" max="104" width="10.875" style="206" bestFit="1" customWidth="1"/>
    <col min="105" max="105" width="11.125" style="206" bestFit="1" customWidth="1"/>
    <col min="106" max="106" width="20.625" style="206" bestFit="1" customWidth="1"/>
    <col min="107" max="107" width="13.625" style="206" customWidth="1"/>
    <col min="108" max="112" width="13.625" style="207" customWidth="1"/>
    <col min="113" max="114" width="13.625" style="206" customWidth="1"/>
    <col min="115" max="115" width="13.625" style="207" customWidth="1"/>
    <col min="116" max="118" width="13.625" style="206" customWidth="1"/>
    <col min="119" max="119" width="13.625" style="207" customWidth="1"/>
    <col min="120" max="120" width="13.625" style="206" customWidth="1"/>
    <col min="121" max="16384" width="10.625" style="206"/>
  </cols>
  <sheetData>
    <row r="1" spans="1:125" ht="24.95" customHeight="1" x14ac:dyDescent="0.15">
      <c r="A1" s="204" t="s">
        <v>681</v>
      </c>
    </row>
    <row r="2" spans="1:125" ht="15" customHeight="1" x14ac:dyDescent="0.15">
      <c r="A2" s="204" t="s">
        <v>615</v>
      </c>
    </row>
    <row r="3" spans="1:125" s="204" customFormat="1" ht="15" customHeight="1" x14ac:dyDescent="0.15">
      <c r="A3" s="208" t="s">
        <v>678</v>
      </c>
      <c r="B3" s="209"/>
      <c r="C3" s="210" t="s">
        <v>327</v>
      </c>
      <c r="D3" s="211" t="s">
        <v>328</v>
      </c>
      <c r="E3" s="211" t="s">
        <v>329</v>
      </c>
      <c r="F3" s="211" t="s">
        <v>330</v>
      </c>
      <c r="G3" s="211" t="s">
        <v>331</v>
      </c>
      <c r="H3" s="211" t="s">
        <v>332</v>
      </c>
      <c r="I3" s="211" t="s">
        <v>333</v>
      </c>
      <c r="J3" s="211" t="s">
        <v>334</v>
      </c>
      <c r="K3" s="211" t="s">
        <v>335</v>
      </c>
      <c r="L3" s="211" t="s">
        <v>336</v>
      </c>
      <c r="M3" s="211" t="s">
        <v>337</v>
      </c>
      <c r="N3" s="211" t="s">
        <v>338</v>
      </c>
      <c r="O3" s="211" t="s">
        <v>339</v>
      </c>
      <c r="P3" s="211" t="s">
        <v>340</v>
      </c>
      <c r="Q3" s="211" t="s">
        <v>341</v>
      </c>
      <c r="R3" s="211" t="s">
        <v>342</v>
      </c>
      <c r="S3" s="211" t="s">
        <v>343</v>
      </c>
      <c r="T3" s="211" t="s">
        <v>344</v>
      </c>
      <c r="U3" s="211" t="s">
        <v>345</v>
      </c>
      <c r="V3" s="211" t="s">
        <v>346</v>
      </c>
      <c r="W3" s="211" t="s">
        <v>347</v>
      </c>
      <c r="X3" s="211" t="s">
        <v>348</v>
      </c>
      <c r="Y3" s="211" t="s">
        <v>349</v>
      </c>
      <c r="Z3" s="211" t="s">
        <v>350</v>
      </c>
      <c r="AA3" s="211" t="s">
        <v>351</v>
      </c>
      <c r="AB3" s="211" t="s">
        <v>352</v>
      </c>
      <c r="AC3" s="211" t="s">
        <v>353</v>
      </c>
      <c r="AD3" s="211" t="s">
        <v>354</v>
      </c>
      <c r="AE3" s="211" t="s">
        <v>355</v>
      </c>
      <c r="AF3" s="211" t="s">
        <v>356</v>
      </c>
      <c r="AG3" s="211" t="s">
        <v>357</v>
      </c>
      <c r="AH3" s="211" t="s">
        <v>358</v>
      </c>
      <c r="AI3" s="211" t="s">
        <v>359</v>
      </c>
      <c r="AJ3" s="211" t="s">
        <v>360</v>
      </c>
      <c r="AK3" s="211" t="s">
        <v>361</v>
      </c>
      <c r="AL3" s="211" t="s">
        <v>362</v>
      </c>
      <c r="AM3" s="211" t="s">
        <v>363</v>
      </c>
      <c r="AN3" s="211" t="s">
        <v>364</v>
      </c>
      <c r="AO3" s="211" t="s">
        <v>365</v>
      </c>
      <c r="AP3" s="211" t="s">
        <v>366</v>
      </c>
      <c r="AQ3" s="211" t="s">
        <v>367</v>
      </c>
      <c r="AR3" s="211" t="s">
        <v>368</v>
      </c>
      <c r="AS3" s="211" t="s">
        <v>369</v>
      </c>
      <c r="AT3" s="211" t="s">
        <v>370</v>
      </c>
      <c r="AU3" s="211" t="s">
        <v>371</v>
      </c>
      <c r="AV3" s="211" t="s">
        <v>372</v>
      </c>
      <c r="AW3" s="211" t="s">
        <v>373</v>
      </c>
      <c r="AX3" s="211" t="s">
        <v>374</v>
      </c>
      <c r="AY3" s="211" t="s">
        <v>375</v>
      </c>
      <c r="AZ3" s="211" t="s">
        <v>376</v>
      </c>
      <c r="BA3" s="211" t="s">
        <v>377</v>
      </c>
      <c r="BB3" s="211" t="s">
        <v>378</v>
      </c>
      <c r="BC3" s="211" t="s">
        <v>379</v>
      </c>
      <c r="BD3" s="211" t="s">
        <v>380</v>
      </c>
      <c r="BE3" s="211" t="s">
        <v>381</v>
      </c>
      <c r="BF3" s="211" t="s">
        <v>382</v>
      </c>
      <c r="BG3" s="211" t="s">
        <v>383</v>
      </c>
      <c r="BH3" s="211" t="s">
        <v>384</v>
      </c>
      <c r="BI3" s="211" t="s">
        <v>385</v>
      </c>
      <c r="BJ3" s="211" t="s">
        <v>386</v>
      </c>
      <c r="BK3" s="211" t="s">
        <v>387</v>
      </c>
      <c r="BL3" s="211" t="s">
        <v>388</v>
      </c>
      <c r="BM3" s="211" t="s">
        <v>389</v>
      </c>
      <c r="BN3" s="211" t="s">
        <v>390</v>
      </c>
      <c r="BO3" s="211" t="s">
        <v>391</v>
      </c>
      <c r="BP3" s="211" t="s">
        <v>392</v>
      </c>
      <c r="BQ3" s="211" t="s">
        <v>393</v>
      </c>
      <c r="BR3" s="211" t="s">
        <v>394</v>
      </c>
      <c r="BS3" s="211" t="s">
        <v>395</v>
      </c>
      <c r="BT3" s="211" t="s">
        <v>396</v>
      </c>
      <c r="BU3" s="211" t="s">
        <v>397</v>
      </c>
      <c r="BV3" s="211" t="s">
        <v>398</v>
      </c>
      <c r="BW3" s="211" t="s">
        <v>399</v>
      </c>
      <c r="BX3" s="211" t="s">
        <v>400</v>
      </c>
      <c r="BY3" s="211" t="s">
        <v>401</v>
      </c>
      <c r="BZ3" s="211" t="s">
        <v>402</v>
      </c>
      <c r="CA3" s="211" t="s">
        <v>403</v>
      </c>
      <c r="CB3" s="211" t="s">
        <v>404</v>
      </c>
      <c r="CC3" s="211" t="s">
        <v>405</v>
      </c>
      <c r="CD3" s="211" t="s">
        <v>406</v>
      </c>
      <c r="CE3" s="211" t="s">
        <v>407</v>
      </c>
      <c r="CF3" s="211" t="s">
        <v>408</v>
      </c>
      <c r="CG3" s="211" t="s">
        <v>409</v>
      </c>
      <c r="CH3" s="211" t="s">
        <v>410</v>
      </c>
      <c r="CI3" s="211" t="s">
        <v>411</v>
      </c>
      <c r="CJ3" s="211" t="s">
        <v>412</v>
      </c>
      <c r="CK3" s="211" t="s">
        <v>413</v>
      </c>
      <c r="CL3" s="211" t="s">
        <v>414</v>
      </c>
      <c r="CM3" s="211" t="s">
        <v>415</v>
      </c>
      <c r="CN3" s="211" t="s">
        <v>416</v>
      </c>
      <c r="CO3" s="211" t="s">
        <v>417</v>
      </c>
      <c r="CP3" s="211" t="s">
        <v>418</v>
      </c>
      <c r="CQ3" s="211" t="s">
        <v>419</v>
      </c>
      <c r="CR3" s="211" t="s">
        <v>420</v>
      </c>
      <c r="CS3" s="211" t="s">
        <v>421</v>
      </c>
      <c r="CT3" s="211" t="s">
        <v>422</v>
      </c>
      <c r="CU3" s="211" t="s">
        <v>423</v>
      </c>
      <c r="CV3" s="211" t="s">
        <v>424</v>
      </c>
      <c r="CW3" s="211" t="s">
        <v>425</v>
      </c>
      <c r="CX3" s="211" t="s">
        <v>426</v>
      </c>
      <c r="CY3" s="211" t="s">
        <v>427</v>
      </c>
      <c r="CZ3" s="211" t="s">
        <v>428</v>
      </c>
      <c r="DA3" s="211" t="s">
        <v>429</v>
      </c>
      <c r="DB3" s="212" t="s">
        <v>429</v>
      </c>
      <c r="DC3" s="210" t="s">
        <v>430</v>
      </c>
      <c r="DD3" s="211" t="s">
        <v>431</v>
      </c>
      <c r="DE3" s="211" t="s">
        <v>432</v>
      </c>
      <c r="DF3" s="211" t="s">
        <v>433</v>
      </c>
      <c r="DG3" s="211" t="s">
        <v>434</v>
      </c>
      <c r="DH3" s="211" t="s">
        <v>435</v>
      </c>
      <c r="DI3" s="212">
        <v>111</v>
      </c>
      <c r="DJ3" s="212">
        <v>112</v>
      </c>
      <c r="DK3" s="212">
        <v>113</v>
      </c>
      <c r="DL3" s="212">
        <v>114</v>
      </c>
      <c r="DM3" s="212">
        <v>115</v>
      </c>
      <c r="DN3" s="212">
        <v>116</v>
      </c>
      <c r="DO3" s="211">
        <v>117</v>
      </c>
      <c r="DP3" s="212">
        <v>118</v>
      </c>
      <c r="DR3" s="212"/>
      <c r="DS3" s="212"/>
      <c r="DT3" s="212"/>
      <c r="DU3" s="212"/>
    </row>
    <row r="4" spans="1:125" s="220" customFormat="1" ht="39.950000000000003" customHeight="1" x14ac:dyDescent="0.15">
      <c r="A4" s="213" t="s">
        <v>486</v>
      </c>
      <c r="B4" s="214"/>
      <c r="C4" s="215" t="s">
        <v>521</v>
      </c>
      <c r="D4" s="216" t="s">
        <v>474</v>
      </c>
      <c r="E4" s="216" t="s">
        <v>522</v>
      </c>
      <c r="F4" s="216" t="s">
        <v>523</v>
      </c>
      <c r="G4" s="216" t="s">
        <v>658</v>
      </c>
      <c r="H4" s="216" t="s">
        <v>524</v>
      </c>
      <c r="I4" s="216" t="s">
        <v>525</v>
      </c>
      <c r="J4" s="216" t="s">
        <v>526</v>
      </c>
      <c r="K4" s="216" t="s">
        <v>527</v>
      </c>
      <c r="L4" s="216" t="s">
        <v>675</v>
      </c>
      <c r="M4" s="216" t="s">
        <v>528</v>
      </c>
      <c r="N4" s="216" t="s">
        <v>529</v>
      </c>
      <c r="O4" s="216" t="s">
        <v>530</v>
      </c>
      <c r="P4" s="216" t="s">
        <v>531</v>
      </c>
      <c r="Q4" s="216" t="s">
        <v>532</v>
      </c>
      <c r="R4" s="216" t="s">
        <v>533</v>
      </c>
      <c r="S4" s="216" t="s">
        <v>534</v>
      </c>
      <c r="T4" s="216" t="s">
        <v>535</v>
      </c>
      <c r="U4" s="216" t="s">
        <v>536</v>
      </c>
      <c r="V4" s="216" t="s">
        <v>537</v>
      </c>
      <c r="W4" s="216" t="s">
        <v>538</v>
      </c>
      <c r="X4" s="216" t="s">
        <v>539</v>
      </c>
      <c r="Y4" s="216" t="s">
        <v>540</v>
      </c>
      <c r="Z4" s="216" t="s">
        <v>659</v>
      </c>
      <c r="AA4" s="216" t="s">
        <v>660</v>
      </c>
      <c r="AB4" s="216" t="s">
        <v>541</v>
      </c>
      <c r="AC4" s="216" t="s">
        <v>542</v>
      </c>
      <c r="AD4" s="216" t="s">
        <v>661</v>
      </c>
      <c r="AE4" s="216" t="s">
        <v>543</v>
      </c>
      <c r="AF4" s="216" t="s">
        <v>544</v>
      </c>
      <c r="AG4" s="216" t="s">
        <v>545</v>
      </c>
      <c r="AH4" s="216" t="s">
        <v>546</v>
      </c>
      <c r="AI4" s="216" t="s">
        <v>547</v>
      </c>
      <c r="AJ4" s="216" t="s">
        <v>629</v>
      </c>
      <c r="AK4" s="216" t="s">
        <v>548</v>
      </c>
      <c r="AL4" s="216" t="s">
        <v>549</v>
      </c>
      <c r="AM4" s="216" t="s">
        <v>550</v>
      </c>
      <c r="AN4" s="216" t="s">
        <v>662</v>
      </c>
      <c r="AO4" s="216" t="s">
        <v>551</v>
      </c>
      <c r="AP4" s="216" t="s">
        <v>552</v>
      </c>
      <c r="AQ4" s="216" t="s">
        <v>553</v>
      </c>
      <c r="AR4" s="216" t="s">
        <v>554</v>
      </c>
      <c r="AS4" s="216" t="s">
        <v>555</v>
      </c>
      <c r="AT4" s="216" t="s">
        <v>556</v>
      </c>
      <c r="AU4" s="216" t="s">
        <v>557</v>
      </c>
      <c r="AV4" s="216" t="s">
        <v>558</v>
      </c>
      <c r="AW4" s="216" t="s">
        <v>559</v>
      </c>
      <c r="AX4" s="216" t="s">
        <v>560</v>
      </c>
      <c r="AY4" s="216" t="s">
        <v>561</v>
      </c>
      <c r="AZ4" s="216" t="s">
        <v>475</v>
      </c>
      <c r="BA4" s="216" t="s">
        <v>562</v>
      </c>
      <c r="BB4" s="216" t="s">
        <v>563</v>
      </c>
      <c r="BC4" s="216" t="s">
        <v>564</v>
      </c>
      <c r="BD4" s="216" t="s">
        <v>565</v>
      </c>
      <c r="BE4" s="216" t="s">
        <v>640</v>
      </c>
      <c r="BF4" s="216" t="s">
        <v>566</v>
      </c>
      <c r="BG4" s="216" t="s">
        <v>567</v>
      </c>
      <c r="BH4" s="216" t="s">
        <v>568</v>
      </c>
      <c r="BI4" s="216" t="s">
        <v>326</v>
      </c>
      <c r="BJ4" s="216" t="s">
        <v>569</v>
      </c>
      <c r="BK4" s="216" t="s">
        <v>476</v>
      </c>
      <c r="BL4" s="216" t="s">
        <v>477</v>
      </c>
      <c r="BM4" s="216" t="s">
        <v>676</v>
      </c>
      <c r="BN4" s="216" t="s">
        <v>570</v>
      </c>
      <c r="BO4" s="216" t="s">
        <v>571</v>
      </c>
      <c r="BP4" s="216" t="s">
        <v>572</v>
      </c>
      <c r="BQ4" s="216" t="s">
        <v>573</v>
      </c>
      <c r="BR4" s="216" t="s">
        <v>478</v>
      </c>
      <c r="BS4" s="216" t="s">
        <v>574</v>
      </c>
      <c r="BT4" s="216" t="s">
        <v>575</v>
      </c>
      <c r="BU4" s="216" t="s">
        <v>479</v>
      </c>
      <c r="BV4" s="216" t="s">
        <v>480</v>
      </c>
      <c r="BW4" s="216" t="s">
        <v>576</v>
      </c>
      <c r="BX4" s="216" t="s">
        <v>577</v>
      </c>
      <c r="BY4" s="216" t="s">
        <v>578</v>
      </c>
      <c r="BZ4" s="216" t="s">
        <v>579</v>
      </c>
      <c r="CA4" s="216" t="s">
        <v>580</v>
      </c>
      <c r="CB4" s="216" t="s">
        <v>581</v>
      </c>
      <c r="CC4" s="216" t="s">
        <v>481</v>
      </c>
      <c r="CD4" s="216" t="s">
        <v>582</v>
      </c>
      <c r="CE4" s="216" t="s">
        <v>482</v>
      </c>
      <c r="CF4" s="216" t="s">
        <v>583</v>
      </c>
      <c r="CG4" s="216" t="s">
        <v>584</v>
      </c>
      <c r="CH4" s="216" t="s">
        <v>663</v>
      </c>
      <c r="CI4" s="216" t="s">
        <v>585</v>
      </c>
      <c r="CJ4" s="216" t="s">
        <v>586</v>
      </c>
      <c r="CK4" s="216" t="s">
        <v>587</v>
      </c>
      <c r="CL4" s="216" t="s">
        <v>588</v>
      </c>
      <c r="CM4" s="216" t="s">
        <v>589</v>
      </c>
      <c r="CN4" s="216" t="s">
        <v>590</v>
      </c>
      <c r="CO4" s="216" t="s">
        <v>591</v>
      </c>
      <c r="CP4" s="216" t="s">
        <v>592</v>
      </c>
      <c r="CQ4" s="216" t="s">
        <v>593</v>
      </c>
      <c r="CR4" s="216" t="s">
        <v>594</v>
      </c>
      <c r="CS4" s="216" t="s">
        <v>595</v>
      </c>
      <c r="CT4" s="216" t="s">
        <v>596</v>
      </c>
      <c r="CU4" s="216" t="s">
        <v>483</v>
      </c>
      <c r="CV4" s="216" t="s">
        <v>597</v>
      </c>
      <c r="CW4" s="216" t="s">
        <v>598</v>
      </c>
      <c r="CX4" s="216" t="s">
        <v>673</v>
      </c>
      <c r="CY4" s="216" t="s">
        <v>599</v>
      </c>
      <c r="CZ4" s="216" t="s">
        <v>484</v>
      </c>
      <c r="DA4" s="216" t="s">
        <v>485</v>
      </c>
      <c r="DB4" s="217" t="s">
        <v>487</v>
      </c>
      <c r="DC4" s="215" t="s">
        <v>488</v>
      </c>
      <c r="DD4" s="218" t="s">
        <v>600</v>
      </c>
      <c r="DE4" s="218" t="s">
        <v>601</v>
      </c>
      <c r="DF4" s="218" t="s">
        <v>602</v>
      </c>
      <c r="DG4" s="218" t="s">
        <v>603</v>
      </c>
      <c r="DH4" s="218" t="s">
        <v>604</v>
      </c>
      <c r="DI4" s="217" t="s">
        <v>605</v>
      </c>
      <c r="DJ4" s="217" t="s">
        <v>606</v>
      </c>
      <c r="DK4" s="219" t="s">
        <v>607</v>
      </c>
      <c r="DL4" s="217" t="s">
        <v>489</v>
      </c>
      <c r="DM4" s="217" t="s">
        <v>490</v>
      </c>
      <c r="DN4" s="217" t="s">
        <v>608</v>
      </c>
      <c r="DO4" s="218" t="s">
        <v>491</v>
      </c>
      <c r="DP4" s="217" t="s">
        <v>492</v>
      </c>
      <c r="DR4" s="217" t="s">
        <v>438</v>
      </c>
      <c r="DS4" s="217" t="s">
        <v>439</v>
      </c>
      <c r="DT4" s="217" t="s">
        <v>440</v>
      </c>
      <c r="DU4" s="217" t="s">
        <v>441</v>
      </c>
    </row>
    <row r="5" spans="1:125" ht="15" customHeight="1" x14ac:dyDescent="0.15">
      <c r="A5" s="221" t="s">
        <v>327</v>
      </c>
      <c r="B5" s="222" t="s">
        <v>521</v>
      </c>
      <c r="C5" s="223">
        <v>2715578</v>
      </c>
      <c r="D5" s="224">
        <v>8645197</v>
      </c>
      <c r="E5" s="224">
        <v>176441</v>
      </c>
      <c r="F5" s="224">
        <v>22434</v>
      </c>
      <c r="G5" s="224">
        <v>0</v>
      </c>
      <c r="H5" s="224">
        <v>0</v>
      </c>
      <c r="I5" s="224">
        <v>0</v>
      </c>
      <c r="J5" s="224">
        <v>120825</v>
      </c>
      <c r="K5" s="224">
        <v>37246</v>
      </c>
      <c r="L5" s="224">
        <v>35076043</v>
      </c>
      <c r="M5" s="224">
        <v>532731</v>
      </c>
      <c r="N5" s="224">
        <v>5183285</v>
      </c>
      <c r="O5" s="224">
        <v>623201</v>
      </c>
      <c r="P5" s="224">
        <v>1329159</v>
      </c>
      <c r="Q5" s="224">
        <v>19668</v>
      </c>
      <c r="R5" s="224">
        <v>26802</v>
      </c>
      <c r="S5" s="224">
        <v>1292</v>
      </c>
      <c r="T5" s="224">
        <v>0</v>
      </c>
      <c r="U5" s="224">
        <v>146413</v>
      </c>
      <c r="V5" s="224">
        <v>0</v>
      </c>
      <c r="W5" s="224">
        <v>0</v>
      </c>
      <c r="X5" s="224">
        <v>0</v>
      </c>
      <c r="Y5" s="224">
        <v>0</v>
      </c>
      <c r="Z5" s="224">
        <v>0</v>
      </c>
      <c r="AA5" s="224">
        <v>95</v>
      </c>
      <c r="AB5" s="224">
        <v>121821</v>
      </c>
      <c r="AC5" s="224">
        <v>6450</v>
      </c>
      <c r="AD5" s="224">
        <v>0</v>
      </c>
      <c r="AE5" s="224">
        <v>0</v>
      </c>
      <c r="AF5" s="224">
        <v>69505</v>
      </c>
      <c r="AG5" s="224">
        <v>0</v>
      </c>
      <c r="AH5" s="224">
        <v>0</v>
      </c>
      <c r="AI5" s="224">
        <v>0</v>
      </c>
      <c r="AJ5" s="224">
        <v>255</v>
      </c>
      <c r="AK5" s="224">
        <v>0</v>
      </c>
      <c r="AL5" s="224">
        <v>0</v>
      </c>
      <c r="AM5" s="224">
        <v>0</v>
      </c>
      <c r="AN5" s="224">
        <v>0</v>
      </c>
      <c r="AO5" s="224">
        <v>0</v>
      </c>
      <c r="AP5" s="224">
        <v>0</v>
      </c>
      <c r="AQ5" s="224">
        <v>20</v>
      </c>
      <c r="AR5" s="224">
        <v>0</v>
      </c>
      <c r="AS5" s="224">
        <v>0</v>
      </c>
      <c r="AT5" s="224">
        <v>0</v>
      </c>
      <c r="AU5" s="224">
        <v>0</v>
      </c>
      <c r="AV5" s="224">
        <v>0</v>
      </c>
      <c r="AW5" s="224">
        <v>0</v>
      </c>
      <c r="AX5" s="224">
        <v>0</v>
      </c>
      <c r="AY5" s="224">
        <v>0</v>
      </c>
      <c r="AZ5" s="224">
        <v>0</v>
      </c>
      <c r="BA5" s="224">
        <v>0</v>
      </c>
      <c r="BB5" s="224">
        <v>0</v>
      </c>
      <c r="BC5" s="224">
        <v>0</v>
      </c>
      <c r="BD5" s="224">
        <v>0</v>
      </c>
      <c r="BE5" s="224">
        <v>0</v>
      </c>
      <c r="BF5" s="224">
        <v>0</v>
      </c>
      <c r="BG5" s="224">
        <v>0</v>
      </c>
      <c r="BH5" s="224">
        <v>209933</v>
      </c>
      <c r="BI5" s="224">
        <v>0</v>
      </c>
      <c r="BJ5" s="224">
        <v>145720</v>
      </c>
      <c r="BK5" s="224">
        <v>1664</v>
      </c>
      <c r="BL5" s="224">
        <v>1082332</v>
      </c>
      <c r="BM5" s="224">
        <v>0</v>
      </c>
      <c r="BN5" s="224">
        <v>0</v>
      </c>
      <c r="BO5" s="224">
        <v>0</v>
      </c>
      <c r="BP5" s="224">
        <v>0</v>
      </c>
      <c r="BQ5" s="224">
        <v>0</v>
      </c>
      <c r="BR5" s="224">
        <v>118988</v>
      </c>
      <c r="BS5" s="224">
        <v>0</v>
      </c>
      <c r="BT5" s="224">
        <v>120</v>
      </c>
      <c r="BU5" s="224">
        <v>45</v>
      </c>
      <c r="BV5" s="224">
        <v>4454</v>
      </c>
      <c r="BW5" s="224">
        <v>0</v>
      </c>
      <c r="BX5" s="224">
        <v>0</v>
      </c>
      <c r="BY5" s="224">
        <v>0</v>
      </c>
      <c r="BZ5" s="224">
        <v>0</v>
      </c>
      <c r="CA5" s="224">
        <v>0</v>
      </c>
      <c r="CB5" s="224">
        <v>0</v>
      </c>
      <c r="CC5" s="224">
        <v>0</v>
      </c>
      <c r="CD5" s="224">
        <v>4388</v>
      </c>
      <c r="CE5" s="224">
        <v>0</v>
      </c>
      <c r="CF5" s="224">
        <v>0</v>
      </c>
      <c r="CG5" s="224">
        <v>0</v>
      </c>
      <c r="CH5" s="224">
        <v>0</v>
      </c>
      <c r="CI5" s="224">
        <v>3227</v>
      </c>
      <c r="CJ5" s="224">
        <v>246096</v>
      </c>
      <c r="CK5" s="224">
        <v>36471</v>
      </c>
      <c r="CL5" s="224">
        <v>289837</v>
      </c>
      <c r="CM5" s="224">
        <v>297130</v>
      </c>
      <c r="CN5" s="224">
        <v>422577</v>
      </c>
      <c r="CO5" s="224">
        <v>112326</v>
      </c>
      <c r="CP5" s="224">
        <v>6935</v>
      </c>
      <c r="CQ5" s="224">
        <v>0</v>
      </c>
      <c r="CR5" s="224">
        <v>0</v>
      </c>
      <c r="CS5" s="224">
        <v>522</v>
      </c>
      <c r="CT5" s="224">
        <v>776309</v>
      </c>
      <c r="CU5" s="224">
        <v>2399052</v>
      </c>
      <c r="CV5" s="224">
        <v>7143</v>
      </c>
      <c r="CW5" s="224">
        <v>240612</v>
      </c>
      <c r="CX5" s="224">
        <v>12070</v>
      </c>
      <c r="CY5" s="224">
        <v>235388</v>
      </c>
      <c r="CZ5" s="224">
        <v>0</v>
      </c>
      <c r="DA5" s="224">
        <v>0</v>
      </c>
      <c r="DB5" s="225">
        <v>61507800</v>
      </c>
      <c r="DC5" s="223">
        <v>418202</v>
      </c>
      <c r="DD5" s="224">
        <v>27544167</v>
      </c>
      <c r="DE5" s="224">
        <v>0</v>
      </c>
      <c r="DF5" s="224">
        <v>0</v>
      </c>
      <c r="DG5" s="224">
        <v>614381</v>
      </c>
      <c r="DH5" s="224">
        <v>1880341</v>
      </c>
      <c r="DI5" s="225">
        <v>30457091</v>
      </c>
      <c r="DJ5" s="225">
        <v>91964891</v>
      </c>
      <c r="DK5" s="225">
        <v>71903036</v>
      </c>
      <c r="DL5" s="225">
        <v>102360127</v>
      </c>
      <c r="DM5" s="225">
        <v>163867927</v>
      </c>
      <c r="DN5" s="225">
        <v>-38934010</v>
      </c>
      <c r="DO5" s="224">
        <v>63426117</v>
      </c>
      <c r="DP5" s="225">
        <v>124933917</v>
      </c>
      <c r="DR5" s="333">
        <v>0.42335731999999998</v>
      </c>
      <c r="DS5" s="333">
        <v>0.57664267999999996</v>
      </c>
      <c r="DT5" s="333">
        <v>1.0411172779242113E-2</v>
      </c>
      <c r="DU5" s="333">
        <v>0</v>
      </c>
    </row>
    <row r="6" spans="1:125" ht="15" customHeight="1" x14ac:dyDescent="0.15">
      <c r="A6" s="226" t="s">
        <v>328</v>
      </c>
      <c r="B6" s="205" t="s">
        <v>474</v>
      </c>
      <c r="C6" s="223">
        <v>1369926</v>
      </c>
      <c r="D6" s="224">
        <v>10179257</v>
      </c>
      <c r="E6" s="224">
        <v>657652</v>
      </c>
      <c r="F6" s="224">
        <v>5698</v>
      </c>
      <c r="G6" s="224">
        <v>0</v>
      </c>
      <c r="H6" s="224">
        <v>0</v>
      </c>
      <c r="I6" s="224">
        <v>0</v>
      </c>
      <c r="J6" s="224">
        <v>114941450</v>
      </c>
      <c r="K6" s="224">
        <v>72</v>
      </c>
      <c r="L6" s="224">
        <v>0</v>
      </c>
      <c r="M6" s="224">
        <v>141181</v>
      </c>
      <c r="N6" s="224">
        <v>866924</v>
      </c>
      <c r="O6" s="224">
        <v>0</v>
      </c>
      <c r="P6" s="224">
        <v>78083</v>
      </c>
      <c r="Q6" s="224">
        <v>1275</v>
      </c>
      <c r="R6" s="224">
        <v>892</v>
      </c>
      <c r="S6" s="224">
        <v>0</v>
      </c>
      <c r="T6" s="224">
        <v>0</v>
      </c>
      <c r="U6" s="224">
        <v>0</v>
      </c>
      <c r="V6" s="224">
        <v>0</v>
      </c>
      <c r="W6" s="224">
        <v>0</v>
      </c>
      <c r="X6" s="224">
        <v>4515</v>
      </c>
      <c r="Y6" s="224">
        <v>0</v>
      </c>
      <c r="Z6" s="224">
        <v>0</v>
      </c>
      <c r="AA6" s="224">
        <v>0</v>
      </c>
      <c r="AB6" s="224">
        <v>800</v>
      </c>
      <c r="AC6" s="224">
        <v>0</v>
      </c>
      <c r="AD6" s="224">
        <v>0</v>
      </c>
      <c r="AE6" s="224">
        <v>0</v>
      </c>
      <c r="AF6" s="224">
        <v>0</v>
      </c>
      <c r="AG6" s="224">
        <v>1727</v>
      </c>
      <c r="AH6" s="224">
        <v>0</v>
      </c>
      <c r="AI6" s="224">
        <v>0</v>
      </c>
      <c r="AJ6" s="224">
        <v>6</v>
      </c>
      <c r="AK6" s="224">
        <v>0</v>
      </c>
      <c r="AL6" s="224">
        <v>0</v>
      </c>
      <c r="AM6" s="224">
        <v>0</v>
      </c>
      <c r="AN6" s="224">
        <v>0</v>
      </c>
      <c r="AO6" s="224">
        <v>0</v>
      </c>
      <c r="AP6" s="224">
        <v>0</v>
      </c>
      <c r="AQ6" s="224">
        <v>0</v>
      </c>
      <c r="AR6" s="224">
        <v>0</v>
      </c>
      <c r="AS6" s="224">
        <v>0</v>
      </c>
      <c r="AT6" s="224">
        <v>0</v>
      </c>
      <c r="AU6" s="224">
        <v>0</v>
      </c>
      <c r="AV6" s="224">
        <v>0</v>
      </c>
      <c r="AW6" s="224">
        <v>0</v>
      </c>
      <c r="AX6" s="224">
        <v>0</v>
      </c>
      <c r="AY6" s="224">
        <v>0</v>
      </c>
      <c r="AZ6" s="224">
        <v>0</v>
      </c>
      <c r="BA6" s="224">
        <v>0</v>
      </c>
      <c r="BB6" s="224">
        <v>0</v>
      </c>
      <c r="BC6" s="224">
        <v>0</v>
      </c>
      <c r="BD6" s="224">
        <v>0</v>
      </c>
      <c r="BE6" s="224">
        <v>0</v>
      </c>
      <c r="BF6" s="224">
        <v>0</v>
      </c>
      <c r="BG6" s="224">
        <v>0</v>
      </c>
      <c r="BH6" s="224">
        <v>90</v>
      </c>
      <c r="BI6" s="224">
        <v>0</v>
      </c>
      <c r="BJ6" s="224">
        <v>0</v>
      </c>
      <c r="BK6" s="224">
        <v>0</v>
      </c>
      <c r="BL6" s="224">
        <v>0</v>
      </c>
      <c r="BM6" s="224">
        <v>0</v>
      </c>
      <c r="BN6" s="224">
        <v>0</v>
      </c>
      <c r="BO6" s="224">
        <v>0</v>
      </c>
      <c r="BP6" s="224">
        <v>0</v>
      </c>
      <c r="BQ6" s="224">
        <v>0</v>
      </c>
      <c r="BR6" s="224">
        <v>0</v>
      </c>
      <c r="BS6" s="224">
        <v>0</v>
      </c>
      <c r="BT6" s="224">
        <v>0</v>
      </c>
      <c r="BU6" s="224">
        <v>0</v>
      </c>
      <c r="BV6" s="224">
        <v>0</v>
      </c>
      <c r="BW6" s="224">
        <v>0</v>
      </c>
      <c r="BX6" s="224">
        <v>0</v>
      </c>
      <c r="BY6" s="224">
        <v>0</v>
      </c>
      <c r="BZ6" s="224">
        <v>0</v>
      </c>
      <c r="CA6" s="224">
        <v>0</v>
      </c>
      <c r="CB6" s="224">
        <v>0</v>
      </c>
      <c r="CC6" s="224">
        <v>0</v>
      </c>
      <c r="CD6" s="224">
        <v>261</v>
      </c>
      <c r="CE6" s="224">
        <v>0</v>
      </c>
      <c r="CF6" s="224">
        <v>0</v>
      </c>
      <c r="CG6" s="224">
        <v>0</v>
      </c>
      <c r="CH6" s="224">
        <v>0</v>
      </c>
      <c r="CI6" s="224">
        <v>481</v>
      </c>
      <c r="CJ6" s="224">
        <v>28150</v>
      </c>
      <c r="CK6" s="224">
        <v>120656</v>
      </c>
      <c r="CL6" s="224">
        <v>37797</v>
      </c>
      <c r="CM6" s="224">
        <v>50764</v>
      </c>
      <c r="CN6" s="224">
        <v>77260</v>
      </c>
      <c r="CO6" s="224">
        <v>0</v>
      </c>
      <c r="CP6" s="224">
        <v>0</v>
      </c>
      <c r="CQ6" s="224">
        <v>0</v>
      </c>
      <c r="CR6" s="224">
        <v>0</v>
      </c>
      <c r="CS6" s="224">
        <v>0</v>
      </c>
      <c r="CT6" s="224">
        <v>92107</v>
      </c>
      <c r="CU6" s="224">
        <v>577370</v>
      </c>
      <c r="CV6" s="224">
        <v>0</v>
      </c>
      <c r="CW6" s="224">
        <v>159</v>
      </c>
      <c r="CX6" s="224">
        <v>0</v>
      </c>
      <c r="CY6" s="224">
        <v>9120</v>
      </c>
      <c r="CZ6" s="224">
        <v>0</v>
      </c>
      <c r="DA6" s="224">
        <v>0</v>
      </c>
      <c r="DB6" s="225">
        <v>129243673</v>
      </c>
      <c r="DC6" s="223">
        <v>0</v>
      </c>
      <c r="DD6" s="224">
        <v>2304766</v>
      </c>
      <c r="DE6" s="224">
        <v>0</v>
      </c>
      <c r="DF6" s="224">
        <v>0</v>
      </c>
      <c r="DG6" s="224">
        <v>9173579</v>
      </c>
      <c r="DH6" s="224">
        <v>1770320</v>
      </c>
      <c r="DI6" s="225">
        <v>13248665</v>
      </c>
      <c r="DJ6" s="225">
        <v>142492338</v>
      </c>
      <c r="DK6" s="225">
        <v>77595252</v>
      </c>
      <c r="DL6" s="225">
        <v>90843917</v>
      </c>
      <c r="DM6" s="225">
        <v>220087590</v>
      </c>
      <c r="DN6" s="225">
        <v>-52802102</v>
      </c>
      <c r="DO6" s="224">
        <v>38041815</v>
      </c>
      <c r="DP6" s="225">
        <v>167285488</v>
      </c>
      <c r="DR6" s="334">
        <v>0.37056098999999998</v>
      </c>
      <c r="DS6" s="334">
        <v>0.62943901000000002</v>
      </c>
      <c r="DT6" s="334">
        <v>8.7115784048661662E-4</v>
      </c>
      <c r="DU6" s="334">
        <v>0</v>
      </c>
    </row>
    <row r="7" spans="1:125" ht="15" customHeight="1" x14ac:dyDescent="0.15">
      <c r="A7" s="226" t="s">
        <v>329</v>
      </c>
      <c r="B7" s="205" t="s">
        <v>522</v>
      </c>
      <c r="C7" s="223">
        <v>6745297</v>
      </c>
      <c r="D7" s="224">
        <v>11945664</v>
      </c>
      <c r="E7" s="224">
        <v>0</v>
      </c>
      <c r="F7" s="224">
        <v>478</v>
      </c>
      <c r="G7" s="224">
        <v>0</v>
      </c>
      <c r="H7" s="224">
        <v>0</v>
      </c>
      <c r="I7" s="224">
        <v>0</v>
      </c>
      <c r="J7" s="224">
        <v>0</v>
      </c>
      <c r="K7" s="224">
        <v>0</v>
      </c>
      <c r="L7" s="224">
        <v>0</v>
      </c>
      <c r="M7" s="224">
        <v>0</v>
      </c>
      <c r="N7" s="224">
        <v>0</v>
      </c>
      <c r="O7" s="224">
        <v>0</v>
      </c>
      <c r="P7" s="224">
        <v>0</v>
      </c>
      <c r="Q7" s="224">
        <v>0</v>
      </c>
      <c r="R7" s="224">
        <v>0</v>
      </c>
      <c r="S7" s="224">
        <v>0</v>
      </c>
      <c r="T7" s="224">
        <v>0</v>
      </c>
      <c r="U7" s="224">
        <v>0</v>
      </c>
      <c r="V7" s="224">
        <v>0</v>
      </c>
      <c r="W7" s="224">
        <v>0</v>
      </c>
      <c r="X7" s="224">
        <v>0</v>
      </c>
      <c r="Y7" s="224">
        <v>0</v>
      </c>
      <c r="Z7" s="224">
        <v>0</v>
      </c>
      <c r="AA7" s="224">
        <v>0</v>
      </c>
      <c r="AB7" s="224">
        <v>0</v>
      </c>
      <c r="AC7" s="224">
        <v>0</v>
      </c>
      <c r="AD7" s="224">
        <v>0</v>
      </c>
      <c r="AE7" s="224">
        <v>0</v>
      </c>
      <c r="AF7" s="224">
        <v>0</v>
      </c>
      <c r="AG7" s="224">
        <v>0</v>
      </c>
      <c r="AH7" s="224">
        <v>0</v>
      </c>
      <c r="AI7" s="224">
        <v>0</v>
      </c>
      <c r="AJ7" s="224">
        <v>0</v>
      </c>
      <c r="AK7" s="224">
        <v>0</v>
      </c>
      <c r="AL7" s="224">
        <v>0</v>
      </c>
      <c r="AM7" s="224">
        <v>0</v>
      </c>
      <c r="AN7" s="224">
        <v>0</v>
      </c>
      <c r="AO7" s="224">
        <v>0</v>
      </c>
      <c r="AP7" s="224">
        <v>0</v>
      </c>
      <c r="AQ7" s="224">
        <v>0</v>
      </c>
      <c r="AR7" s="224">
        <v>0</v>
      </c>
      <c r="AS7" s="224">
        <v>0</v>
      </c>
      <c r="AT7" s="224">
        <v>0</v>
      </c>
      <c r="AU7" s="224">
        <v>0</v>
      </c>
      <c r="AV7" s="224">
        <v>0</v>
      </c>
      <c r="AW7" s="224">
        <v>0</v>
      </c>
      <c r="AX7" s="224">
        <v>0</v>
      </c>
      <c r="AY7" s="224">
        <v>0</v>
      </c>
      <c r="AZ7" s="224">
        <v>0</v>
      </c>
      <c r="BA7" s="224">
        <v>0</v>
      </c>
      <c r="BB7" s="224">
        <v>0</v>
      </c>
      <c r="BC7" s="224">
        <v>0</v>
      </c>
      <c r="BD7" s="224">
        <v>0</v>
      </c>
      <c r="BE7" s="224">
        <v>0</v>
      </c>
      <c r="BF7" s="224">
        <v>0</v>
      </c>
      <c r="BG7" s="224">
        <v>0</v>
      </c>
      <c r="BH7" s="224">
        <v>0</v>
      </c>
      <c r="BI7" s="224">
        <v>0</v>
      </c>
      <c r="BJ7" s="224">
        <v>0</v>
      </c>
      <c r="BK7" s="224">
        <v>0</v>
      </c>
      <c r="BL7" s="224">
        <v>0</v>
      </c>
      <c r="BM7" s="224">
        <v>0</v>
      </c>
      <c r="BN7" s="224">
        <v>0</v>
      </c>
      <c r="BO7" s="224">
        <v>0</v>
      </c>
      <c r="BP7" s="224">
        <v>0</v>
      </c>
      <c r="BQ7" s="224">
        <v>0</v>
      </c>
      <c r="BR7" s="224">
        <v>0</v>
      </c>
      <c r="BS7" s="224">
        <v>0</v>
      </c>
      <c r="BT7" s="224">
        <v>0</v>
      </c>
      <c r="BU7" s="224">
        <v>0</v>
      </c>
      <c r="BV7" s="224">
        <v>0</v>
      </c>
      <c r="BW7" s="224">
        <v>0</v>
      </c>
      <c r="BX7" s="224">
        <v>0</v>
      </c>
      <c r="BY7" s="224">
        <v>0</v>
      </c>
      <c r="BZ7" s="224">
        <v>0</v>
      </c>
      <c r="CA7" s="224">
        <v>0</v>
      </c>
      <c r="CB7" s="224">
        <v>0</v>
      </c>
      <c r="CC7" s="224">
        <v>0</v>
      </c>
      <c r="CD7" s="224">
        <v>0</v>
      </c>
      <c r="CE7" s="224">
        <v>0</v>
      </c>
      <c r="CF7" s="224">
        <v>0</v>
      </c>
      <c r="CG7" s="224">
        <v>0</v>
      </c>
      <c r="CH7" s="224">
        <v>0</v>
      </c>
      <c r="CI7" s="224">
        <v>0</v>
      </c>
      <c r="CJ7" s="224">
        <v>0</v>
      </c>
      <c r="CK7" s="224">
        <v>0</v>
      </c>
      <c r="CL7" s="224">
        <v>0</v>
      </c>
      <c r="CM7" s="224">
        <v>0</v>
      </c>
      <c r="CN7" s="224">
        <v>0</v>
      </c>
      <c r="CO7" s="224">
        <v>0</v>
      </c>
      <c r="CP7" s="224">
        <v>0</v>
      </c>
      <c r="CQ7" s="224">
        <v>0</v>
      </c>
      <c r="CR7" s="224">
        <v>0</v>
      </c>
      <c r="CS7" s="224">
        <v>0</v>
      </c>
      <c r="CT7" s="224">
        <v>0</v>
      </c>
      <c r="CU7" s="224">
        <v>0</v>
      </c>
      <c r="CV7" s="224">
        <v>0</v>
      </c>
      <c r="CW7" s="224">
        <v>0</v>
      </c>
      <c r="CX7" s="224">
        <v>0</v>
      </c>
      <c r="CY7" s="224">
        <v>0</v>
      </c>
      <c r="CZ7" s="224">
        <v>0</v>
      </c>
      <c r="DA7" s="224">
        <v>0</v>
      </c>
      <c r="DB7" s="225">
        <v>18691439</v>
      </c>
      <c r="DC7" s="223">
        <v>0</v>
      </c>
      <c r="DD7" s="224">
        <v>0</v>
      </c>
      <c r="DE7" s="224">
        <v>0</v>
      </c>
      <c r="DF7" s="224">
        <v>0</v>
      </c>
      <c r="DG7" s="224">
        <v>0</v>
      </c>
      <c r="DH7" s="224">
        <v>0</v>
      </c>
      <c r="DI7" s="225">
        <v>0</v>
      </c>
      <c r="DJ7" s="225">
        <v>18691439</v>
      </c>
      <c r="DK7" s="225">
        <v>0</v>
      </c>
      <c r="DL7" s="225">
        <v>0</v>
      </c>
      <c r="DM7" s="225">
        <v>18691439</v>
      </c>
      <c r="DN7" s="225">
        <v>0</v>
      </c>
      <c r="DO7" s="224">
        <v>0</v>
      </c>
      <c r="DP7" s="225">
        <v>18691439</v>
      </c>
      <c r="DR7" s="334">
        <v>0</v>
      </c>
      <c r="DS7" s="334">
        <v>1</v>
      </c>
      <c r="DT7" s="334">
        <v>0</v>
      </c>
      <c r="DU7" s="334">
        <v>0</v>
      </c>
    </row>
    <row r="8" spans="1:125" ht="15" customHeight="1" x14ac:dyDescent="0.15">
      <c r="A8" s="226" t="s">
        <v>330</v>
      </c>
      <c r="B8" s="205" t="s">
        <v>523</v>
      </c>
      <c r="C8" s="223">
        <v>75398</v>
      </c>
      <c r="D8" s="224">
        <v>0</v>
      </c>
      <c r="E8" s="224">
        <v>0</v>
      </c>
      <c r="F8" s="224">
        <v>8932293</v>
      </c>
      <c r="G8" s="224">
        <v>5163</v>
      </c>
      <c r="H8" s="224">
        <v>0</v>
      </c>
      <c r="I8" s="224">
        <v>373</v>
      </c>
      <c r="J8" s="224">
        <v>67785</v>
      </c>
      <c r="K8" s="224">
        <v>4612</v>
      </c>
      <c r="L8" s="224">
        <v>0</v>
      </c>
      <c r="M8" s="224">
        <v>12105</v>
      </c>
      <c r="N8" s="224">
        <v>216897</v>
      </c>
      <c r="O8" s="224">
        <v>0</v>
      </c>
      <c r="P8" s="224">
        <v>6397</v>
      </c>
      <c r="Q8" s="224">
        <v>11</v>
      </c>
      <c r="R8" s="224">
        <v>0</v>
      </c>
      <c r="S8" s="224">
        <v>7545011</v>
      </c>
      <c r="T8" s="224">
        <v>107</v>
      </c>
      <c r="U8" s="224">
        <v>8913</v>
      </c>
      <c r="V8" s="224">
        <v>25</v>
      </c>
      <c r="W8" s="224">
        <v>0</v>
      </c>
      <c r="X8" s="224">
        <v>0</v>
      </c>
      <c r="Y8" s="224">
        <v>13</v>
      </c>
      <c r="Z8" s="224">
        <v>0</v>
      </c>
      <c r="AA8" s="224">
        <v>0</v>
      </c>
      <c r="AB8" s="224">
        <v>0</v>
      </c>
      <c r="AC8" s="224">
        <v>4262</v>
      </c>
      <c r="AD8" s="224">
        <v>0</v>
      </c>
      <c r="AE8" s="224">
        <v>0</v>
      </c>
      <c r="AF8" s="224">
        <v>0</v>
      </c>
      <c r="AG8" s="224">
        <v>87</v>
      </c>
      <c r="AH8" s="224">
        <v>0</v>
      </c>
      <c r="AI8" s="224">
        <v>0</v>
      </c>
      <c r="AJ8" s="224">
        <v>27</v>
      </c>
      <c r="AK8" s="224">
        <v>0</v>
      </c>
      <c r="AL8" s="224">
        <v>0</v>
      </c>
      <c r="AM8" s="224">
        <v>0</v>
      </c>
      <c r="AN8" s="224">
        <v>24</v>
      </c>
      <c r="AO8" s="224">
        <v>0</v>
      </c>
      <c r="AP8" s="224">
        <v>0</v>
      </c>
      <c r="AQ8" s="224">
        <v>0</v>
      </c>
      <c r="AR8" s="224">
        <v>0</v>
      </c>
      <c r="AS8" s="224">
        <v>0</v>
      </c>
      <c r="AT8" s="224">
        <v>0</v>
      </c>
      <c r="AU8" s="224">
        <v>0</v>
      </c>
      <c r="AV8" s="224">
        <v>0</v>
      </c>
      <c r="AW8" s="224">
        <v>0</v>
      </c>
      <c r="AX8" s="224">
        <v>0</v>
      </c>
      <c r="AY8" s="224">
        <v>0</v>
      </c>
      <c r="AZ8" s="224">
        <v>0</v>
      </c>
      <c r="BA8" s="224">
        <v>0</v>
      </c>
      <c r="BB8" s="224">
        <v>0</v>
      </c>
      <c r="BC8" s="224">
        <v>0</v>
      </c>
      <c r="BD8" s="224">
        <v>0</v>
      </c>
      <c r="BE8" s="224">
        <v>0</v>
      </c>
      <c r="BF8" s="224">
        <v>560</v>
      </c>
      <c r="BG8" s="224">
        <v>0</v>
      </c>
      <c r="BH8" s="224">
        <v>8990</v>
      </c>
      <c r="BI8" s="224">
        <v>0</v>
      </c>
      <c r="BJ8" s="224">
        <v>3626</v>
      </c>
      <c r="BK8" s="224">
        <v>4505</v>
      </c>
      <c r="BL8" s="224">
        <v>41006</v>
      </c>
      <c r="BM8" s="224">
        <v>0</v>
      </c>
      <c r="BN8" s="224">
        <v>0</v>
      </c>
      <c r="BO8" s="224">
        <v>0</v>
      </c>
      <c r="BP8" s="224">
        <v>0</v>
      </c>
      <c r="BQ8" s="224">
        <v>0</v>
      </c>
      <c r="BR8" s="224">
        <v>0</v>
      </c>
      <c r="BS8" s="224">
        <v>0</v>
      </c>
      <c r="BT8" s="224">
        <v>0</v>
      </c>
      <c r="BU8" s="224">
        <v>0</v>
      </c>
      <c r="BV8" s="224">
        <v>0</v>
      </c>
      <c r="BW8" s="224">
        <v>0</v>
      </c>
      <c r="BX8" s="224">
        <v>0</v>
      </c>
      <c r="BY8" s="224">
        <v>0</v>
      </c>
      <c r="BZ8" s="224">
        <v>0</v>
      </c>
      <c r="CA8" s="224">
        <v>0</v>
      </c>
      <c r="CB8" s="224">
        <v>0</v>
      </c>
      <c r="CC8" s="224">
        <v>0</v>
      </c>
      <c r="CD8" s="224">
        <v>0</v>
      </c>
      <c r="CE8" s="224">
        <v>0</v>
      </c>
      <c r="CF8" s="224">
        <v>0</v>
      </c>
      <c r="CG8" s="224">
        <v>0</v>
      </c>
      <c r="CH8" s="224">
        <v>0</v>
      </c>
      <c r="CI8" s="224">
        <v>671</v>
      </c>
      <c r="CJ8" s="224">
        <v>9606</v>
      </c>
      <c r="CK8" s="224">
        <v>5720</v>
      </c>
      <c r="CL8" s="224">
        <v>2923</v>
      </c>
      <c r="CM8" s="224">
        <v>11903</v>
      </c>
      <c r="CN8" s="224">
        <v>19377</v>
      </c>
      <c r="CO8" s="224">
        <v>0</v>
      </c>
      <c r="CP8" s="224">
        <v>0</v>
      </c>
      <c r="CQ8" s="224">
        <v>0</v>
      </c>
      <c r="CR8" s="224">
        <v>0</v>
      </c>
      <c r="CS8" s="224">
        <v>0</v>
      </c>
      <c r="CT8" s="224">
        <v>74779</v>
      </c>
      <c r="CU8" s="224">
        <v>323077</v>
      </c>
      <c r="CV8" s="224">
        <v>0</v>
      </c>
      <c r="CW8" s="224">
        <v>0</v>
      </c>
      <c r="CX8" s="224">
        <v>0</v>
      </c>
      <c r="CY8" s="224">
        <v>7875</v>
      </c>
      <c r="CZ8" s="224">
        <v>0</v>
      </c>
      <c r="DA8" s="224">
        <v>0</v>
      </c>
      <c r="DB8" s="225">
        <v>17394121</v>
      </c>
      <c r="DC8" s="223">
        <v>25934</v>
      </c>
      <c r="DD8" s="224">
        <v>1905197</v>
      </c>
      <c r="DE8" s="224">
        <v>0</v>
      </c>
      <c r="DF8" s="224">
        <v>0</v>
      </c>
      <c r="DG8" s="224">
        <v>0</v>
      </c>
      <c r="DH8" s="224">
        <v>4428243</v>
      </c>
      <c r="DI8" s="225">
        <v>6359374</v>
      </c>
      <c r="DJ8" s="225">
        <v>23753495</v>
      </c>
      <c r="DK8" s="225">
        <v>18420119</v>
      </c>
      <c r="DL8" s="225">
        <v>24779493</v>
      </c>
      <c r="DM8" s="225">
        <v>42173614</v>
      </c>
      <c r="DN8" s="225">
        <v>-4167293</v>
      </c>
      <c r="DO8" s="224">
        <v>20612200</v>
      </c>
      <c r="DP8" s="225">
        <v>38006321</v>
      </c>
      <c r="DR8" s="334">
        <v>0.17543914999999999</v>
      </c>
      <c r="DS8" s="334">
        <v>0.82456085000000001</v>
      </c>
      <c r="DT8" s="334">
        <v>7.2012833590116322E-4</v>
      </c>
      <c r="DU8" s="334">
        <v>0</v>
      </c>
    </row>
    <row r="9" spans="1:125" ht="15" customHeight="1" x14ac:dyDescent="0.15">
      <c r="A9" s="226" t="s">
        <v>331</v>
      </c>
      <c r="B9" s="205" t="s">
        <v>617</v>
      </c>
      <c r="C9" s="223">
        <v>0</v>
      </c>
      <c r="D9" s="224">
        <v>0</v>
      </c>
      <c r="E9" s="224">
        <v>0</v>
      </c>
      <c r="F9" s="224">
        <v>0</v>
      </c>
      <c r="G9" s="224">
        <v>788088</v>
      </c>
      <c r="H9" s="224">
        <v>0</v>
      </c>
      <c r="I9" s="224">
        <v>0</v>
      </c>
      <c r="J9" s="224">
        <v>21082</v>
      </c>
      <c r="K9" s="224">
        <v>18727262</v>
      </c>
      <c r="L9" s="224">
        <v>0</v>
      </c>
      <c r="M9" s="224">
        <v>4270</v>
      </c>
      <c r="N9" s="224">
        <v>539103</v>
      </c>
      <c r="O9" s="224">
        <v>0</v>
      </c>
      <c r="P9" s="224">
        <v>8303</v>
      </c>
      <c r="Q9" s="224">
        <v>1</v>
      </c>
      <c r="R9" s="224">
        <v>0</v>
      </c>
      <c r="S9" s="224">
        <v>0</v>
      </c>
      <c r="T9" s="224">
        <v>0</v>
      </c>
      <c r="U9" s="224">
        <v>0</v>
      </c>
      <c r="V9" s="224">
        <v>0</v>
      </c>
      <c r="W9" s="224">
        <v>0</v>
      </c>
      <c r="X9" s="224">
        <v>421</v>
      </c>
      <c r="Y9" s="224">
        <v>0</v>
      </c>
      <c r="Z9" s="224">
        <v>0</v>
      </c>
      <c r="AA9" s="224">
        <v>0</v>
      </c>
      <c r="AB9" s="224">
        <v>6903</v>
      </c>
      <c r="AC9" s="224">
        <v>0</v>
      </c>
      <c r="AD9" s="224">
        <v>0</v>
      </c>
      <c r="AE9" s="224">
        <v>0</v>
      </c>
      <c r="AF9" s="224">
        <v>0</v>
      </c>
      <c r="AG9" s="224">
        <v>0</v>
      </c>
      <c r="AH9" s="224">
        <v>0</v>
      </c>
      <c r="AI9" s="224">
        <v>0</v>
      </c>
      <c r="AJ9" s="224">
        <v>0</v>
      </c>
      <c r="AK9" s="224">
        <v>0</v>
      </c>
      <c r="AL9" s="224">
        <v>0</v>
      </c>
      <c r="AM9" s="224">
        <v>0</v>
      </c>
      <c r="AN9" s="224">
        <v>0</v>
      </c>
      <c r="AO9" s="224">
        <v>0</v>
      </c>
      <c r="AP9" s="224">
        <v>0</v>
      </c>
      <c r="AQ9" s="224">
        <v>0</v>
      </c>
      <c r="AR9" s="224">
        <v>0</v>
      </c>
      <c r="AS9" s="224">
        <v>0</v>
      </c>
      <c r="AT9" s="224">
        <v>0</v>
      </c>
      <c r="AU9" s="224">
        <v>0</v>
      </c>
      <c r="AV9" s="224">
        <v>0</v>
      </c>
      <c r="AW9" s="224">
        <v>0</v>
      </c>
      <c r="AX9" s="224">
        <v>0</v>
      </c>
      <c r="AY9" s="224">
        <v>0</v>
      </c>
      <c r="AZ9" s="224">
        <v>0</v>
      </c>
      <c r="BA9" s="224">
        <v>0</v>
      </c>
      <c r="BB9" s="224">
        <v>0</v>
      </c>
      <c r="BC9" s="224">
        <v>0</v>
      </c>
      <c r="BD9" s="224">
        <v>0</v>
      </c>
      <c r="BE9" s="224">
        <v>0</v>
      </c>
      <c r="BF9" s="224">
        <v>0</v>
      </c>
      <c r="BG9" s="224">
        <v>0</v>
      </c>
      <c r="BH9" s="224">
        <v>10321</v>
      </c>
      <c r="BI9" s="224">
        <v>0</v>
      </c>
      <c r="BJ9" s="224">
        <v>0</v>
      </c>
      <c r="BK9" s="224">
        <v>0</v>
      </c>
      <c r="BL9" s="224">
        <v>0</v>
      </c>
      <c r="BM9" s="224">
        <v>0</v>
      </c>
      <c r="BN9" s="224">
        <v>0</v>
      </c>
      <c r="BO9" s="224">
        <v>0</v>
      </c>
      <c r="BP9" s="224">
        <v>0</v>
      </c>
      <c r="BQ9" s="224">
        <v>0</v>
      </c>
      <c r="BR9" s="224">
        <v>0</v>
      </c>
      <c r="BS9" s="224">
        <v>0</v>
      </c>
      <c r="BT9" s="224">
        <v>0</v>
      </c>
      <c r="BU9" s="224">
        <v>0</v>
      </c>
      <c r="BV9" s="224">
        <v>0</v>
      </c>
      <c r="BW9" s="224">
        <v>0</v>
      </c>
      <c r="BX9" s="224">
        <v>0</v>
      </c>
      <c r="BY9" s="224">
        <v>0</v>
      </c>
      <c r="BZ9" s="224">
        <v>0</v>
      </c>
      <c r="CA9" s="224">
        <v>0</v>
      </c>
      <c r="CB9" s="224">
        <v>0</v>
      </c>
      <c r="CC9" s="224">
        <v>0</v>
      </c>
      <c r="CD9" s="224">
        <v>440</v>
      </c>
      <c r="CE9" s="224">
        <v>0</v>
      </c>
      <c r="CF9" s="224">
        <v>0</v>
      </c>
      <c r="CG9" s="224">
        <v>0</v>
      </c>
      <c r="CH9" s="224">
        <v>0</v>
      </c>
      <c r="CI9" s="224">
        <v>1098</v>
      </c>
      <c r="CJ9" s="224">
        <v>9033</v>
      </c>
      <c r="CK9" s="224">
        <v>14789</v>
      </c>
      <c r="CL9" s="224">
        <v>49891</v>
      </c>
      <c r="CM9" s="224">
        <v>59263</v>
      </c>
      <c r="CN9" s="224">
        <v>105043</v>
      </c>
      <c r="CO9" s="224">
        <v>0</v>
      </c>
      <c r="CP9" s="224">
        <v>0</v>
      </c>
      <c r="CQ9" s="224">
        <v>0</v>
      </c>
      <c r="CR9" s="224">
        <v>0</v>
      </c>
      <c r="CS9" s="224">
        <v>0</v>
      </c>
      <c r="CT9" s="224">
        <v>236019</v>
      </c>
      <c r="CU9" s="224">
        <v>799843</v>
      </c>
      <c r="CV9" s="224">
        <v>0</v>
      </c>
      <c r="CW9" s="224">
        <v>1452</v>
      </c>
      <c r="CX9" s="224">
        <v>0</v>
      </c>
      <c r="CY9" s="224">
        <v>19264</v>
      </c>
      <c r="CZ9" s="224">
        <v>0</v>
      </c>
      <c r="DA9" s="224">
        <v>0</v>
      </c>
      <c r="DB9" s="225">
        <v>21401889</v>
      </c>
      <c r="DC9" s="223">
        <v>108023</v>
      </c>
      <c r="DD9" s="224">
        <v>3056680</v>
      </c>
      <c r="DE9" s="224">
        <v>0</v>
      </c>
      <c r="DF9" s="224">
        <v>0</v>
      </c>
      <c r="DG9" s="224">
        <v>0</v>
      </c>
      <c r="DH9" s="224">
        <v>220650</v>
      </c>
      <c r="DI9" s="225">
        <v>3385353</v>
      </c>
      <c r="DJ9" s="225">
        <v>24787242</v>
      </c>
      <c r="DK9" s="225">
        <v>15485734</v>
      </c>
      <c r="DL9" s="225">
        <v>18871087</v>
      </c>
      <c r="DM9" s="225">
        <v>40272976</v>
      </c>
      <c r="DN9" s="225">
        <v>-8757436</v>
      </c>
      <c r="DO9" s="224">
        <v>10113651</v>
      </c>
      <c r="DP9" s="225">
        <v>31515540</v>
      </c>
      <c r="DR9" s="334">
        <v>0.35330416999999997</v>
      </c>
      <c r="DS9" s="334">
        <v>0.64669583000000008</v>
      </c>
      <c r="DT9" s="334">
        <v>1.1553670732120445E-3</v>
      </c>
      <c r="DU9" s="334">
        <v>0</v>
      </c>
    </row>
    <row r="10" spans="1:125" ht="15" customHeight="1" x14ac:dyDescent="0.15">
      <c r="A10" s="226" t="s">
        <v>332</v>
      </c>
      <c r="B10" s="205" t="s">
        <v>524</v>
      </c>
      <c r="C10" s="223">
        <v>0</v>
      </c>
      <c r="D10" s="224">
        <v>5034</v>
      </c>
      <c r="E10" s="224">
        <v>0</v>
      </c>
      <c r="F10" s="224">
        <v>1555</v>
      </c>
      <c r="G10" s="224">
        <v>0</v>
      </c>
      <c r="H10" s="224">
        <v>0</v>
      </c>
      <c r="I10" s="224">
        <v>0</v>
      </c>
      <c r="J10" s="224">
        <v>19446</v>
      </c>
      <c r="K10" s="224">
        <v>5194</v>
      </c>
      <c r="L10" s="224">
        <v>109</v>
      </c>
      <c r="M10" s="224">
        <v>14243</v>
      </c>
      <c r="N10" s="224">
        <v>18038</v>
      </c>
      <c r="O10" s="224">
        <v>11123</v>
      </c>
      <c r="P10" s="224">
        <v>727</v>
      </c>
      <c r="Q10" s="224">
        <v>823</v>
      </c>
      <c r="R10" s="224">
        <v>920</v>
      </c>
      <c r="S10" s="224">
        <v>33</v>
      </c>
      <c r="T10" s="224">
        <v>0</v>
      </c>
      <c r="U10" s="224">
        <v>97151</v>
      </c>
      <c r="V10" s="224">
        <v>229</v>
      </c>
      <c r="W10" s="224">
        <v>0</v>
      </c>
      <c r="X10" s="224">
        <v>477395</v>
      </c>
      <c r="Y10" s="224">
        <v>2468</v>
      </c>
      <c r="Z10" s="224">
        <v>50</v>
      </c>
      <c r="AA10" s="224">
        <v>11391</v>
      </c>
      <c r="AB10" s="224">
        <v>6874</v>
      </c>
      <c r="AC10" s="224">
        <v>999</v>
      </c>
      <c r="AD10" s="224">
        <v>301123</v>
      </c>
      <c r="AE10" s="224">
        <v>1358</v>
      </c>
      <c r="AF10" s="224">
        <v>197</v>
      </c>
      <c r="AG10" s="224">
        <v>0</v>
      </c>
      <c r="AH10" s="224">
        <v>1568</v>
      </c>
      <c r="AI10" s="224">
        <v>2620816</v>
      </c>
      <c r="AJ10" s="224">
        <v>63041</v>
      </c>
      <c r="AK10" s="224">
        <v>0</v>
      </c>
      <c r="AL10" s="224">
        <v>0</v>
      </c>
      <c r="AM10" s="224">
        <v>76653</v>
      </c>
      <c r="AN10" s="224">
        <v>4125</v>
      </c>
      <c r="AO10" s="224">
        <v>366</v>
      </c>
      <c r="AP10" s="224">
        <v>0</v>
      </c>
      <c r="AQ10" s="224">
        <v>3491</v>
      </c>
      <c r="AR10" s="224">
        <v>1644</v>
      </c>
      <c r="AS10" s="224">
        <v>5297</v>
      </c>
      <c r="AT10" s="224">
        <v>9274</v>
      </c>
      <c r="AU10" s="224">
        <v>4787</v>
      </c>
      <c r="AV10" s="224">
        <v>14</v>
      </c>
      <c r="AW10" s="224">
        <v>3394</v>
      </c>
      <c r="AX10" s="224">
        <v>14290</v>
      </c>
      <c r="AY10" s="224">
        <v>1166</v>
      </c>
      <c r="AZ10" s="224">
        <v>0</v>
      </c>
      <c r="BA10" s="224">
        <v>0</v>
      </c>
      <c r="BB10" s="224">
        <v>421</v>
      </c>
      <c r="BC10" s="224">
        <v>0</v>
      </c>
      <c r="BD10" s="224">
        <v>46</v>
      </c>
      <c r="BE10" s="224">
        <v>33742</v>
      </c>
      <c r="BF10" s="224">
        <v>0</v>
      </c>
      <c r="BG10" s="224">
        <v>3</v>
      </c>
      <c r="BH10" s="224">
        <v>275</v>
      </c>
      <c r="BI10" s="224">
        <v>957</v>
      </c>
      <c r="BJ10" s="224">
        <v>150</v>
      </c>
      <c r="BK10" s="224">
        <v>49</v>
      </c>
      <c r="BL10" s="224">
        <v>3149</v>
      </c>
      <c r="BM10" s="224">
        <v>9708541</v>
      </c>
      <c r="BN10" s="224">
        <v>3668042</v>
      </c>
      <c r="BO10" s="224">
        <v>0</v>
      </c>
      <c r="BP10" s="224">
        <v>92</v>
      </c>
      <c r="BQ10" s="224">
        <v>298</v>
      </c>
      <c r="BR10" s="224">
        <v>1183</v>
      </c>
      <c r="BS10" s="224">
        <v>143</v>
      </c>
      <c r="BT10" s="224">
        <v>272</v>
      </c>
      <c r="BU10" s="224">
        <v>0</v>
      </c>
      <c r="BV10" s="224">
        <v>0</v>
      </c>
      <c r="BW10" s="224">
        <v>125</v>
      </c>
      <c r="BX10" s="224">
        <v>10</v>
      </c>
      <c r="BY10" s="224">
        <v>0</v>
      </c>
      <c r="BZ10" s="224">
        <v>5</v>
      </c>
      <c r="CA10" s="224">
        <v>0</v>
      </c>
      <c r="CB10" s="224">
        <v>160</v>
      </c>
      <c r="CC10" s="224">
        <v>33</v>
      </c>
      <c r="CD10" s="224">
        <v>550</v>
      </c>
      <c r="CE10" s="224">
        <v>0</v>
      </c>
      <c r="CF10" s="224">
        <v>0</v>
      </c>
      <c r="CG10" s="224">
        <v>11</v>
      </c>
      <c r="CH10" s="224">
        <v>33</v>
      </c>
      <c r="CI10" s="224">
        <v>30</v>
      </c>
      <c r="CJ10" s="224">
        <v>1103</v>
      </c>
      <c r="CK10" s="224">
        <v>10246</v>
      </c>
      <c r="CL10" s="224">
        <v>2397</v>
      </c>
      <c r="CM10" s="224">
        <v>309</v>
      </c>
      <c r="CN10" s="224">
        <v>919</v>
      </c>
      <c r="CO10" s="224">
        <v>1599</v>
      </c>
      <c r="CP10" s="224">
        <v>3398</v>
      </c>
      <c r="CQ10" s="224">
        <v>0</v>
      </c>
      <c r="CR10" s="224">
        <v>63</v>
      </c>
      <c r="CS10" s="224">
        <v>75</v>
      </c>
      <c r="CT10" s="224">
        <v>2767</v>
      </c>
      <c r="CU10" s="224">
        <v>52</v>
      </c>
      <c r="CV10" s="224">
        <v>2591</v>
      </c>
      <c r="CW10" s="224">
        <v>326</v>
      </c>
      <c r="CX10" s="224">
        <v>0</v>
      </c>
      <c r="CY10" s="224">
        <v>49</v>
      </c>
      <c r="CZ10" s="224">
        <v>0</v>
      </c>
      <c r="DA10" s="224">
        <v>0</v>
      </c>
      <c r="DB10" s="225">
        <v>17230620</v>
      </c>
      <c r="DC10" s="223">
        <v>0</v>
      </c>
      <c r="DD10" s="224">
        <v>133</v>
      </c>
      <c r="DE10" s="224">
        <v>0</v>
      </c>
      <c r="DF10" s="224">
        <v>0</v>
      </c>
      <c r="DG10" s="224">
        <v>0</v>
      </c>
      <c r="DH10" s="224">
        <v>350490</v>
      </c>
      <c r="DI10" s="225">
        <v>350623</v>
      </c>
      <c r="DJ10" s="225">
        <v>17581243</v>
      </c>
      <c r="DK10" s="225">
        <v>0</v>
      </c>
      <c r="DL10" s="225">
        <v>350623</v>
      </c>
      <c r="DM10" s="225">
        <v>17581243</v>
      </c>
      <c r="DN10" s="225">
        <v>-17581243</v>
      </c>
      <c r="DO10" s="224">
        <v>-17230620</v>
      </c>
      <c r="DP10" s="225">
        <v>0</v>
      </c>
      <c r="DR10" s="334">
        <v>1</v>
      </c>
      <c r="DS10" s="334">
        <v>0</v>
      </c>
      <c r="DT10" s="334">
        <v>5.0271477791984088E-8</v>
      </c>
      <c r="DU10" s="334">
        <v>0</v>
      </c>
    </row>
    <row r="11" spans="1:125" ht="15" customHeight="1" x14ac:dyDescent="0.15">
      <c r="A11" s="226" t="s">
        <v>333</v>
      </c>
      <c r="B11" s="205" t="s">
        <v>618</v>
      </c>
      <c r="C11" s="223">
        <v>0</v>
      </c>
      <c r="D11" s="224">
        <v>0</v>
      </c>
      <c r="E11" s="224">
        <v>0</v>
      </c>
      <c r="F11" s="224">
        <v>16034</v>
      </c>
      <c r="G11" s="224">
        <v>0</v>
      </c>
      <c r="H11" s="224">
        <v>0</v>
      </c>
      <c r="I11" s="224">
        <v>26568</v>
      </c>
      <c r="J11" s="224">
        <v>0</v>
      </c>
      <c r="K11" s="224">
        <v>0</v>
      </c>
      <c r="L11" s="224">
        <v>0</v>
      </c>
      <c r="M11" s="224">
        <v>0</v>
      </c>
      <c r="N11" s="224">
        <v>0</v>
      </c>
      <c r="O11" s="224">
        <v>0</v>
      </c>
      <c r="P11" s="224">
        <v>5244</v>
      </c>
      <c r="Q11" s="224">
        <v>1</v>
      </c>
      <c r="R11" s="224">
        <v>0</v>
      </c>
      <c r="S11" s="224">
        <v>50</v>
      </c>
      <c r="T11" s="224">
        <v>0</v>
      </c>
      <c r="U11" s="224">
        <v>40306</v>
      </c>
      <c r="V11" s="224">
        <v>361</v>
      </c>
      <c r="W11" s="224">
        <v>0</v>
      </c>
      <c r="X11" s="224">
        <v>35861</v>
      </c>
      <c r="Y11" s="224">
        <v>1000</v>
      </c>
      <c r="Z11" s="224">
        <v>65</v>
      </c>
      <c r="AA11" s="224">
        <v>4593</v>
      </c>
      <c r="AB11" s="224">
        <v>5035</v>
      </c>
      <c r="AC11" s="224">
        <v>269</v>
      </c>
      <c r="AD11" s="224">
        <v>439961</v>
      </c>
      <c r="AE11" s="224">
        <v>0</v>
      </c>
      <c r="AF11" s="224">
        <v>1243</v>
      </c>
      <c r="AG11" s="224">
        <v>6</v>
      </c>
      <c r="AH11" s="224">
        <v>188486</v>
      </c>
      <c r="AI11" s="224">
        <v>3006275</v>
      </c>
      <c r="AJ11" s="224">
        <v>412414</v>
      </c>
      <c r="AK11" s="224">
        <v>0</v>
      </c>
      <c r="AL11" s="224">
        <v>0</v>
      </c>
      <c r="AM11" s="224">
        <v>0</v>
      </c>
      <c r="AN11" s="224">
        <v>7465</v>
      </c>
      <c r="AO11" s="224">
        <v>324505</v>
      </c>
      <c r="AP11" s="224">
        <v>0</v>
      </c>
      <c r="AQ11" s="224">
        <v>1022</v>
      </c>
      <c r="AR11" s="224">
        <v>1790</v>
      </c>
      <c r="AS11" s="224">
        <v>362</v>
      </c>
      <c r="AT11" s="224">
        <v>670</v>
      </c>
      <c r="AU11" s="224">
        <v>5182</v>
      </c>
      <c r="AV11" s="224">
        <v>9063</v>
      </c>
      <c r="AW11" s="224">
        <v>0</v>
      </c>
      <c r="AX11" s="224">
        <v>0</v>
      </c>
      <c r="AY11" s="224">
        <v>0</v>
      </c>
      <c r="AZ11" s="224">
        <v>0</v>
      </c>
      <c r="BA11" s="224">
        <v>0</v>
      </c>
      <c r="BB11" s="224">
        <v>0</v>
      </c>
      <c r="BC11" s="224">
        <v>0</v>
      </c>
      <c r="BD11" s="224">
        <v>0</v>
      </c>
      <c r="BE11" s="224">
        <v>0</v>
      </c>
      <c r="BF11" s="224">
        <v>0</v>
      </c>
      <c r="BG11" s="224">
        <v>0</v>
      </c>
      <c r="BH11" s="224">
        <v>28404</v>
      </c>
      <c r="BI11" s="224">
        <v>0</v>
      </c>
      <c r="BJ11" s="224">
        <v>321848</v>
      </c>
      <c r="BK11" s="224">
        <v>16859</v>
      </c>
      <c r="BL11" s="224">
        <v>2304691</v>
      </c>
      <c r="BM11" s="224">
        <v>-799</v>
      </c>
      <c r="BN11" s="224">
        <v>0</v>
      </c>
      <c r="BO11" s="224">
        <v>0</v>
      </c>
      <c r="BP11" s="224">
        <v>0</v>
      </c>
      <c r="BQ11" s="224">
        <v>0</v>
      </c>
      <c r="BR11" s="224">
        <v>0</v>
      </c>
      <c r="BS11" s="224">
        <v>0</v>
      </c>
      <c r="BT11" s="224">
        <v>0</v>
      </c>
      <c r="BU11" s="224">
        <v>0</v>
      </c>
      <c r="BV11" s="224">
        <v>0</v>
      </c>
      <c r="BW11" s="224">
        <v>0</v>
      </c>
      <c r="BX11" s="224">
        <v>0</v>
      </c>
      <c r="BY11" s="224">
        <v>0</v>
      </c>
      <c r="BZ11" s="224">
        <v>0</v>
      </c>
      <c r="CA11" s="224">
        <v>0</v>
      </c>
      <c r="CB11" s="224">
        <v>0</v>
      </c>
      <c r="CC11" s="224">
        <v>0</v>
      </c>
      <c r="CD11" s="224">
        <v>0</v>
      </c>
      <c r="CE11" s="224">
        <v>0</v>
      </c>
      <c r="CF11" s="224">
        <v>0</v>
      </c>
      <c r="CG11" s="224">
        <v>0</v>
      </c>
      <c r="CH11" s="224">
        <v>0</v>
      </c>
      <c r="CI11" s="224">
        <v>1354</v>
      </c>
      <c r="CJ11" s="224">
        <v>0</v>
      </c>
      <c r="CK11" s="224">
        <v>0</v>
      </c>
      <c r="CL11" s="224">
        <v>0</v>
      </c>
      <c r="CM11" s="224">
        <v>0</v>
      </c>
      <c r="CN11" s="224">
        <v>0</v>
      </c>
      <c r="CO11" s="224">
        <v>0</v>
      </c>
      <c r="CP11" s="224">
        <v>0</v>
      </c>
      <c r="CQ11" s="224">
        <v>0</v>
      </c>
      <c r="CR11" s="224">
        <v>0</v>
      </c>
      <c r="CS11" s="224">
        <v>0</v>
      </c>
      <c r="CT11" s="224">
        <v>-3043</v>
      </c>
      <c r="CU11" s="224">
        <v>-5744</v>
      </c>
      <c r="CV11" s="224">
        <v>0</v>
      </c>
      <c r="CW11" s="224">
        <v>1853</v>
      </c>
      <c r="CX11" s="224">
        <v>0</v>
      </c>
      <c r="CY11" s="224">
        <v>5326</v>
      </c>
      <c r="CZ11" s="224">
        <v>0</v>
      </c>
      <c r="DA11" s="224">
        <v>5925</v>
      </c>
      <c r="DB11" s="225">
        <v>7210505</v>
      </c>
      <c r="DC11" s="223">
        <v>-38439</v>
      </c>
      <c r="DD11" s="224">
        <v>-48690</v>
      </c>
      <c r="DE11" s="224">
        <v>0</v>
      </c>
      <c r="DF11" s="224">
        <v>0</v>
      </c>
      <c r="DG11" s="224">
        <v>-85645</v>
      </c>
      <c r="DH11" s="224">
        <v>123699</v>
      </c>
      <c r="DI11" s="225">
        <v>-49075</v>
      </c>
      <c r="DJ11" s="225">
        <v>7161430</v>
      </c>
      <c r="DK11" s="225">
        <v>9410267</v>
      </c>
      <c r="DL11" s="225">
        <v>9361192</v>
      </c>
      <c r="DM11" s="225">
        <v>16571697</v>
      </c>
      <c r="DN11" s="225">
        <v>-3304137</v>
      </c>
      <c r="DO11" s="224">
        <v>6057055</v>
      </c>
      <c r="DP11" s="225">
        <v>13267560</v>
      </c>
      <c r="DR11" s="334">
        <v>0.4613795</v>
      </c>
      <c r="DS11" s="334">
        <v>0.53862049999999995</v>
      </c>
      <c r="DT11" s="334">
        <v>-1.8403896644298536E-5</v>
      </c>
      <c r="DU11" s="334">
        <v>0</v>
      </c>
    </row>
    <row r="12" spans="1:125" ht="15" customHeight="1" x14ac:dyDescent="0.15">
      <c r="A12" s="226" t="s">
        <v>334</v>
      </c>
      <c r="B12" s="205" t="s">
        <v>526</v>
      </c>
      <c r="C12" s="223">
        <v>0</v>
      </c>
      <c r="D12" s="224">
        <v>68981</v>
      </c>
      <c r="E12" s="224">
        <v>0</v>
      </c>
      <c r="F12" s="224">
        <v>0</v>
      </c>
      <c r="G12" s="224">
        <v>0</v>
      </c>
      <c r="H12" s="224">
        <v>0</v>
      </c>
      <c r="I12" s="224">
        <v>0</v>
      </c>
      <c r="J12" s="224">
        <v>26560525</v>
      </c>
      <c r="K12" s="224">
        <v>10103</v>
      </c>
      <c r="L12" s="224">
        <v>0</v>
      </c>
      <c r="M12" s="224">
        <v>2094987</v>
      </c>
      <c r="N12" s="224">
        <v>6949196</v>
      </c>
      <c r="O12" s="224">
        <v>2615038</v>
      </c>
      <c r="P12" s="224">
        <v>69739</v>
      </c>
      <c r="Q12" s="224">
        <v>0</v>
      </c>
      <c r="R12" s="224">
        <v>26285</v>
      </c>
      <c r="S12" s="224">
        <v>0</v>
      </c>
      <c r="T12" s="224">
        <v>0</v>
      </c>
      <c r="U12" s="224">
        <v>16604</v>
      </c>
      <c r="V12" s="224">
        <v>0</v>
      </c>
      <c r="W12" s="224">
        <v>0</v>
      </c>
      <c r="X12" s="224">
        <v>0</v>
      </c>
      <c r="Y12" s="224">
        <v>0</v>
      </c>
      <c r="Z12" s="224">
        <v>0</v>
      </c>
      <c r="AA12" s="224">
        <v>0</v>
      </c>
      <c r="AB12" s="224">
        <v>163038</v>
      </c>
      <c r="AC12" s="224">
        <v>18902</v>
      </c>
      <c r="AD12" s="224">
        <v>0</v>
      </c>
      <c r="AE12" s="224">
        <v>0</v>
      </c>
      <c r="AF12" s="224">
        <v>0</v>
      </c>
      <c r="AG12" s="224">
        <v>1671</v>
      </c>
      <c r="AH12" s="224">
        <v>0</v>
      </c>
      <c r="AI12" s="224">
        <v>0</v>
      </c>
      <c r="AJ12" s="224">
        <v>0</v>
      </c>
      <c r="AK12" s="224">
        <v>0</v>
      </c>
      <c r="AL12" s="224">
        <v>0</v>
      </c>
      <c r="AM12" s="224">
        <v>0</v>
      </c>
      <c r="AN12" s="224">
        <v>0</v>
      </c>
      <c r="AO12" s="224">
        <v>0</v>
      </c>
      <c r="AP12" s="224">
        <v>0</v>
      </c>
      <c r="AQ12" s="224">
        <v>0</v>
      </c>
      <c r="AR12" s="224">
        <v>0</v>
      </c>
      <c r="AS12" s="224">
        <v>0</v>
      </c>
      <c r="AT12" s="224">
        <v>0</v>
      </c>
      <c r="AU12" s="224">
        <v>0</v>
      </c>
      <c r="AV12" s="224">
        <v>0</v>
      </c>
      <c r="AW12" s="224">
        <v>0</v>
      </c>
      <c r="AX12" s="224">
        <v>0</v>
      </c>
      <c r="AY12" s="224">
        <v>0</v>
      </c>
      <c r="AZ12" s="224">
        <v>0</v>
      </c>
      <c r="BA12" s="224">
        <v>0</v>
      </c>
      <c r="BB12" s="224">
        <v>0</v>
      </c>
      <c r="BC12" s="224">
        <v>0</v>
      </c>
      <c r="BD12" s="224">
        <v>0</v>
      </c>
      <c r="BE12" s="224">
        <v>0</v>
      </c>
      <c r="BF12" s="224">
        <v>0</v>
      </c>
      <c r="BG12" s="224">
        <v>0</v>
      </c>
      <c r="BH12" s="224">
        <v>90274</v>
      </c>
      <c r="BI12" s="224">
        <v>0</v>
      </c>
      <c r="BJ12" s="224">
        <v>0</v>
      </c>
      <c r="BK12" s="224">
        <v>0</v>
      </c>
      <c r="BL12" s="224">
        <v>0</v>
      </c>
      <c r="BM12" s="224">
        <v>0</v>
      </c>
      <c r="BN12" s="224">
        <v>0</v>
      </c>
      <c r="BO12" s="224">
        <v>0</v>
      </c>
      <c r="BP12" s="224">
        <v>0</v>
      </c>
      <c r="BQ12" s="224">
        <v>0</v>
      </c>
      <c r="BR12" s="224">
        <v>0</v>
      </c>
      <c r="BS12" s="224">
        <v>0</v>
      </c>
      <c r="BT12" s="224">
        <v>0</v>
      </c>
      <c r="BU12" s="224">
        <v>0</v>
      </c>
      <c r="BV12" s="224">
        <v>0</v>
      </c>
      <c r="BW12" s="224">
        <v>0</v>
      </c>
      <c r="BX12" s="224">
        <v>0</v>
      </c>
      <c r="BY12" s="224">
        <v>0</v>
      </c>
      <c r="BZ12" s="224">
        <v>0</v>
      </c>
      <c r="CA12" s="224">
        <v>0</v>
      </c>
      <c r="CB12" s="224">
        <v>0</v>
      </c>
      <c r="CC12" s="224">
        <v>0</v>
      </c>
      <c r="CD12" s="224">
        <v>2185</v>
      </c>
      <c r="CE12" s="224">
        <v>0</v>
      </c>
      <c r="CF12" s="224">
        <v>0</v>
      </c>
      <c r="CG12" s="224">
        <v>0</v>
      </c>
      <c r="CH12" s="224">
        <v>0</v>
      </c>
      <c r="CI12" s="224">
        <v>12269</v>
      </c>
      <c r="CJ12" s="224">
        <v>685035</v>
      </c>
      <c r="CK12" s="224">
        <v>138159</v>
      </c>
      <c r="CL12" s="224">
        <v>323784</v>
      </c>
      <c r="CM12" s="224">
        <v>406700</v>
      </c>
      <c r="CN12" s="224">
        <v>550319</v>
      </c>
      <c r="CO12" s="224">
        <v>0</v>
      </c>
      <c r="CP12" s="224">
        <v>0</v>
      </c>
      <c r="CQ12" s="224">
        <v>0</v>
      </c>
      <c r="CR12" s="224">
        <v>0</v>
      </c>
      <c r="CS12" s="224">
        <v>0</v>
      </c>
      <c r="CT12" s="224">
        <v>1246999</v>
      </c>
      <c r="CU12" s="224">
        <v>9014832</v>
      </c>
      <c r="CV12" s="224">
        <v>0</v>
      </c>
      <c r="CW12" s="224">
        <v>973</v>
      </c>
      <c r="CX12" s="224">
        <v>0</v>
      </c>
      <c r="CY12" s="224">
        <v>127618</v>
      </c>
      <c r="CZ12" s="224">
        <v>0</v>
      </c>
      <c r="DA12" s="224">
        <v>0</v>
      </c>
      <c r="DB12" s="225">
        <v>51194216</v>
      </c>
      <c r="DC12" s="223">
        <v>663802</v>
      </c>
      <c r="DD12" s="224">
        <v>30369209</v>
      </c>
      <c r="DE12" s="224">
        <v>0</v>
      </c>
      <c r="DF12" s="224">
        <v>0</v>
      </c>
      <c r="DG12" s="224">
        <v>0</v>
      </c>
      <c r="DH12" s="224">
        <v>-426014</v>
      </c>
      <c r="DI12" s="225">
        <v>30606997</v>
      </c>
      <c r="DJ12" s="225">
        <v>81801213</v>
      </c>
      <c r="DK12" s="225">
        <v>195735800</v>
      </c>
      <c r="DL12" s="225">
        <v>226342797</v>
      </c>
      <c r="DM12" s="225">
        <v>277537013</v>
      </c>
      <c r="DN12" s="225">
        <v>-53007176</v>
      </c>
      <c r="DO12" s="224">
        <v>173335621</v>
      </c>
      <c r="DP12" s="225">
        <v>224529837</v>
      </c>
      <c r="DR12" s="334">
        <v>0.64799987999999997</v>
      </c>
      <c r="DS12" s="334">
        <v>0.35200012000000003</v>
      </c>
      <c r="DT12" s="334">
        <v>1.1478985081230251E-2</v>
      </c>
      <c r="DU12" s="334">
        <v>0</v>
      </c>
    </row>
    <row r="13" spans="1:125" ht="15" customHeight="1" x14ac:dyDescent="0.15">
      <c r="A13" s="226" t="s">
        <v>335</v>
      </c>
      <c r="B13" s="205" t="s">
        <v>619</v>
      </c>
      <c r="C13" s="223">
        <v>0</v>
      </c>
      <c r="D13" s="224">
        <v>0</v>
      </c>
      <c r="E13" s="224">
        <v>0</v>
      </c>
      <c r="F13" s="224">
        <v>0</v>
      </c>
      <c r="G13" s="224">
        <v>920537</v>
      </c>
      <c r="H13" s="224">
        <v>0</v>
      </c>
      <c r="I13" s="224">
        <v>0</v>
      </c>
      <c r="J13" s="224">
        <v>74813</v>
      </c>
      <c r="K13" s="224">
        <v>2597758</v>
      </c>
      <c r="L13" s="224">
        <v>0</v>
      </c>
      <c r="M13" s="224">
        <v>147038</v>
      </c>
      <c r="N13" s="224">
        <v>2072939</v>
      </c>
      <c r="O13" s="224">
        <v>0</v>
      </c>
      <c r="P13" s="224">
        <v>49013</v>
      </c>
      <c r="Q13" s="224">
        <v>2</v>
      </c>
      <c r="R13" s="224">
        <v>0</v>
      </c>
      <c r="S13" s="224">
        <v>0</v>
      </c>
      <c r="T13" s="224">
        <v>0</v>
      </c>
      <c r="U13" s="224">
        <v>0</v>
      </c>
      <c r="V13" s="224">
        <v>0</v>
      </c>
      <c r="W13" s="224">
        <v>0</v>
      </c>
      <c r="X13" s="224">
        <v>0</v>
      </c>
      <c r="Y13" s="224">
        <v>0</v>
      </c>
      <c r="Z13" s="224">
        <v>0</v>
      </c>
      <c r="AA13" s="224">
        <v>0</v>
      </c>
      <c r="AB13" s="224">
        <v>1994</v>
      </c>
      <c r="AC13" s="224">
        <v>0</v>
      </c>
      <c r="AD13" s="224">
        <v>0</v>
      </c>
      <c r="AE13" s="224">
        <v>0</v>
      </c>
      <c r="AF13" s="224">
        <v>0</v>
      </c>
      <c r="AG13" s="224">
        <v>0</v>
      </c>
      <c r="AH13" s="224">
        <v>0</v>
      </c>
      <c r="AI13" s="224">
        <v>0</v>
      </c>
      <c r="AJ13" s="224">
        <v>0</v>
      </c>
      <c r="AK13" s="224">
        <v>0</v>
      </c>
      <c r="AL13" s="224">
        <v>0</v>
      </c>
      <c r="AM13" s="224">
        <v>0</v>
      </c>
      <c r="AN13" s="224">
        <v>0</v>
      </c>
      <c r="AO13" s="224">
        <v>0</v>
      </c>
      <c r="AP13" s="224">
        <v>0</v>
      </c>
      <c r="AQ13" s="224">
        <v>0</v>
      </c>
      <c r="AR13" s="224">
        <v>0</v>
      </c>
      <c r="AS13" s="224">
        <v>0</v>
      </c>
      <c r="AT13" s="224">
        <v>0</v>
      </c>
      <c r="AU13" s="224">
        <v>0</v>
      </c>
      <c r="AV13" s="224">
        <v>0</v>
      </c>
      <c r="AW13" s="224">
        <v>0</v>
      </c>
      <c r="AX13" s="224">
        <v>0</v>
      </c>
      <c r="AY13" s="224">
        <v>0</v>
      </c>
      <c r="AZ13" s="224">
        <v>0</v>
      </c>
      <c r="BA13" s="224">
        <v>0</v>
      </c>
      <c r="BB13" s="224">
        <v>0</v>
      </c>
      <c r="BC13" s="224">
        <v>0</v>
      </c>
      <c r="BD13" s="224">
        <v>0</v>
      </c>
      <c r="BE13" s="224">
        <v>0</v>
      </c>
      <c r="BF13" s="224">
        <v>0</v>
      </c>
      <c r="BG13" s="224">
        <v>0</v>
      </c>
      <c r="BH13" s="224">
        <v>0</v>
      </c>
      <c r="BI13" s="224">
        <v>0</v>
      </c>
      <c r="BJ13" s="224">
        <v>0</v>
      </c>
      <c r="BK13" s="224">
        <v>0</v>
      </c>
      <c r="BL13" s="224">
        <v>0</v>
      </c>
      <c r="BM13" s="224">
        <v>0</v>
      </c>
      <c r="BN13" s="224">
        <v>0</v>
      </c>
      <c r="BO13" s="224">
        <v>0</v>
      </c>
      <c r="BP13" s="224">
        <v>0</v>
      </c>
      <c r="BQ13" s="224">
        <v>0</v>
      </c>
      <c r="BR13" s="224">
        <v>0</v>
      </c>
      <c r="BS13" s="224">
        <v>0</v>
      </c>
      <c r="BT13" s="224">
        <v>0</v>
      </c>
      <c r="BU13" s="224">
        <v>0</v>
      </c>
      <c r="BV13" s="224">
        <v>0</v>
      </c>
      <c r="BW13" s="224">
        <v>0</v>
      </c>
      <c r="BX13" s="224">
        <v>0</v>
      </c>
      <c r="BY13" s="224">
        <v>0</v>
      </c>
      <c r="BZ13" s="224">
        <v>0</v>
      </c>
      <c r="CA13" s="224">
        <v>0</v>
      </c>
      <c r="CB13" s="224">
        <v>0</v>
      </c>
      <c r="CC13" s="224">
        <v>0</v>
      </c>
      <c r="CD13" s="224">
        <v>696</v>
      </c>
      <c r="CE13" s="224">
        <v>0</v>
      </c>
      <c r="CF13" s="224">
        <v>0</v>
      </c>
      <c r="CG13" s="224">
        <v>0</v>
      </c>
      <c r="CH13" s="224">
        <v>0</v>
      </c>
      <c r="CI13" s="224">
        <v>6790</v>
      </c>
      <c r="CJ13" s="224">
        <v>70259</v>
      </c>
      <c r="CK13" s="224">
        <v>17347</v>
      </c>
      <c r="CL13" s="224">
        <v>144549</v>
      </c>
      <c r="CM13" s="224">
        <v>218968</v>
      </c>
      <c r="CN13" s="224">
        <v>341453</v>
      </c>
      <c r="CO13" s="224">
        <v>0</v>
      </c>
      <c r="CP13" s="224">
        <v>0</v>
      </c>
      <c r="CQ13" s="224">
        <v>0</v>
      </c>
      <c r="CR13" s="224">
        <v>0</v>
      </c>
      <c r="CS13" s="224">
        <v>0</v>
      </c>
      <c r="CT13" s="224">
        <v>573237</v>
      </c>
      <c r="CU13" s="224">
        <v>2867328</v>
      </c>
      <c r="CV13" s="224">
        <v>0</v>
      </c>
      <c r="CW13" s="224">
        <v>506</v>
      </c>
      <c r="CX13" s="224">
        <v>0</v>
      </c>
      <c r="CY13" s="224">
        <v>53983</v>
      </c>
      <c r="CZ13" s="224">
        <v>0</v>
      </c>
      <c r="DA13" s="224">
        <v>0</v>
      </c>
      <c r="DB13" s="225">
        <v>10159210</v>
      </c>
      <c r="DC13" s="223">
        <v>493363</v>
      </c>
      <c r="DD13" s="224">
        <v>27966015</v>
      </c>
      <c r="DE13" s="224">
        <v>0</v>
      </c>
      <c r="DF13" s="224">
        <v>0</v>
      </c>
      <c r="DG13" s="224">
        <v>0</v>
      </c>
      <c r="DH13" s="224">
        <v>-315540</v>
      </c>
      <c r="DI13" s="225">
        <v>28143838</v>
      </c>
      <c r="DJ13" s="225">
        <v>38303048</v>
      </c>
      <c r="DK13" s="225">
        <v>47531123</v>
      </c>
      <c r="DL13" s="225">
        <v>75674961</v>
      </c>
      <c r="DM13" s="225">
        <v>85834171</v>
      </c>
      <c r="DN13" s="225">
        <v>-31898681</v>
      </c>
      <c r="DO13" s="224">
        <v>43776280</v>
      </c>
      <c r="DP13" s="225">
        <v>53935490</v>
      </c>
      <c r="DR13" s="334">
        <v>0.83279745999999999</v>
      </c>
      <c r="DS13" s="334">
        <v>0.16720254000000001</v>
      </c>
      <c r="DT13" s="334">
        <v>1.0570623323329278E-2</v>
      </c>
      <c r="DU13" s="334">
        <v>0</v>
      </c>
    </row>
    <row r="14" spans="1:125" ht="15" customHeight="1" x14ac:dyDescent="0.15">
      <c r="A14" s="226" t="s">
        <v>336</v>
      </c>
      <c r="B14" s="205" t="s">
        <v>675</v>
      </c>
      <c r="C14" s="223">
        <v>0</v>
      </c>
      <c r="D14" s="224">
        <v>94811</v>
      </c>
      <c r="E14" s="224">
        <v>0</v>
      </c>
      <c r="F14" s="224">
        <v>91917</v>
      </c>
      <c r="G14" s="224">
        <v>0</v>
      </c>
      <c r="H14" s="224">
        <v>0</v>
      </c>
      <c r="I14" s="224">
        <v>0</v>
      </c>
      <c r="J14" s="224">
        <v>0</v>
      </c>
      <c r="K14" s="224">
        <v>3903</v>
      </c>
      <c r="L14" s="224">
        <v>40124</v>
      </c>
      <c r="M14" s="224">
        <v>3205562</v>
      </c>
      <c r="N14" s="224">
        <v>3132885</v>
      </c>
      <c r="O14" s="224">
        <v>374022</v>
      </c>
      <c r="P14" s="224">
        <v>369410</v>
      </c>
      <c r="Q14" s="224">
        <v>2</v>
      </c>
      <c r="R14" s="224">
        <v>0</v>
      </c>
      <c r="S14" s="224">
        <v>92311</v>
      </c>
      <c r="T14" s="224">
        <v>0</v>
      </c>
      <c r="U14" s="224">
        <v>0</v>
      </c>
      <c r="V14" s="224">
        <v>0</v>
      </c>
      <c r="W14" s="224">
        <v>0</v>
      </c>
      <c r="X14" s="224">
        <v>0</v>
      </c>
      <c r="Y14" s="224">
        <v>0</v>
      </c>
      <c r="Z14" s="224">
        <v>0</v>
      </c>
      <c r="AA14" s="224">
        <v>0</v>
      </c>
      <c r="AB14" s="224">
        <v>13</v>
      </c>
      <c r="AC14" s="224">
        <v>257</v>
      </c>
      <c r="AD14" s="224">
        <v>0</v>
      </c>
      <c r="AE14" s="224">
        <v>0</v>
      </c>
      <c r="AF14" s="224">
        <v>0</v>
      </c>
      <c r="AG14" s="224">
        <v>0</v>
      </c>
      <c r="AH14" s="224">
        <v>0</v>
      </c>
      <c r="AI14" s="224">
        <v>0</v>
      </c>
      <c r="AJ14" s="224">
        <v>77</v>
      </c>
      <c r="AK14" s="224">
        <v>0</v>
      </c>
      <c r="AL14" s="224">
        <v>0</v>
      </c>
      <c r="AM14" s="224">
        <v>0</v>
      </c>
      <c r="AN14" s="224">
        <v>0</v>
      </c>
      <c r="AO14" s="224">
        <v>0</v>
      </c>
      <c r="AP14" s="224">
        <v>0</v>
      </c>
      <c r="AQ14" s="224">
        <v>0</v>
      </c>
      <c r="AR14" s="224">
        <v>0</v>
      </c>
      <c r="AS14" s="224">
        <v>0</v>
      </c>
      <c r="AT14" s="224">
        <v>0</v>
      </c>
      <c r="AU14" s="224">
        <v>0</v>
      </c>
      <c r="AV14" s="224">
        <v>0</v>
      </c>
      <c r="AW14" s="224">
        <v>0</v>
      </c>
      <c r="AX14" s="224">
        <v>0</v>
      </c>
      <c r="AY14" s="224">
        <v>0</v>
      </c>
      <c r="AZ14" s="224">
        <v>0</v>
      </c>
      <c r="BA14" s="224">
        <v>0</v>
      </c>
      <c r="BB14" s="224">
        <v>0</v>
      </c>
      <c r="BC14" s="224">
        <v>0</v>
      </c>
      <c r="BD14" s="224">
        <v>0</v>
      </c>
      <c r="BE14" s="224">
        <v>0</v>
      </c>
      <c r="BF14" s="224">
        <v>0</v>
      </c>
      <c r="BG14" s="224">
        <v>0</v>
      </c>
      <c r="BH14" s="224">
        <v>104</v>
      </c>
      <c r="BI14" s="224">
        <v>0</v>
      </c>
      <c r="BJ14" s="224">
        <v>0</v>
      </c>
      <c r="BK14" s="224">
        <v>0</v>
      </c>
      <c r="BL14" s="224">
        <v>0</v>
      </c>
      <c r="BM14" s="224">
        <v>0</v>
      </c>
      <c r="BN14" s="224">
        <v>0</v>
      </c>
      <c r="BO14" s="224">
        <v>0</v>
      </c>
      <c r="BP14" s="224">
        <v>0</v>
      </c>
      <c r="BQ14" s="224">
        <v>0</v>
      </c>
      <c r="BR14" s="224">
        <v>0</v>
      </c>
      <c r="BS14" s="224">
        <v>0</v>
      </c>
      <c r="BT14" s="224">
        <v>0</v>
      </c>
      <c r="BU14" s="224">
        <v>0</v>
      </c>
      <c r="BV14" s="224">
        <v>0</v>
      </c>
      <c r="BW14" s="224">
        <v>0</v>
      </c>
      <c r="BX14" s="224">
        <v>0</v>
      </c>
      <c r="BY14" s="224">
        <v>0</v>
      </c>
      <c r="BZ14" s="224">
        <v>0</v>
      </c>
      <c r="CA14" s="224">
        <v>0</v>
      </c>
      <c r="CB14" s="224">
        <v>0</v>
      </c>
      <c r="CC14" s="224">
        <v>0</v>
      </c>
      <c r="CD14" s="224">
        <v>1485</v>
      </c>
      <c r="CE14" s="224">
        <v>0</v>
      </c>
      <c r="CF14" s="224">
        <v>0</v>
      </c>
      <c r="CG14" s="224">
        <v>0</v>
      </c>
      <c r="CH14" s="224">
        <v>0</v>
      </c>
      <c r="CI14" s="224">
        <v>6366</v>
      </c>
      <c r="CJ14" s="224">
        <v>65286</v>
      </c>
      <c r="CK14" s="224">
        <v>18122</v>
      </c>
      <c r="CL14" s="224">
        <v>101583</v>
      </c>
      <c r="CM14" s="224">
        <v>105204</v>
      </c>
      <c r="CN14" s="224">
        <v>241023</v>
      </c>
      <c r="CO14" s="224">
        <v>36296</v>
      </c>
      <c r="CP14" s="224">
        <v>0</v>
      </c>
      <c r="CQ14" s="224">
        <v>0</v>
      </c>
      <c r="CR14" s="224">
        <v>0</v>
      </c>
      <c r="CS14" s="224">
        <v>0</v>
      </c>
      <c r="CT14" s="224">
        <v>424686</v>
      </c>
      <c r="CU14" s="224">
        <v>1196136</v>
      </c>
      <c r="CV14" s="224">
        <v>0</v>
      </c>
      <c r="CW14" s="224">
        <v>0</v>
      </c>
      <c r="CX14" s="224">
        <v>0</v>
      </c>
      <c r="CY14" s="224">
        <v>41798</v>
      </c>
      <c r="CZ14" s="224">
        <v>0</v>
      </c>
      <c r="DA14" s="224">
        <v>0</v>
      </c>
      <c r="DB14" s="225">
        <v>9643383</v>
      </c>
      <c r="DC14" s="223">
        <v>28513</v>
      </c>
      <c r="DD14" s="224">
        <v>32258455</v>
      </c>
      <c r="DE14" s="224">
        <v>0</v>
      </c>
      <c r="DF14" s="224">
        <v>0</v>
      </c>
      <c r="DG14" s="224">
        <v>0</v>
      </c>
      <c r="DH14" s="224">
        <v>-16414</v>
      </c>
      <c r="DI14" s="225">
        <v>32270554</v>
      </c>
      <c r="DJ14" s="225">
        <v>41913937</v>
      </c>
      <c r="DK14" s="225">
        <v>8488248</v>
      </c>
      <c r="DL14" s="225">
        <v>40758802</v>
      </c>
      <c r="DM14" s="225">
        <v>50402185</v>
      </c>
      <c r="DN14" s="225">
        <v>-5803316</v>
      </c>
      <c r="DO14" s="224">
        <v>34955486</v>
      </c>
      <c r="DP14" s="225">
        <v>44598869</v>
      </c>
      <c r="DR14" s="334">
        <v>0.13845790999999999</v>
      </c>
      <c r="DS14" s="334">
        <v>0.86154209000000004</v>
      </c>
      <c r="DT14" s="334">
        <v>1.21930842416257E-2</v>
      </c>
      <c r="DU14" s="334">
        <v>0</v>
      </c>
    </row>
    <row r="15" spans="1:125" ht="15" customHeight="1" x14ac:dyDescent="0.15">
      <c r="A15" s="226" t="s">
        <v>337</v>
      </c>
      <c r="B15" s="205" t="s">
        <v>528</v>
      </c>
      <c r="C15" s="223">
        <v>0</v>
      </c>
      <c r="D15" s="224">
        <v>0</v>
      </c>
      <c r="E15" s="224">
        <v>0</v>
      </c>
      <c r="F15" s="224">
        <v>0</v>
      </c>
      <c r="G15" s="224">
        <v>0</v>
      </c>
      <c r="H15" s="224">
        <v>0</v>
      </c>
      <c r="I15" s="224">
        <v>0</v>
      </c>
      <c r="J15" s="224">
        <v>0</v>
      </c>
      <c r="K15" s="224">
        <v>0</v>
      </c>
      <c r="L15" s="224">
        <v>0</v>
      </c>
      <c r="M15" s="224">
        <v>647888</v>
      </c>
      <c r="N15" s="224">
        <v>72572</v>
      </c>
      <c r="O15" s="224">
        <v>0</v>
      </c>
      <c r="P15" s="224">
        <v>1344</v>
      </c>
      <c r="Q15" s="224">
        <v>0</v>
      </c>
      <c r="R15" s="224">
        <v>0</v>
      </c>
      <c r="S15" s="224">
        <v>0</v>
      </c>
      <c r="T15" s="224">
        <v>0</v>
      </c>
      <c r="U15" s="224">
        <v>0</v>
      </c>
      <c r="V15" s="224">
        <v>0</v>
      </c>
      <c r="W15" s="224">
        <v>0</v>
      </c>
      <c r="X15" s="224">
        <v>0</v>
      </c>
      <c r="Y15" s="224">
        <v>0</v>
      </c>
      <c r="Z15" s="224">
        <v>0</v>
      </c>
      <c r="AA15" s="224">
        <v>0</v>
      </c>
      <c r="AB15" s="224">
        <v>0</v>
      </c>
      <c r="AC15" s="224">
        <v>0</v>
      </c>
      <c r="AD15" s="224">
        <v>0</v>
      </c>
      <c r="AE15" s="224">
        <v>0</v>
      </c>
      <c r="AF15" s="224">
        <v>0</v>
      </c>
      <c r="AG15" s="224">
        <v>0</v>
      </c>
      <c r="AH15" s="224">
        <v>0</v>
      </c>
      <c r="AI15" s="224">
        <v>0</v>
      </c>
      <c r="AJ15" s="224">
        <v>0</v>
      </c>
      <c r="AK15" s="224">
        <v>0</v>
      </c>
      <c r="AL15" s="224">
        <v>0</v>
      </c>
      <c r="AM15" s="224">
        <v>0</v>
      </c>
      <c r="AN15" s="224">
        <v>0</v>
      </c>
      <c r="AO15" s="224">
        <v>0</v>
      </c>
      <c r="AP15" s="224">
        <v>0</v>
      </c>
      <c r="AQ15" s="224">
        <v>0</v>
      </c>
      <c r="AR15" s="224">
        <v>0</v>
      </c>
      <c r="AS15" s="224">
        <v>0</v>
      </c>
      <c r="AT15" s="224">
        <v>0</v>
      </c>
      <c r="AU15" s="224">
        <v>0</v>
      </c>
      <c r="AV15" s="224">
        <v>0</v>
      </c>
      <c r="AW15" s="224">
        <v>0</v>
      </c>
      <c r="AX15" s="224">
        <v>0</v>
      </c>
      <c r="AY15" s="224">
        <v>0</v>
      </c>
      <c r="AZ15" s="224">
        <v>0</v>
      </c>
      <c r="BA15" s="224">
        <v>0</v>
      </c>
      <c r="BB15" s="224">
        <v>0</v>
      </c>
      <c r="BC15" s="224">
        <v>0</v>
      </c>
      <c r="BD15" s="224">
        <v>0</v>
      </c>
      <c r="BE15" s="224">
        <v>0</v>
      </c>
      <c r="BF15" s="224">
        <v>0</v>
      </c>
      <c r="BG15" s="224">
        <v>0</v>
      </c>
      <c r="BH15" s="224">
        <v>0</v>
      </c>
      <c r="BI15" s="224">
        <v>0</v>
      </c>
      <c r="BJ15" s="224">
        <v>0</v>
      </c>
      <c r="BK15" s="224">
        <v>0</v>
      </c>
      <c r="BL15" s="224">
        <v>0</v>
      </c>
      <c r="BM15" s="224">
        <v>0</v>
      </c>
      <c r="BN15" s="224">
        <v>0</v>
      </c>
      <c r="BO15" s="224">
        <v>0</v>
      </c>
      <c r="BP15" s="224">
        <v>0</v>
      </c>
      <c r="BQ15" s="224">
        <v>0</v>
      </c>
      <c r="BR15" s="224">
        <v>0</v>
      </c>
      <c r="BS15" s="224">
        <v>0</v>
      </c>
      <c r="BT15" s="224">
        <v>0</v>
      </c>
      <c r="BU15" s="224">
        <v>0</v>
      </c>
      <c r="BV15" s="224">
        <v>0</v>
      </c>
      <c r="BW15" s="224">
        <v>0</v>
      </c>
      <c r="BX15" s="224">
        <v>0</v>
      </c>
      <c r="BY15" s="224">
        <v>0</v>
      </c>
      <c r="BZ15" s="224">
        <v>0</v>
      </c>
      <c r="CA15" s="224">
        <v>0</v>
      </c>
      <c r="CB15" s="224">
        <v>0</v>
      </c>
      <c r="CC15" s="224">
        <v>0</v>
      </c>
      <c r="CD15" s="224">
        <v>1170</v>
      </c>
      <c r="CE15" s="224">
        <v>0</v>
      </c>
      <c r="CF15" s="224">
        <v>0</v>
      </c>
      <c r="CG15" s="224">
        <v>0</v>
      </c>
      <c r="CH15" s="224">
        <v>0</v>
      </c>
      <c r="CI15" s="224">
        <v>40272</v>
      </c>
      <c r="CJ15" s="224">
        <v>89236</v>
      </c>
      <c r="CK15" s="224">
        <v>0</v>
      </c>
      <c r="CL15" s="224">
        <v>66914</v>
      </c>
      <c r="CM15" s="224">
        <v>114510</v>
      </c>
      <c r="CN15" s="224">
        <v>173765</v>
      </c>
      <c r="CO15" s="224">
        <v>46620</v>
      </c>
      <c r="CP15" s="224">
        <v>0</v>
      </c>
      <c r="CQ15" s="224">
        <v>0</v>
      </c>
      <c r="CR15" s="224">
        <v>0</v>
      </c>
      <c r="CS15" s="224">
        <v>0</v>
      </c>
      <c r="CT15" s="224">
        <v>243833</v>
      </c>
      <c r="CU15" s="224">
        <v>2825369</v>
      </c>
      <c r="CV15" s="224">
        <v>0</v>
      </c>
      <c r="CW15" s="224">
        <v>0</v>
      </c>
      <c r="CX15" s="224">
        <v>0</v>
      </c>
      <c r="CY15" s="224">
        <v>22621</v>
      </c>
      <c r="CZ15" s="224">
        <v>0</v>
      </c>
      <c r="DA15" s="224">
        <v>0</v>
      </c>
      <c r="DB15" s="225">
        <v>4346114</v>
      </c>
      <c r="DC15" s="223">
        <v>1076425</v>
      </c>
      <c r="DD15" s="224">
        <v>44869871</v>
      </c>
      <c r="DE15" s="224">
        <v>0</v>
      </c>
      <c r="DF15" s="224">
        <v>0</v>
      </c>
      <c r="DG15" s="224">
        <v>0</v>
      </c>
      <c r="DH15" s="224">
        <v>-109594</v>
      </c>
      <c r="DI15" s="225">
        <v>45836702</v>
      </c>
      <c r="DJ15" s="225">
        <v>50182816</v>
      </c>
      <c r="DK15" s="225">
        <v>20348489</v>
      </c>
      <c r="DL15" s="225">
        <v>66185191</v>
      </c>
      <c r="DM15" s="225">
        <v>70531305</v>
      </c>
      <c r="DN15" s="225">
        <v>-30027080</v>
      </c>
      <c r="DO15" s="224">
        <v>36158111</v>
      </c>
      <c r="DP15" s="225">
        <v>40504225</v>
      </c>
      <c r="DR15" s="334">
        <v>0.59835382999999998</v>
      </c>
      <c r="DS15" s="334">
        <v>0.40164617000000002</v>
      </c>
      <c r="DT15" s="334">
        <v>1.695996032711046E-2</v>
      </c>
      <c r="DU15" s="334">
        <v>0</v>
      </c>
    </row>
    <row r="16" spans="1:125" ht="15" customHeight="1" x14ac:dyDescent="0.15">
      <c r="A16" s="226" t="s">
        <v>338</v>
      </c>
      <c r="B16" s="205" t="s">
        <v>620</v>
      </c>
      <c r="C16" s="223">
        <v>0</v>
      </c>
      <c r="D16" s="224">
        <v>1420816</v>
      </c>
      <c r="E16" s="224">
        <v>0</v>
      </c>
      <c r="F16" s="224">
        <v>256031</v>
      </c>
      <c r="G16" s="224">
        <v>65442</v>
      </c>
      <c r="H16" s="224">
        <v>0</v>
      </c>
      <c r="I16" s="224">
        <v>0</v>
      </c>
      <c r="J16" s="224">
        <v>2584382</v>
      </c>
      <c r="K16" s="224">
        <v>1518970</v>
      </c>
      <c r="L16" s="224">
        <v>4634</v>
      </c>
      <c r="M16" s="224">
        <v>6681325</v>
      </c>
      <c r="N16" s="224">
        <v>12588047</v>
      </c>
      <c r="O16" s="224">
        <v>2886848</v>
      </c>
      <c r="P16" s="224">
        <v>1095183</v>
      </c>
      <c r="Q16" s="224">
        <v>143</v>
      </c>
      <c r="R16" s="224">
        <v>0</v>
      </c>
      <c r="S16" s="224">
        <v>0</v>
      </c>
      <c r="T16" s="224">
        <v>0</v>
      </c>
      <c r="U16" s="224">
        <v>39001</v>
      </c>
      <c r="V16" s="224">
        <v>1756</v>
      </c>
      <c r="W16" s="224">
        <v>0</v>
      </c>
      <c r="X16" s="224">
        <v>884</v>
      </c>
      <c r="Y16" s="224">
        <v>40</v>
      </c>
      <c r="Z16" s="224">
        <v>0</v>
      </c>
      <c r="AA16" s="224">
        <v>371</v>
      </c>
      <c r="AB16" s="224">
        <v>334270</v>
      </c>
      <c r="AC16" s="224">
        <v>66177</v>
      </c>
      <c r="AD16" s="224">
        <v>4</v>
      </c>
      <c r="AE16" s="224">
        <v>1340</v>
      </c>
      <c r="AF16" s="224">
        <v>16</v>
      </c>
      <c r="AG16" s="224">
        <v>2</v>
      </c>
      <c r="AH16" s="224">
        <v>112</v>
      </c>
      <c r="AI16" s="224">
        <v>0</v>
      </c>
      <c r="AJ16" s="224">
        <v>27804</v>
      </c>
      <c r="AK16" s="224">
        <v>0</v>
      </c>
      <c r="AL16" s="224">
        <v>0</v>
      </c>
      <c r="AM16" s="224">
        <v>0</v>
      </c>
      <c r="AN16" s="224">
        <v>438</v>
      </c>
      <c r="AO16" s="224">
        <v>0</v>
      </c>
      <c r="AP16" s="224">
        <v>0</v>
      </c>
      <c r="AQ16" s="224">
        <v>0</v>
      </c>
      <c r="AR16" s="224">
        <v>0</v>
      </c>
      <c r="AS16" s="224">
        <v>0</v>
      </c>
      <c r="AT16" s="224">
        <v>0</v>
      </c>
      <c r="AU16" s="224">
        <v>0</v>
      </c>
      <c r="AV16" s="224">
        <v>0</v>
      </c>
      <c r="AW16" s="224">
        <v>0</v>
      </c>
      <c r="AX16" s="224">
        <v>0</v>
      </c>
      <c r="AY16" s="224">
        <v>0</v>
      </c>
      <c r="AZ16" s="224">
        <v>0</v>
      </c>
      <c r="BA16" s="224">
        <v>0</v>
      </c>
      <c r="BB16" s="224">
        <v>0</v>
      </c>
      <c r="BC16" s="224">
        <v>0</v>
      </c>
      <c r="BD16" s="224">
        <v>0</v>
      </c>
      <c r="BE16" s="224">
        <v>0</v>
      </c>
      <c r="BF16" s="224">
        <v>0</v>
      </c>
      <c r="BG16" s="224">
        <v>0</v>
      </c>
      <c r="BH16" s="224">
        <v>3407</v>
      </c>
      <c r="BI16" s="224">
        <v>0</v>
      </c>
      <c r="BJ16" s="224">
        <v>0</v>
      </c>
      <c r="BK16" s="224">
        <v>0</v>
      </c>
      <c r="BL16" s="224">
        <v>0</v>
      </c>
      <c r="BM16" s="224">
        <v>0</v>
      </c>
      <c r="BN16" s="224">
        <v>0</v>
      </c>
      <c r="BO16" s="224">
        <v>0</v>
      </c>
      <c r="BP16" s="224">
        <v>0</v>
      </c>
      <c r="BQ16" s="224">
        <v>0</v>
      </c>
      <c r="BR16" s="224">
        <v>0</v>
      </c>
      <c r="BS16" s="224">
        <v>0</v>
      </c>
      <c r="BT16" s="224">
        <v>0</v>
      </c>
      <c r="BU16" s="224">
        <v>0</v>
      </c>
      <c r="BV16" s="224">
        <v>0</v>
      </c>
      <c r="BW16" s="224">
        <v>0</v>
      </c>
      <c r="BX16" s="224">
        <v>0</v>
      </c>
      <c r="BY16" s="224">
        <v>0</v>
      </c>
      <c r="BZ16" s="224">
        <v>0</v>
      </c>
      <c r="CA16" s="224">
        <v>0</v>
      </c>
      <c r="CB16" s="224">
        <v>0</v>
      </c>
      <c r="CC16" s="224">
        <v>0</v>
      </c>
      <c r="CD16" s="224">
        <v>1582</v>
      </c>
      <c r="CE16" s="224">
        <v>0</v>
      </c>
      <c r="CF16" s="224">
        <v>0</v>
      </c>
      <c r="CG16" s="224">
        <v>0</v>
      </c>
      <c r="CH16" s="224">
        <v>32</v>
      </c>
      <c r="CI16" s="224">
        <v>150046</v>
      </c>
      <c r="CJ16" s="224">
        <v>203146</v>
      </c>
      <c r="CK16" s="224">
        <v>27832</v>
      </c>
      <c r="CL16" s="224">
        <v>509035</v>
      </c>
      <c r="CM16" s="224">
        <v>537698</v>
      </c>
      <c r="CN16" s="224">
        <v>765402</v>
      </c>
      <c r="CO16" s="224">
        <v>0</v>
      </c>
      <c r="CP16" s="224">
        <v>0</v>
      </c>
      <c r="CQ16" s="224">
        <v>0</v>
      </c>
      <c r="CR16" s="224">
        <v>0</v>
      </c>
      <c r="CS16" s="224">
        <v>0</v>
      </c>
      <c r="CT16" s="224">
        <v>925080</v>
      </c>
      <c r="CU16" s="224">
        <v>7149094</v>
      </c>
      <c r="CV16" s="224">
        <v>0</v>
      </c>
      <c r="CW16" s="224">
        <v>0</v>
      </c>
      <c r="CX16" s="224">
        <v>0</v>
      </c>
      <c r="CY16" s="224">
        <v>91784</v>
      </c>
      <c r="CZ16" s="224">
        <v>0</v>
      </c>
      <c r="DA16" s="224">
        <v>0</v>
      </c>
      <c r="DB16" s="225">
        <v>39938174</v>
      </c>
      <c r="DC16" s="223">
        <v>1522499</v>
      </c>
      <c r="DD16" s="224">
        <v>49205536</v>
      </c>
      <c r="DE16" s="224">
        <v>0</v>
      </c>
      <c r="DF16" s="224">
        <v>0</v>
      </c>
      <c r="DG16" s="224">
        <v>0</v>
      </c>
      <c r="DH16" s="224">
        <v>-124745</v>
      </c>
      <c r="DI16" s="225">
        <v>50603290</v>
      </c>
      <c r="DJ16" s="225">
        <v>90541464</v>
      </c>
      <c r="DK16" s="225">
        <v>61487202</v>
      </c>
      <c r="DL16" s="225">
        <v>112090492</v>
      </c>
      <c r="DM16" s="225">
        <v>152028666</v>
      </c>
      <c r="DN16" s="225">
        <v>-69805286</v>
      </c>
      <c r="DO16" s="224">
        <v>42285206</v>
      </c>
      <c r="DP16" s="225">
        <v>82223380</v>
      </c>
      <c r="DR16" s="334">
        <v>0.77097589</v>
      </c>
      <c r="DS16" s="334">
        <v>0.22902411</v>
      </c>
      <c r="DT16" s="334">
        <v>1.8598759475689276E-2</v>
      </c>
      <c r="DU16" s="334">
        <v>0</v>
      </c>
    </row>
    <row r="17" spans="1:125" ht="15" customHeight="1" x14ac:dyDescent="0.15">
      <c r="A17" s="226" t="s">
        <v>339</v>
      </c>
      <c r="B17" s="205" t="s">
        <v>621</v>
      </c>
      <c r="C17" s="223">
        <v>0</v>
      </c>
      <c r="D17" s="224">
        <v>15082</v>
      </c>
      <c r="E17" s="224">
        <v>0</v>
      </c>
      <c r="F17" s="224">
        <v>0</v>
      </c>
      <c r="G17" s="224">
        <v>568790</v>
      </c>
      <c r="H17" s="224">
        <v>0</v>
      </c>
      <c r="I17" s="224">
        <v>0</v>
      </c>
      <c r="J17" s="224">
        <v>259814</v>
      </c>
      <c r="K17" s="224">
        <v>41448</v>
      </c>
      <c r="L17" s="224">
        <v>0</v>
      </c>
      <c r="M17" s="224">
        <v>54637</v>
      </c>
      <c r="N17" s="224">
        <v>93150</v>
      </c>
      <c r="O17" s="224">
        <v>2676692</v>
      </c>
      <c r="P17" s="224">
        <v>0</v>
      </c>
      <c r="Q17" s="224">
        <v>0</v>
      </c>
      <c r="R17" s="224">
        <v>0</v>
      </c>
      <c r="S17" s="224">
        <v>0</v>
      </c>
      <c r="T17" s="224">
        <v>0</v>
      </c>
      <c r="U17" s="224">
        <v>0</v>
      </c>
      <c r="V17" s="224">
        <v>0</v>
      </c>
      <c r="W17" s="224">
        <v>0</v>
      </c>
      <c r="X17" s="224">
        <v>0</v>
      </c>
      <c r="Y17" s="224">
        <v>0</v>
      </c>
      <c r="Z17" s="224">
        <v>0</v>
      </c>
      <c r="AA17" s="224">
        <v>0</v>
      </c>
      <c r="AB17" s="224">
        <v>4206</v>
      </c>
      <c r="AC17" s="224">
        <v>26</v>
      </c>
      <c r="AD17" s="224">
        <v>0</v>
      </c>
      <c r="AE17" s="224">
        <v>0</v>
      </c>
      <c r="AF17" s="224">
        <v>0</v>
      </c>
      <c r="AG17" s="224">
        <v>0</v>
      </c>
      <c r="AH17" s="224">
        <v>0</v>
      </c>
      <c r="AI17" s="224">
        <v>0</v>
      </c>
      <c r="AJ17" s="224">
        <v>0</v>
      </c>
      <c r="AK17" s="224">
        <v>0</v>
      </c>
      <c r="AL17" s="224">
        <v>0</v>
      </c>
      <c r="AM17" s="224">
        <v>0</v>
      </c>
      <c r="AN17" s="224">
        <v>0</v>
      </c>
      <c r="AO17" s="224">
        <v>0</v>
      </c>
      <c r="AP17" s="224">
        <v>0</v>
      </c>
      <c r="AQ17" s="224">
        <v>0</v>
      </c>
      <c r="AR17" s="224">
        <v>0</v>
      </c>
      <c r="AS17" s="224">
        <v>0</v>
      </c>
      <c r="AT17" s="224">
        <v>0</v>
      </c>
      <c r="AU17" s="224">
        <v>0</v>
      </c>
      <c r="AV17" s="224">
        <v>0</v>
      </c>
      <c r="AW17" s="224">
        <v>0</v>
      </c>
      <c r="AX17" s="224">
        <v>0</v>
      </c>
      <c r="AY17" s="224">
        <v>0</v>
      </c>
      <c r="AZ17" s="224">
        <v>0</v>
      </c>
      <c r="BA17" s="224">
        <v>0</v>
      </c>
      <c r="BB17" s="224">
        <v>0</v>
      </c>
      <c r="BC17" s="224">
        <v>0</v>
      </c>
      <c r="BD17" s="224">
        <v>0</v>
      </c>
      <c r="BE17" s="224">
        <v>0</v>
      </c>
      <c r="BF17" s="224">
        <v>0</v>
      </c>
      <c r="BG17" s="224">
        <v>0</v>
      </c>
      <c r="BH17" s="224">
        <v>0</v>
      </c>
      <c r="BI17" s="224">
        <v>0</v>
      </c>
      <c r="BJ17" s="224">
        <v>0</v>
      </c>
      <c r="BK17" s="224">
        <v>0</v>
      </c>
      <c r="BL17" s="224">
        <v>0</v>
      </c>
      <c r="BM17" s="224">
        <v>0</v>
      </c>
      <c r="BN17" s="224">
        <v>0</v>
      </c>
      <c r="BO17" s="224">
        <v>0</v>
      </c>
      <c r="BP17" s="224">
        <v>0</v>
      </c>
      <c r="BQ17" s="224">
        <v>40076</v>
      </c>
      <c r="BR17" s="224">
        <v>25891</v>
      </c>
      <c r="BS17" s="224">
        <v>0</v>
      </c>
      <c r="BT17" s="224">
        <v>0</v>
      </c>
      <c r="BU17" s="224">
        <v>0</v>
      </c>
      <c r="BV17" s="224">
        <v>0</v>
      </c>
      <c r="BW17" s="224">
        <v>0</v>
      </c>
      <c r="BX17" s="224">
        <v>0</v>
      </c>
      <c r="BY17" s="224">
        <v>0</v>
      </c>
      <c r="BZ17" s="224">
        <v>0</v>
      </c>
      <c r="CA17" s="224">
        <v>0</v>
      </c>
      <c r="CB17" s="224">
        <v>0</v>
      </c>
      <c r="CC17" s="224">
        <v>0</v>
      </c>
      <c r="CD17" s="224">
        <v>6535</v>
      </c>
      <c r="CE17" s="224">
        <v>0</v>
      </c>
      <c r="CF17" s="224">
        <v>0</v>
      </c>
      <c r="CG17" s="224">
        <v>0</v>
      </c>
      <c r="CH17" s="224">
        <v>14</v>
      </c>
      <c r="CI17" s="224">
        <v>19526</v>
      </c>
      <c r="CJ17" s="224">
        <v>11352</v>
      </c>
      <c r="CK17" s="224">
        <v>5326</v>
      </c>
      <c r="CL17" s="224">
        <v>136754</v>
      </c>
      <c r="CM17" s="224">
        <v>115242</v>
      </c>
      <c r="CN17" s="224">
        <v>171944</v>
      </c>
      <c r="CO17" s="224">
        <v>0</v>
      </c>
      <c r="CP17" s="224">
        <v>0</v>
      </c>
      <c r="CQ17" s="224">
        <v>0</v>
      </c>
      <c r="CR17" s="224">
        <v>0</v>
      </c>
      <c r="CS17" s="224">
        <v>1621</v>
      </c>
      <c r="CT17" s="224">
        <v>1019649</v>
      </c>
      <c r="CU17" s="224">
        <v>9163650</v>
      </c>
      <c r="CV17" s="224">
        <v>0</v>
      </c>
      <c r="CW17" s="224">
        <v>22</v>
      </c>
      <c r="CX17" s="224">
        <v>410</v>
      </c>
      <c r="CY17" s="224">
        <v>77876</v>
      </c>
      <c r="CZ17" s="224">
        <v>0</v>
      </c>
      <c r="DA17" s="224">
        <v>173369</v>
      </c>
      <c r="DB17" s="225">
        <v>14683102</v>
      </c>
      <c r="DC17" s="223">
        <v>3383075</v>
      </c>
      <c r="DD17" s="224">
        <v>65445107</v>
      </c>
      <c r="DE17" s="224">
        <v>0</v>
      </c>
      <c r="DF17" s="224">
        <v>0</v>
      </c>
      <c r="DG17" s="224">
        <v>0</v>
      </c>
      <c r="DH17" s="224">
        <v>-284472</v>
      </c>
      <c r="DI17" s="225">
        <v>68543710</v>
      </c>
      <c r="DJ17" s="225">
        <v>83226812</v>
      </c>
      <c r="DK17" s="225">
        <v>27942069</v>
      </c>
      <c r="DL17" s="225">
        <v>96485779</v>
      </c>
      <c r="DM17" s="225">
        <v>111168881</v>
      </c>
      <c r="DN17" s="225">
        <v>-69690771</v>
      </c>
      <c r="DO17" s="224">
        <v>26795008</v>
      </c>
      <c r="DP17" s="225">
        <v>41478110</v>
      </c>
      <c r="DR17" s="334">
        <v>0.83735961000000003</v>
      </c>
      <c r="DS17" s="334">
        <v>0.16264038999999997</v>
      </c>
      <c r="DT17" s="334">
        <v>2.4737009346951298E-2</v>
      </c>
      <c r="DU17" s="334">
        <v>0</v>
      </c>
    </row>
    <row r="18" spans="1:125" ht="15" customHeight="1" x14ac:dyDescent="0.15">
      <c r="A18" s="226" t="s">
        <v>340</v>
      </c>
      <c r="B18" s="205" t="s">
        <v>531</v>
      </c>
      <c r="C18" s="223">
        <v>1456027</v>
      </c>
      <c r="D18" s="224">
        <v>63204068</v>
      </c>
      <c r="E18" s="224">
        <v>528643</v>
      </c>
      <c r="F18" s="224">
        <v>72839</v>
      </c>
      <c r="G18" s="224">
        <v>1096835</v>
      </c>
      <c r="H18" s="224">
        <v>0</v>
      </c>
      <c r="I18" s="224">
        <v>0</v>
      </c>
      <c r="J18" s="224">
        <v>-7398</v>
      </c>
      <c r="K18" s="224">
        <v>0</v>
      </c>
      <c r="L18" s="224">
        <v>0</v>
      </c>
      <c r="M18" s="224">
        <v>0</v>
      </c>
      <c r="N18" s="224">
        <v>0</v>
      </c>
      <c r="O18" s="224">
        <v>0</v>
      </c>
      <c r="P18" s="224">
        <v>239746</v>
      </c>
      <c r="Q18" s="224">
        <v>0</v>
      </c>
      <c r="R18" s="224">
        <v>0</v>
      </c>
      <c r="S18" s="224">
        <v>0</v>
      </c>
      <c r="T18" s="224">
        <v>0</v>
      </c>
      <c r="U18" s="224">
        <v>0</v>
      </c>
      <c r="V18" s="224">
        <v>0</v>
      </c>
      <c r="W18" s="224">
        <v>0</v>
      </c>
      <c r="X18" s="224">
        <v>3583</v>
      </c>
      <c r="Y18" s="224">
        <v>0</v>
      </c>
      <c r="Z18" s="224">
        <v>0</v>
      </c>
      <c r="AA18" s="224">
        <v>0</v>
      </c>
      <c r="AB18" s="224">
        <v>0</v>
      </c>
      <c r="AC18" s="224">
        <v>0</v>
      </c>
      <c r="AD18" s="224">
        <v>0</v>
      </c>
      <c r="AE18" s="224">
        <v>0</v>
      </c>
      <c r="AF18" s="224">
        <v>0</v>
      </c>
      <c r="AG18" s="224">
        <v>0</v>
      </c>
      <c r="AH18" s="224">
        <v>0</v>
      </c>
      <c r="AI18" s="224">
        <v>0</v>
      </c>
      <c r="AJ18" s="224">
        <v>0</v>
      </c>
      <c r="AK18" s="224">
        <v>0</v>
      </c>
      <c r="AL18" s="224">
        <v>0</v>
      </c>
      <c r="AM18" s="224">
        <v>0</v>
      </c>
      <c r="AN18" s="224">
        <v>0</v>
      </c>
      <c r="AO18" s="224">
        <v>0</v>
      </c>
      <c r="AP18" s="224">
        <v>0</v>
      </c>
      <c r="AQ18" s="224">
        <v>0</v>
      </c>
      <c r="AR18" s="224">
        <v>0</v>
      </c>
      <c r="AS18" s="224">
        <v>0</v>
      </c>
      <c r="AT18" s="224">
        <v>0</v>
      </c>
      <c r="AU18" s="224">
        <v>0</v>
      </c>
      <c r="AV18" s="224">
        <v>0</v>
      </c>
      <c r="AW18" s="224">
        <v>0</v>
      </c>
      <c r="AX18" s="224">
        <v>0</v>
      </c>
      <c r="AY18" s="224">
        <v>0</v>
      </c>
      <c r="AZ18" s="224">
        <v>0</v>
      </c>
      <c r="BA18" s="224">
        <v>0</v>
      </c>
      <c r="BB18" s="224">
        <v>0</v>
      </c>
      <c r="BC18" s="224">
        <v>0</v>
      </c>
      <c r="BD18" s="224">
        <v>0</v>
      </c>
      <c r="BE18" s="224">
        <v>0</v>
      </c>
      <c r="BF18" s="224">
        <v>0</v>
      </c>
      <c r="BG18" s="224">
        <v>0</v>
      </c>
      <c r="BH18" s="224">
        <v>0</v>
      </c>
      <c r="BI18" s="224">
        <v>0</v>
      </c>
      <c r="BJ18" s="224">
        <v>0</v>
      </c>
      <c r="BK18" s="224">
        <v>0</v>
      </c>
      <c r="BL18" s="224">
        <v>46454</v>
      </c>
      <c r="BM18" s="224">
        <v>0</v>
      </c>
      <c r="BN18" s="224">
        <v>0</v>
      </c>
      <c r="BO18" s="224">
        <v>0</v>
      </c>
      <c r="BP18" s="224">
        <v>0</v>
      </c>
      <c r="BQ18" s="224">
        <v>0</v>
      </c>
      <c r="BR18" s="224">
        <v>42729</v>
      </c>
      <c r="BS18" s="224">
        <v>0</v>
      </c>
      <c r="BT18" s="224">
        <v>0</v>
      </c>
      <c r="BU18" s="224">
        <v>0</v>
      </c>
      <c r="BV18" s="224">
        <v>0</v>
      </c>
      <c r="BW18" s="224">
        <v>0</v>
      </c>
      <c r="BX18" s="224">
        <v>0</v>
      </c>
      <c r="BY18" s="224">
        <v>0</v>
      </c>
      <c r="BZ18" s="224">
        <v>0</v>
      </c>
      <c r="CA18" s="224">
        <v>0</v>
      </c>
      <c r="CB18" s="224">
        <v>0</v>
      </c>
      <c r="CC18" s="224">
        <v>0</v>
      </c>
      <c r="CD18" s="224">
        <v>0</v>
      </c>
      <c r="CE18" s="224">
        <v>0</v>
      </c>
      <c r="CF18" s="224">
        <v>0</v>
      </c>
      <c r="CG18" s="224">
        <v>0</v>
      </c>
      <c r="CH18" s="224">
        <v>0</v>
      </c>
      <c r="CI18" s="224">
        <v>30</v>
      </c>
      <c r="CJ18" s="224">
        <v>117099</v>
      </c>
      <c r="CK18" s="224">
        <v>374275</v>
      </c>
      <c r="CL18" s="224">
        <v>24516</v>
      </c>
      <c r="CM18" s="224">
        <v>8649</v>
      </c>
      <c r="CN18" s="224">
        <v>2783</v>
      </c>
      <c r="CO18" s="224">
        <v>0</v>
      </c>
      <c r="CP18" s="224">
        <v>0</v>
      </c>
      <c r="CQ18" s="224">
        <v>0</v>
      </c>
      <c r="CR18" s="224">
        <v>0</v>
      </c>
      <c r="CS18" s="224">
        <v>0</v>
      </c>
      <c r="CT18" s="224">
        <v>0</v>
      </c>
      <c r="CU18" s="224">
        <v>0</v>
      </c>
      <c r="CV18" s="224">
        <v>0</v>
      </c>
      <c r="CW18" s="224">
        <v>84460</v>
      </c>
      <c r="CX18" s="224">
        <v>35691</v>
      </c>
      <c r="CY18" s="224">
        <v>0</v>
      </c>
      <c r="CZ18" s="224">
        <v>0</v>
      </c>
      <c r="DA18" s="224">
        <v>0</v>
      </c>
      <c r="DB18" s="225">
        <v>67331029</v>
      </c>
      <c r="DC18" s="223">
        <v>0</v>
      </c>
      <c r="DD18" s="224">
        <v>2105704</v>
      </c>
      <c r="DE18" s="224">
        <v>0</v>
      </c>
      <c r="DF18" s="224">
        <v>0</v>
      </c>
      <c r="DG18" s="224">
        <v>0</v>
      </c>
      <c r="DH18" s="224">
        <v>-7489</v>
      </c>
      <c r="DI18" s="225">
        <v>2098215</v>
      </c>
      <c r="DJ18" s="225">
        <v>69429244</v>
      </c>
      <c r="DK18" s="225">
        <v>5010350</v>
      </c>
      <c r="DL18" s="225">
        <v>7108565</v>
      </c>
      <c r="DM18" s="225">
        <v>74439594</v>
      </c>
      <c r="DN18" s="225">
        <v>-68266234</v>
      </c>
      <c r="DO18" s="224">
        <v>-61157669</v>
      </c>
      <c r="DP18" s="225">
        <v>6173360</v>
      </c>
      <c r="DR18" s="334">
        <v>0.98324898999999999</v>
      </c>
      <c r="DS18" s="334">
        <v>1.6751010000000011E-2</v>
      </c>
      <c r="DT18" s="334">
        <v>7.959161794924216E-4</v>
      </c>
      <c r="DU18" s="334">
        <v>0</v>
      </c>
    </row>
    <row r="19" spans="1:125" ht="15" customHeight="1" x14ac:dyDescent="0.15">
      <c r="A19" s="226" t="s">
        <v>341</v>
      </c>
      <c r="B19" s="205" t="s">
        <v>532</v>
      </c>
      <c r="C19" s="223">
        <v>17237</v>
      </c>
      <c r="D19" s="224">
        <v>496</v>
      </c>
      <c r="E19" s="224">
        <v>1320</v>
      </c>
      <c r="F19" s="224">
        <v>25546</v>
      </c>
      <c r="G19" s="224">
        <v>515790</v>
      </c>
      <c r="H19" s="224">
        <v>0</v>
      </c>
      <c r="I19" s="224">
        <v>137</v>
      </c>
      <c r="J19" s="224">
        <v>973</v>
      </c>
      <c r="K19" s="224">
        <v>28</v>
      </c>
      <c r="L19" s="224">
        <v>0</v>
      </c>
      <c r="M19" s="224">
        <v>0</v>
      </c>
      <c r="N19" s="224">
        <v>0</v>
      </c>
      <c r="O19" s="224">
        <v>328</v>
      </c>
      <c r="P19" s="224">
        <v>0</v>
      </c>
      <c r="Q19" s="224">
        <v>395764</v>
      </c>
      <c r="R19" s="224">
        <v>4833603</v>
      </c>
      <c r="S19" s="224">
        <v>28110</v>
      </c>
      <c r="T19" s="224">
        <v>18904</v>
      </c>
      <c r="U19" s="224">
        <v>28333</v>
      </c>
      <c r="V19" s="224">
        <v>8574</v>
      </c>
      <c r="W19" s="224">
        <v>3093</v>
      </c>
      <c r="X19" s="224">
        <v>8553</v>
      </c>
      <c r="Y19" s="224">
        <v>0</v>
      </c>
      <c r="Z19" s="224">
        <v>0</v>
      </c>
      <c r="AA19" s="224">
        <v>747</v>
      </c>
      <c r="AB19" s="224">
        <v>21</v>
      </c>
      <c r="AC19" s="224">
        <v>568</v>
      </c>
      <c r="AD19" s="224">
        <v>0</v>
      </c>
      <c r="AE19" s="224">
        <v>18818</v>
      </c>
      <c r="AF19" s="224">
        <v>35321</v>
      </c>
      <c r="AG19" s="224">
        <v>108247</v>
      </c>
      <c r="AH19" s="224">
        <v>14629</v>
      </c>
      <c r="AI19" s="224">
        <v>525</v>
      </c>
      <c r="AJ19" s="224">
        <v>14279</v>
      </c>
      <c r="AK19" s="224">
        <v>0</v>
      </c>
      <c r="AL19" s="224">
        <v>0</v>
      </c>
      <c r="AM19" s="224">
        <v>0</v>
      </c>
      <c r="AN19" s="224">
        <v>900</v>
      </c>
      <c r="AO19" s="224">
        <v>0</v>
      </c>
      <c r="AP19" s="224">
        <v>0</v>
      </c>
      <c r="AQ19" s="224">
        <v>2307</v>
      </c>
      <c r="AR19" s="224">
        <v>2821</v>
      </c>
      <c r="AS19" s="224">
        <v>18794</v>
      </c>
      <c r="AT19" s="224">
        <v>2039</v>
      </c>
      <c r="AU19" s="224">
        <v>689227</v>
      </c>
      <c r="AV19" s="224">
        <v>41662</v>
      </c>
      <c r="AW19" s="224">
        <v>132145</v>
      </c>
      <c r="AX19" s="224">
        <v>17267</v>
      </c>
      <c r="AY19" s="224">
        <v>0</v>
      </c>
      <c r="AZ19" s="224">
        <v>15236</v>
      </c>
      <c r="BA19" s="224">
        <v>0</v>
      </c>
      <c r="BB19" s="224">
        <v>0</v>
      </c>
      <c r="BC19" s="224">
        <v>2677</v>
      </c>
      <c r="BD19" s="224">
        <v>0</v>
      </c>
      <c r="BE19" s="224">
        <v>414109</v>
      </c>
      <c r="BF19" s="224">
        <v>43717</v>
      </c>
      <c r="BG19" s="224">
        <v>1541</v>
      </c>
      <c r="BH19" s="224">
        <v>92628</v>
      </c>
      <c r="BI19" s="224">
        <v>183</v>
      </c>
      <c r="BJ19" s="224">
        <v>130599</v>
      </c>
      <c r="BK19" s="224">
        <v>278256</v>
      </c>
      <c r="BL19" s="224">
        <v>293393</v>
      </c>
      <c r="BM19" s="224">
        <v>0</v>
      </c>
      <c r="BN19" s="224">
        <v>0</v>
      </c>
      <c r="BO19" s="224">
        <v>3278</v>
      </c>
      <c r="BP19" s="224">
        <v>5580</v>
      </c>
      <c r="BQ19" s="224">
        <v>68865</v>
      </c>
      <c r="BR19" s="224">
        <v>151918</v>
      </c>
      <c r="BS19" s="224">
        <v>1282</v>
      </c>
      <c r="BT19" s="224">
        <v>190</v>
      </c>
      <c r="BU19" s="224">
        <v>0</v>
      </c>
      <c r="BV19" s="224">
        <v>0</v>
      </c>
      <c r="BW19" s="224">
        <v>8307</v>
      </c>
      <c r="BX19" s="224">
        <v>12714</v>
      </c>
      <c r="BY19" s="224">
        <v>1933</v>
      </c>
      <c r="BZ19" s="224">
        <v>20988</v>
      </c>
      <c r="CA19" s="224">
        <v>224</v>
      </c>
      <c r="CB19" s="224">
        <v>2866</v>
      </c>
      <c r="CC19" s="224">
        <v>5494</v>
      </c>
      <c r="CD19" s="224">
        <v>3809</v>
      </c>
      <c r="CE19" s="224">
        <v>580</v>
      </c>
      <c r="CF19" s="224">
        <v>2987</v>
      </c>
      <c r="CG19" s="224">
        <v>124</v>
      </c>
      <c r="CH19" s="224">
        <v>29230</v>
      </c>
      <c r="CI19" s="224">
        <v>16966</v>
      </c>
      <c r="CJ19" s="224">
        <v>1771</v>
      </c>
      <c r="CK19" s="224">
        <v>18</v>
      </c>
      <c r="CL19" s="224">
        <v>66606</v>
      </c>
      <c r="CM19" s="224">
        <v>10588</v>
      </c>
      <c r="CN19" s="224">
        <v>5945</v>
      </c>
      <c r="CO19" s="224">
        <v>4820</v>
      </c>
      <c r="CP19" s="224">
        <v>13151</v>
      </c>
      <c r="CQ19" s="224">
        <v>0</v>
      </c>
      <c r="CR19" s="224">
        <v>4240</v>
      </c>
      <c r="CS19" s="224">
        <v>106185</v>
      </c>
      <c r="CT19" s="224">
        <v>43280</v>
      </c>
      <c r="CU19" s="224">
        <v>114</v>
      </c>
      <c r="CV19" s="224">
        <v>5717</v>
      </c>
      <c r="CW19" s="224">
        <v>171949</v>
      </c>
      <c r="CX19" s="224">
        <v>0</v>
      </c>
      <c r="CY19" s="224">
        <v>20706</v>
      </c>
      <c r="CZ19" s="224">
        <v>187341</v>
      </c>
      <c r="DA19" s="224">
        <v>3322</v>
      </c>
      <c r="DB19" s="225">
        <v>9242533</v>
      </c>
      <c r="DC19" s="223">
        <v>8678</v>
      </c>
      <c r="DD19" s="224">
        <v>755135</v>
      </c>
      <c r="DE19" s="224">
        <v>0</v>
      </c>
      <c r="DF19" s="224">
        <v>3656</v>
      </c>
      <c r="DG19" s="224">
        <v>309763</v>
      </c>
      <c r="DH19" s="224">
        <v>-83981</v>
      </c>
      <c r="DI19" s="225">
        <v>993251</v>
      </c>
      <c r="DJ19" s="225">
        <v>10235784</v>
      </c>
      <c r="DK19" s="225">
        <v>1747679</v>
      </c>
      <c r="DL19" s="225">
        <v>2740930</v>
      </c>
      <c r="DM19" s="225">
        <v>11983463</v>
      </c>
      <c r="DN19" s="225">
        <v>-9647003</v>
      </c>
      <c r="DO19" s="224">
        <v>-6906073</v>
      </c>
      <c r="DP19" s="225">
        <v>2336460</v>
      </c>
      <c r="DR19" s="334">
        <v>0.94247817</v>
      </c>
      <c r="DS19" s="334">
        <v>5.7521829999999996E-2</v>
      </c>
      <c r="DT19" s="334">
        <v>2.8542670964248049E-4</v>
      </c>
      <c r="DU19" s="334">
        <v>0</v>
      </c>
    </row>
    <row r="20" spans="1:125" ht="15" customHeight="1" x14ac:dyDescent="0.15">
      <c r="A20" s="226" t="s">
        <v>342</v>
      </c>
      <c r="B20" s="205" t="s">
        <v>533</v>
      </c>
      <c r="C20" s="223">
        <v>556433</v>
      </c>
      <c r="D20" s="224">
        <v>41967</v>
      </c>
      <c r="E20" s="224">
        <v>82476</v>
      </c>
      <c r="F20" s="224">
        <v>6526</v>
      </c>
      <c r="G20" s="224">
        <v>208906</v>
      </c>
      <c r="H20" s="224">
        <v>0</v>
      </c>
      <c r="I20" s="224">
        <v>34344</v>
      </c>
      <c r="J20" s="224">
        <v>135673</v>
      </c>
      <c r="K20" s="224">
        <v>19640</v>
      </c>
      <c r="L20" s="224">
        <v>3172</v>
      </c>
      <c r="M20" s="224">
        <v>87447</v>
      </c>
      <c r="N20" s="224">
        <v>64448</v>
      </c>
      <c r="O20" s="224">
        <v>27800</v>
      </c>
      <c r="P20" s="224">
        <v>70</v>
      </c>
      <c r="Q20" s="224">
        <v>5038</v>
      </c>
      <c r="R20" s="224">
        <v>216872</v>
      </c>
      <c r="S20" s="224">
        <v>53719</v>
      </c>
      <c r="T20" s="224">
        <v>7111</v>
      </c>
      <c r="U20" s="224">
        <v>25355</v>
      </c>
      <c r="V20" s="224">
        <v>28800</v>
      </c>
      <c r="W20" s="224">
        <v>8886</v>
      </c>
      <c r="X20" s="224">
        <v>42246</v>
      </c>
      <c r="Y20" s="224">
        <v>381</v>
      </c>
      <c r="Z20" s="224">
        <v>97</v>
      </c>
      <c r="AA20" s="224">
        <v>8343</v>
      </c>
      <c r="AB20" s="224">
        <v>73616</v>
      </c>
      <c r="AC20" s="224">
        <v>4053</v>
      </c>
      <c r="AD20" s="224">
        <v>5961</v>
      </c>
      <c r="AE20" s="224">
        <v>59361</v>
      </c>
      <c r="AF20" s="224">
        <v>11544</v>
      </c>
      <c r="AG20" s="224">
        <v>4072</v>
      </c>
      <c r="AH20" s="224">
        <v>27206</v>
      </c>
      <c r="AI20" s="224">
        <v>50670</v>
      </c>
      <c r="AJ20" s="224">
        <v>31567</v>
      </c>
      <c r="AK20" s="224">
        <v>0</v>
      </c>
      <c r="AL20" s="224">
        <v>0</v>
      </c>
      <c r="AM20" s="224">
        <v>8435</v>
      </c>
      <c r="AN20" s="224">
        <v>34785</v>
      </c>
      <c r="AO20" s="224">
        <v>122</v>
      </c>
      <c r="AP20" s="224">
        <v>0</v>
      </c>
      <c r="AQ20" s="224">
        <v>13217</v>
      </c>
      <c r="AR20" s="224">
        <v>57990</v>
      </c>
      <c r="AS20" s="224">
        <v>59422</v>
      </c>
      <c r="AT20" s="224">
        <v>118706</v>
      </c>
      <c r="AU20" s="224">
        <v>169950</v>
      </c>
      <c r="AV20" s="224">
        <v>131203</v>
      </c>
      <c r="AW20" s="224">
        <v>114869</v>
      </c>
      <c r="AX20" s="224">
        <v>482107</v>
      </c>
      <c r="AY20" s="224">
        <v>47738</v>
      </c>
      <c r="AZ20" s="224">
        <v>32674</v>
      </c>
      <c r="BA20" s="224">
        <v>10941</v>
      </c>
      <c r="BB20" s="224">
        <v>1423</v>
      </c>
      <c r="BC20" s="224">
        <v>76477</v>
      </c>
      <c r="BD20" s="224">
        <v>8155</v>
      </c>
      <c r="BE20" s="224">
        <v>1006556</v>
      </c>
      <c r="BF20" s="224">
        <v>14100</v>
      </c>
      <c r="BG20" s="224">
        <v>602</v>
      </c>
      <c r="BH20" s="224">
        <v>116293</v>
      </c>
      <c r="BI20" s="224">
        <v>8020</v>
      </c>
      <c r="BJ20" s="224">
        <v>1012636</v>
      </c>
      <c r="BK20" s="224">
        <v>180800</v>
      </c>
      <c r="BL20" s="224">
        <v>945731</v>
      </c>
      <c r="BM20" s="224">
        <v>25614</v>
      </c>
      <c r="BN20" s="224">
        <v>3953</v>
      </c>
      <c r="BO20" s="224">
        <v>33166</v>
      </c>
      <c r="BP20" s="224">
        <v>210234</v>
      </c>
      <c r="BQ20" s="224">
        <v>1012358</v>
      </c>
      <c r="BR20" s="224">
        <v>1925584</v>
      </c>
      <c r="BS20" s="224">
        <v>273591</v>
      </c>
      <c r="BT20" s="224">
        <v>19189</v>
      </c>
      <c r="BU20" s="224">
        <v>2746</v>
      </c>
      <c r="BV20" s="224">
        <v>0</v>
      </c>
      <c r="BW20" s="224">
        <v>12334</v>
      </c>
      <c r="BX20" s="224">
        <v>126828</v>
      </c>
      <c r="BY20" s="224">
        <v>55197</v>
      </c>
      <c r="BZ20" s="224">
        <v>22470</v>
      </c>
      <c r="CA20" s="224">
        <v>5448</v>
      </c>
      <c r="CB20" s="224">
        <v>1622</v>
      </c>
      <c r="CC20" s="224">
        <v>13912</v>
      </c>
      <c r="CD20" s="224">
        <v>76672</v>
      </c>
      <c r="CE20" s="224">
        <v>26680</v>
      </c>
      <c r="CF20" s="224">
        <v>57937</v>
      </c>
      <c r="CG20" s="224">
        <v>14813</v>
      </c>
      <c r="CH20" s="224">
        <v>113615</v>
      </c>
      <c r="CI20" s="224">
        <v>1354078</v>
      </c>
      <c r="CJ20" s="224">
        <v>36585</v>
      </c>
      <c r="CK20" s="224">
        <v>90570</v>
      </c>
      <c r="CL20" s="224">
        <v>1214624</v>
      </c>
      <c r="CM20" s="224">
        <v>755583</v>
      </c>
      <c r="CN20" s="224">
        <v>303332</v>
      </c>
      <c r="CO20" s="224">
        <v>1001661</v>
      </c>
      <c r="CP20" s="224">
        <v>344263</v>
      </c>
      <c r="CQ20" s="224">
        <v>1936</v>
      </c>
      <c r="CR20" s="224">
        <v>123356</v>
      </c>
      <c r="CS20" s="224">
        <v>573992</v>
      </c>
      <c r="CT20" s="224">
        <v>236795</v>
      </c>
      <c r="CU20" s="224">
        <v>144920</v>
      </c>
      <c r="CV20" s="224">
        <v>460143</v>
      </c>
      <c r="CW20" s="224">
        <v>181579</v>
      </c>
      <c r="CX20" s="224">
        <v>32003</v>
      </c>
      <c r="CY20" s="224">
        <v>133189</v>
      </c>
      <c r="CZ20" s="224">
        <v>60485</v>
      </c>
      <c r="DA20" s="224">
        <v>5605</v>
      </c>
      <c r="DB20" s="225">
        <v>17675414</v>
      </c>
      <c r="DC20" s="223">
        <v>978013</v>
      </c>
      <c r="DD20" s="224">
        <v>27079471</v>
      </c>
      <c r="DE20" s="224">
        <v>0</v>
      </c>
      <c r="DF20" s="224">
        <v>1928</v>
      </c>
      <c r="DG20" s="224">
        <v>1108270</v>
      </c>
      <c r="DH20" s="224">
        <v>-251918</v>
      </c>
      <c r="DI20" s="225">
        <v>28915764</v>
      </c>
      <c r="DJ20" s="225">
        <v>46591178</v>
      </c>
      <c r="DK20" s="225">
        <v>20204502</v>
      </c>
      <c r="DL20" s="225">
        <v>49120266</v>
      </c>
      <c r="DM20" s="225">
        <v>66795680</v>
      </c>
      <c r="DN20" s="225">
        <v>-45445060</v>
      </c>
      <c r="DO20" s="224">
        <v>3675206</v>
      </c>
      <c r="DP20" s="225">
        <v>21350620</v>
      </c>
      <c r="DR20" s="334">
        <v>0.97540053999999998</v>
      </c>
      <c r="DS20" s="334">
        <v>2.4599460000000017E-2</v>
      </c>
      <c r="DT20" s="334">
        <v>1.0235526503723136E-2</v>
      </c>
      <c r="DU20" s="334">
        <v>0</v>
      </c>
    </row>
    <row r="21" spans="1:125" ht="15" customHeight="1" x14ac:dyDescent="0.15">
      <c r="A21" s="226" t="s">
        <v>343</v>
      </c>
      <c r="B21" s="205" t="s">
        <v>622</v>
      </c>
      <c r="C21" s="223">
        <v>19634</v>
      </c>
      <c r="D21" s="224">
        <v>802029</v>
      </c>
      <c r="E21" s="224">
        <v>43</v>
      </c>
      <c r="F21" s="224">
        <v>453286</v>
      </c>
      <c r="G21" s="224">
        <v>43126</v>
      </c>
      <c r="H21" s="224">
        <v>0</v>
      </c>
      <c r="I21" s="224">
        <v>6004</v>
      </c>
      <c r="J21" s="224">
        <v>182031</v>
      </c>
      <c r="K21" s="224">
        <v>29327</v>
      </c>
      <c r="L21" s="224">
        <v>0</v>
      </c>
      <c r="M21" s="224">
        <v>10057</v>
      </c>
      <c r="N21" s="224">
        <v>18479</v>
      </c>
      <c r="O21" s="224">
        <v>4770</v>
      </c>
      <c r="P21" s="224">
        <v>55390</v>
      </c>
      <c r="Q21" s="224">
        <v>324</v>
      </c>
      <c r="R21" s="224">
        <v>4134</v>
      </c>
      <c r="S21" s="224">
        <v>7952135</v>
      </c>
      <c r="T21" s="224">
        <v>700230</v>
      </c>
      <c r="U21" s="224">
        <v>1470227</v>
      </c>
      <c r="V21" s="224">
        <v>96698</v>
      </c>
      <c r="W21" s="224">
        <v>631</v>
      </c>
      <c r="X21" s="224">
        <v>1888</v>
      </c>
      <c r="Y21" s="224">
        <v>0</v>
      </c>
      <c r="Z21" s="224">
        <v>0</v>
      </c>
      <c r="AA21" s="224">
        <v>933</v>
      </c>
      <c r="AB21" s="224">
        <v>687</v>
      </c>
      <c r="AC21" s="224">
        <v>2781</v>
      </c>
      <c r="AD21" s="224">
        <v>0</v>
      </c>
      <c r="AE21" s="224">
        <v>20771</v>
      </c>
      <c r="AF21" s="224">
        <v>547</v>
      </c>
      <c r="AG21" s="224">
        <v>10999</v>
      </c>
      <c r="AH21" s="224">
        <v>35138</v>
      </c>
      <c r="AI21" s="224">
        <v>2699</v>
      </c>
      <c r="AJ21" s="224">
        <v>48802</v>
      </c>
      <c r="AK21" s="224">
        <v>0</v>
      </c>
      <c r="AL21" s="224">
        <v>0</v>
      </c>
      <c r="AM21" s="224">
        <v>424</v>
      </c>
      <c r="AN21" s="224">
        <v>3447</v>
      </c>
      <c r="AO21" s="224">
        <v>0</v>
      </c>
      <c r="AP21" s="224">
        <v>0</v>
      </c>
      <c r="AQ21" s="224">
        <v>5652</v>
      </c>
      <c r="AR21" s="224">
        <v>41169</v>
      </c>
      <c r="AS21" s="224">
        <v>31898</v>
      </c>
      <c r="AT21" s="224">
        <v>14488</v>
      </c>
      <c r="AU21" s="224">
        <v>12733</v>
      </c>
      <c r="AV21" s="224">
        <v>43754</v>
      </c>
      <c r="AW21" s="224">
        <v>3365</v>
      </c>
      <c r="AX21" s="224">
        <v>19978</v>
      </c>
      <c r="AY21" s="224">
        <v>5232</v>
      </c>
      <c r="AZ21" s="224">
        <v>2443</v>
      </c>
      <c r="BA21" s="224">
        <v>531</v>
      </c>
      <c r="BB21" s="224">
        <v>160</v>
      </c>
      <c r="BC21" s="224">
        <v>2112</v>
      </c>
      <c r="BD21" s="224">
        <v>212</v>
      </c>
      <c r="BE21" s="224">
        <v>32451</v>
      </c>
      <c r="BF21" s="224">
        <v>45427</v>
      </c>
      <c r="BG21" s="224">
        <v>2758</v>
      </c>
      <c r="BH21" s="224">
        <v>1038756</v>
      </c>
      <c r="BI21" s="224">
        <v>0</v>
      </c>
      <c r="BJ21" s="224">
        <v>19369452</v>
      </c>
      <c r="BK21" s="224">
        <v>1631118</v>
      </c>
      <c r="BL21" s="224">
        <v>1086138</v>
      </c>
      <c r="BM21" s="224">
        <v>213440</v>
      </c>
      <c r="BN21" s="224">
        <v>108</v>
      </c>
      <c r="BO21" s="224">
        <v>0</v>
      </c>
      <c r="BP21" s="224">
        <v>494</v>
      </c>
      <c r="BQ21" s="224">
        <v>288719</v>
      </c>
      <c r="BR21" s="224">
        <v>188657</v>
      </c>
      <c r="BS21" s="224">
        <v>16090</v>
      </c>
      <c r="BT21" s="224">
        <v>9</v>
      </c>
      <c r="BU21" s="224">
        <v>167</v>
      </c>
      <c r="BV21" s="224">
        <v>2483</v>
      </c>
      <c r="BW21" s="224">
        <v>70</v>
      </c>
      <c r="BX21" s="224">
        <v>199</v>
      </c>
      <c r="BY21" s="224">
        <v>0</v>
      </c>
      <c r="BZ21" s="224">
        <v>1617</v>
      </c>
      <c r="CA21" s="224">
        <v>18</v>
      </c>
      <c r="CB21" s="224">
        <v>14</v>
      </c>
      <c r="CC21" s="224">
        <v>7756</v>
      </c>
      <c r="CD21" s="224">
        <v>15922</v>
      </c>
      <c r="CE21" s="224">
        <v>654</v>
      </c>
      <c r="CF21" s="224">
        <v>6453</v>
      </c>
      <c r="CG21" s="224">
        <v>3072</v>
      </c>
      <c r="CH21" s="224">
        <v>5380</v>
      </c>
      <c r="CI21" s="224">
        <v>6315</v>
      </c>
      <c r="CJ21" s="224">
        <v>9061</v>
      </c>
      <c r="CK21" s="224">
        <v>12826</v>
      </c>
      <c r="CL21" s="224">
        <v>4661</v>
      </c>
      <c r="CM21" s="224">
        <v>4949</v>
      </c>
      <c r="CN21" s="224">
        <v>2159</v>
      </c>
      <c r="CO21" s="224">
        <v>6913</v>
      </c>
      <c r="CP21" s="224">
        <v>3686</v>
      </c>
      <c r="CQ21" s="224">
        <v>8</v>
      </c>
      <c r="CR21" s="224">
        <v>2479</v>
      </c>
      <c r="CS21" s="224">
        <v>92886</v>
      </c>
      <c r="CT21" s="224">
        <v>11359</v>
      </c>
      <c r="CU21" s="224">
        <v>94740</v>
      </c>
      <c r="CV21" s="224">
        <v>11740</v>
      </c>
      <c r="CW21" s="224">
        <v>38448</v>
      </c>
      <c r="CX21" s="224">
        <v>0</v>
      </c>
      <c r="CY21" s="224">
        <v>38692</v>
      </c>
      <c r="CZ21" s="224">
        <v>0</v>
      </c>
      <c r="DA21" s="224">
        <v>636</v>
      </c>
      <c r="DB21" s="225">
        <v>36460378</v>
      </c>
      <c r="DC21" s="223">
        <v>39071</v>
      </c>
      <c r="DD21" s="224">
        <v>401369</v>
      </c>
      <c r="DE21" s="224">
        <v>20387</v>
      </c>
      <c r="DF21" s="224">
        <v>2414</v>
      </c>
      <c r="DG21" s="224">
        <v>146436</v>
      </c>
      <c r="DH21" s="224">
        <v>-69883</v>
      </c>
      <c r="DI21" s="225">
        <v>539794</v>
      </c>
      <c r="DJ21" s="225">
        <v>37000172</v>
      </c>
      <c r="DK21" s="225">
        <v>41300256</v>
      </c>
      <c r="DL21" s="225">
        <v>41840050</v>
      </c>
      <c r="DM21" s="225">
        <v>78300428</v>
      </c>
      <c r="DN21" s="225">
        <v>-24639658</v>
      </c>
      <c r="DO21" s="224">
        <v>17200392</v>
      </c>
      <c r="DP21" s="225">
        <v>53660770</v>
      </c>
      <c r="DR21" s="334">
        <v>0.66593360999999995</v>
      </c>
      <c r="DS21" s="334">
        <v>0.33406639000000005</v>
      </c>
      <c r="DT21" s="334">
        <v>1.5170987045030725E-4</v>
      </c>
      <c r="DU21" s="334">
        <v>1.9387491007074211E-5</v>
      </c>
    </row>
    <row r="22" spans="1:125" ht="15" customHeight="1" x14ac:dyDescent="0.15">
      <c r="A22" s="226" t="s">
        <v>344</v>
      </c>
      <c r="B22" s="205" t="s">
        <v>535</v>
      </c>
      <c r="C22" s="223">
        <v>0</v>
      </c>
      <c r="D22" s="224">
        <v>0</v>
      </c>
      <c r="E22" s="224">
        <v>171</v>
      </c>
      <c r="F22" s="224">
        <v>12739</v>
      </c>
      <c r="G22" s="224">
        <v>11024</v>
      </c>
      <c r="H22" s="224">
        <v>0</v>
      </c>
      <c r="I22" s="224">
        <v>4423</v>
      </c>
      <c r="J22" s="224">
        <v>41887</v>
      </c>
      <c r="K22" s="224">
        <v>9165</v>
      </c>
      <c r="L22" s="224">
        <v>623</v>
      </c>
      <c r="M22" s="224">
        <v>24337</v>
      </c>
      <c r="N22" s="224">
        <v>44180</v>
      </c>
      <c r="O22" s="224">
        <v>34188</v>
      </c>
      <c r="P22" s="224">
        <v>10</v>
      </c>
      <c r="Q22" s="224">
        <v>2387</v>
      </c>
      <c r="R22" s="224">
        <v>22205</v>
      </c>
      <c r="S22" s="224">
        <v>37546</v>
      </c>
      <c r="T22" s="224">
        <v>70812</v>
      </c>
      <c r="U22" s="224">
        <v>32321</v>
      </c>
      <c r="V22" s="224">
        <v>21252</v>
      </c>
      <c r="W22" s="224">
        <v>8242</v>
      </c>
      <c r="X22" s="224">
        <v>6928</v>
      </c>
      <c r="Y22" s="224">
        <v>706</v>
      </c>
      <c r="Z22" s="224">
        <v>35</v>
      </c>
      <c r="AA22" s="224">
        <v>7452</v>
      </c>
      <c r="AB22" s="224">
        <v>77219</v>
      </c>
      <c r="AC22" s="224">
        <v>3974</v>
      </c>
      <c r="AD22" s="224">
        <v>6508</v>
      </c>
      <c r="AE22" s="224">
        <v>51203</v>
      </c>
      <c r="AF22" s="224">
        <v>6572</v>
      </c>
      <c r="AG22" s="224">
        <v>5167</v>
      </c>
      <c r="AH22" s="224">
        <v>3873</v>
      </c>
      <c r="AI22" s="224">
        <v>35865</v>
      </c>
      <c r="AJ22" s="224">
        <v>22374</v>
      </c>
      <c r="AK22" s="224">
        <v>0</v>
      </c>
      <c r="AL22" s="224">
        <v>0</v>
      </c>
      <c r="AM22" s="224">
        <v>3859</v>
      </c>
      <c r="AN22" s="224">
        <v>28255</v>
      </c>
      <c r="AO22" s="224">
        <v>7</v>
      </c>
      <c r="AP22" s="224">
        <v>0</v>
      </c>
      <c r="AQ22" s="224">
        <v>13367</v>
      </c>
      <c r="AR22" s="224">
        <v>11256</v>
      </c>
      <c r="AS22" s="224">
        <v>20879</v>
      </c>
      <c r="AT22" s="224">
        <v>40229</v>
      </c>
      <c r="AU22" s="224">
        <v>162857</v>
      </c>
      <c r="AV22" s="224">
        <v>71794</v>
      </c>
      <c r="AW22" s="224">
        <v>62003</v>
      </c>
      <c r="AX22" s="224">
        <v>181241</v>
      </c>
      <c r="AY22" s="224">
        <v>20280</v>
      </c>
      <c r="AZ22" s="224">
        <v>5707</v>
      </c>
      <c r="BA22" s="224">
        <v>11618</v>
      </c>
      <c r="BB22" s="224">
        <v>1344</v>
      </c>
      <c r="BC22" s="224">
        <v>64374</v>
      </c>
      <c r="BD22" s="224">
        <v>7130</v>
      </c>
      <c r="BE22" s="224">
        <v>266072</v>
      </c>
      <c r="BF22" s="224">
        <v>43592</v>
      </c>
      <c r="BG22" s="224">
        <v>2686</v>
      </c>
      <c r="BH22" s="224">
        <v>102287</v>
      </c>
      <c r="BI22" s="224">
        <v>553</v>
      </c>
      <c r="BJ22" s="224">
        <v>3137781</v>
      </c>
      <c r="BK22" s="224">
        <v>2284771</v>
      </c>
      <c r="BL22" s="224">
        <v>41211</v>
      </c>
      <c r="BM22" s="224">
        <v>94748</v>
      </c>
      <c r="BN22" s="224">
        <v>9071</v>
      </c>
      <c r="BO22" s="224">
        <v>150316</v>
      </c>
      <c r="BP22" s="224">
        <v>263140</v>
      </c>
      <c r="BQ22" s="224">
        <v>335253</v>
      </c>
      <c r="BR22" s="224">
        <v>390777</v>
      </c>
      <c r="BS22" s="224">
        <v>643935</v>
      </c>
      <c r="BT22" s="224">
        <v>35900</v>
      </c>
      <c r="BU22" s="224">
        <v>198764</v>
      </c>
      <c r="BV22" s="224">
        <v>88015</v>
      </c>
      <c r="BW22" s="224">
        <v>3933</v>
      </c>
      <c r="BX22" s="224">
        <v>59836</v>
      </c>
      <c r="BY22" s="224">
        <v>0</v>
      </c>
      <c r="BZ22" s="224">
        <v>9414</v>
      </c>
      <c r="CA22" s="224">
        <v>2681</v>
      </c>
      <c r="CB22" s="224">
        <v>2146</v>
      </c>
      <c r="CC22" s="224">
        <v>24215</v>
      </c>
      <c r="CD22" s="224">
        <v>136542</v>
      </c>
      <c r="CE22" s="224">
        <v>5600</v>
      </c>
      <c r="CF22" s="224">
        <v>427368</v>
      </c>
      <c r="CG22" s="224">
        <v>14230</v>
      </c>
      <c r="CH22" s="224">
        <v>276980</v>
      </c>
      <c r="CI22" s="224">
        <v>306154</v>
      </c>
      <c r="CJ22" s="224">
        <v>837037</v>
      </c>
      <c r="CK22" s="224">
        <v>427623</v>
      </c>
      <c r="CL22" s="224">
        <v>868417</v>
      </c>
      <c r="CM22" s="224">
        <v>1070010</v>
      </c>
      <c r="CN22" s="224">
        <v>316531</v>
      </c>
      <c r="CO22" s="224">
        <v>731689</v>
      </c>
      <c r="CP22" s="224">
        <v>221161</v>
      </c>
      <c r="CQ22" s="224">
        <v>8133</v>
      </c>
      <c r="CR22" s="224">
        <v>29357</v>
      </c>
      <c r="CS22" s="224">
        <v>560678</v>
      </c>
      <c r="CT22" s="224">
        <v>83837</v>
      </c>
      <c r="CU22" s="224">
        <v>332665</v>
      </c>
      <c r="CV22" s="224">
        <v>22952</v>
      </c>
      <c r="CW22" s="224">
        <v>279001</v>
      </c>
      <c r="CX22" s="224">
        <v>393</v>
      </c>
      <c r="CY22" s="224">
        <v>107411</v>
      </c>
      <c r="CZ22" s="224">
        <v>0</v>
      </c>
      <c r="DA22" s="224">
        <v>3426</v>
      </c>
      <c r="DB22" s="225">
        <v>16569880</v>
      </c>
      <c r="DC22" s="223">
        <v>170952</v>
      </c>
      <c r="DD22" s="224">
        <v>1101020</v>
      </c>
      <c r="DE22" s="224">
        <v>3647</v>
      </c>
      <c r="DF22" s="224">
        <v>182741</v>
      </c>
      <c r="DG22" s="224">
        <v>2119233</v>
      </c>
      <c r="DH22" s="224">
        <v>-365610</v>
      </c>
      <c r="DI22" s="225">
        <v>3211983</v>
      </c>
      <c r="DJ22" s="225">
        <v>19781863</v>
      </c>
      <c r="DK22" s="225">
        <v>3302797</v>
      </c>
      <c r="DL22" s="225">
        <v>6514780</v>
      </c>
      <c r="DM22" s="225">
        <v>23084660</v>
      </c>
      <c r="DN22" s="225">
        <v>-16851020</v>
      </c>
      <c r="DO22" s="224">
        <v>-10336240</v>
      </c>
      <c r="DP22" s="225">
        <v>6233640</v>
      </c>
      <c r="DR22" s="334">
        <v>0.85184190999999998</v>
      </c>
      <c r="DS22" s="334">
        <v>0.14815809000000002</v>
      </c>
      <c r="DT22" s="334">
        <v>4.161646802897017E-4</v>
      </c>
      <c r="DU22" s="334">
        <v>3.4681993281404641E-6</v>
      </c>
    </row>
    <row r="23" spans="1:125" ht="15" customHeight="1" x14ac:dyDescent="0.15">
      <c r="A23" s="226" t="s">
        <v>345</v>
      </c>
      <c r="B23" s="205" t="s">
        <v>536</v>
      </c>
      <c r="C23" s="223">
        <v>5754</v>
      </c>
      <c r="D23" s="224">
        <v>0</v>
      </c>
      <c r="E23" s="224">
        <v>3363</v>
      </c>
      <c r="F23" s="224">
        <v>0</v>
      </c>
      <c r="G23" s="224">
        <v>4090</v>
      </c>
      <c r="H23" s="224">
        <v>0</v>
      </c>
      <c r="I23" s="224">
        <v>0</v>
      </c>
      <c r="J23" s="224">
        <v>3108</v>
      </c>
      <c r="K23" s="224">
        <v>1682</v>
      </c>
      <c r="L23" s="224">
        <v>0</v>
      </c>
      <c r="M23" s="224">
        <v>30773</v>
      </c>
      <c r="N23" s="224">
        <v>5</v>
      </c>
      <c r="O23" s="224">
        <v>937</v>
      </c>
      <c r="P23" s="224">
        <v>647</v>
      </c>
      <c r="Q23" s="224">
        <v>5407</v>
      </c>
      <c r="R23" s="224">
        <v>31440</v>
      </c>
      <c r="S23" s="224">
        <v>329863</v>
      </c>
      <c r="T23" s="224">
        <v>38907</v>
      </c>
      <c r="U23" s="224">
        <v>4473208</v>
      </c>
      <c r="V23" s="224">
        <v>5360217</v>
      </c>
      <c r="W23" s="224">
        <v>1361726</v>
      </c>
      <c r="X23" s="224">
        <v>0</v>
      </c>
      <c r="Y23" s="224">
        <v>1169</v>
      </c>
      <c r="Z23" s="224">
        <v>0</v>
      </c>
      <c r="AA23" s="224">
        <v>5484</v>
      </c>
      <c r="AB23" s="224">
        <v>176126</v>
      </c>
      <c r="AC23" s="224">
        <v>2837</v>
      </c>
      <c r="AD23" s="224">
        <v>0</v>
      </c>
      <c r="AE23" s="224">
        <v>92453</v>
      </c>
      <c r="AF23" s="224">
        <v>24924</v>
      </c>
      <c r="AG23" s="224">
        <v>3569</v>
      </c>
      <c r="AH23" s="224">
        <v>9078</v>
      </c>
      <c r="AI23" s="224">
        <v>0</v>
      </c>
      <c r="AJ23" s="224">
        <v>25525</v>
      </c>
      <c r="AK23" s="224">
        <v>0</v>
      </c>
      <c r="AL23" s="224">
        <v>0</v>
      </c>
      <c r="AM23" s="224">
        <v>159</v>
      </c>
      <c r="AN23" s="224">
        <v>735</v>
      </c>
      <c r="AO23" s="224">
        <v>0</v>
      </c>
      <c r="AP23" s="224">
        <v>0</v>
      </c>
      <c r="AQ23" s="224">
        <v>2958</v>
      </c>
      <c r="AR23" s="224">
        <v>3423</v>
      </c>
      <c r="AS23" s="224">
        <v>44043</v>
      </c>
      <c r="AT23" s="224">
        <v>12037</v>
      </c>
      <c r="AU23" s="224">
        <v>27857</v>
      </c>
      <c r="AV23" s="224">
        <v>15804</v>
      </c>
      <c r="AW23" s="224">
        <v>76978</v>
      </c>
      <c r="AX23" s="224">
        <v>390387</v>
      </c>
      <c r="AY23" s="224">
        <v>67356</v>
      </c>
      <c r="AZ23" s="224">
        <v>14959</v>
      </c>
      <c r="BA23" s="224">
        <v>1161</v>
      </c>
      <c r="BB23" s="224">
        <v>842</v>
      </c>
      <c r="BC23" s="224">
        <v>52678</v>
      </c>
      <c r="BD23" s="224">
        <v>3853</v>
      </c>
      <c r="BE23" s="224">
        <v>63970</v>
      </c>
      <c r="BF23" s="224">
        <v>16</v>
      </c>
      <c r="BG23" s="224">
        <v>2</v>
      </c>
      <c r="BH23" s="224">
        <v>379083</v>
      </c>
      <c r="BI23" s="224">
        <v>699</v>
      </c>
      <c r="BJ23" s="224">
        <v>1450967</v>
      </c>
      <c r="BK23" s="224">
        <v>487853</v>
      </c>
      <c r="BL23" s="224">
        <v>373</v>
      </c>
      <c r="BM23" s="224">
        <v>0</v>
      </c>
      <c r="BN23" s="224">
        <v>0</v>
      </c>
      <c r="BO23" s="224">
        <v>10</v>
      </c>
      <c r="BP23" s="224">
        <v>22818</v>
      </c>
      <c r="BQ23" s="224">
        <v>864</v>
      </c>
      <c r="BR23" s="224">
        <v>-413678</v>
      </c>
      <c r="BS23" s="224">
        <v>99763</v>
      </c>
      <c r="BT23" s="224">
        <v>0</v>
      </c>
      <c r="BU23" s="224">
        <v>0</v>
      </c>
      <c r="BV23" s="224">
        <v>43729</v>
      </c>
      <c r="BW23" s="224">
        <v>0</v>
      </c>
      <c r="BX23" s="224">
        <v>47573</v>
      </c>
      <c r="BY23" s="224">
        <v>0</v>
      </c>
      <c r="BZ23" s="224">
        <v>308</v>
      </c>
      <c r="CA23" s="224">
        <v>397</v>
      </c>
      <c r="CB23" s="224">
        <v>8451</v>
      </c>
      <c r="CC23" s="224">
        <v>49065</v>
      </c>
      <c r="CD23" s="224">
        <v>17115</v>
      </c>
      <c r="CE23" s="224">
        <v>0</v>
      </c>
      <c r="CF23" s="224">
        <v>17222</v>
      </c>
      <c r="CG23" s="224">
        <v>24</v>
      </c>
      <c r="CH23" s="224">
        <v>2567517</v>
      </c>
      <c r="CI23" s="224">
        <v>48240</v>
      </c>
      <c r="CJ23" s="224">
        <v>738411</v>
      </c>
      <c r="CK23" s="224">
        <v>496222</v>
      </c>
      <c r="CL23" s="224">
        <v>65168</v>
      </c>
      <c r="CM23" s="224">
        <v>172566</v>
      </c>
      <c r="CN23" s="224">
        <v>75947</v>
      </c>
      <c r="CO23" s="224">
        <v>89686</v>
      </c>
      <c r="CP23" s="224">
        <v>0</v>
      </c>
      <c r="CQ23" s="224">
        <v>55</v>
      </c>
      <c r="CR23" s="224">
        <v>34043</v>
      </c>
      <c r="CS23" s="224">
        <v>1402348</v>
      </c>
      <c r="CT23" s="224">
        <v>20548</v>
      </c>
      <c r="CU23" s="224">
        <v>17</v>
      </c>
      <c r="CV23" s="224">
        <v>35172</v>
      </c>
      <c r="CW23" s="224">
        <v>36671</v>
      </c>
      <c r="CX23" s="224">
        <v>0</v>
      </c>
      <c r="CY23" s="224">
        <v>7697</v>
      </c>
      <c r="CZ23" s="224">
        <v>1589195</v>
      </c>
      <c r="DA23" s="224">
        <v>11603</v>
      </c>
      <c r="DB23" s="225">
        <v>22375252</v>
      </c>
      <c r="DC23" s="223">
        <v>-307548</v>
      </c>
      <c r="DD23" s="224">
        <v>-824311</v>
      </c>
      <c r="DE23" s="224">
        <v>0</v>
      </c>
      <c r="DF23" s="224">
        <v>0</v>
      </c>
      <c r="DG23" s="224">
        <v>0</v>
      </c>
      <c r="DH23" s="224">
        <v>-314030</v>
      </c>
      <c r="DI23" s="225">
        <v>-1445889</v>
      </c>
      <c r="DJ23" s="225">
        <v>20929363</v>
      </c>
      <c r="DK23" s="225">
        <v>16044248</v>
      </c>
      <c r="DL23" s="225">
        <v>14598359</v>
      </c>
      <c r="DM23" s="225">
        <v>36973611</v>
      </c>
      <c r="DN23" s="225">
        <v>-17440971</v>
      </c>
      <c r="DO23" s="224">
        <v>-2842612</v>
      </c>
      <c r="DP23" s="225">
        <v>19532640</v>
      </c>
      <c r="DR23" s="334">
        <v>0.83332545999999996</v>
      </c>
      <c r="DS23" s="334">
        <v>0.16667454000000004</v>
      </c>
      <c r="DT23" s="334">
        <v>-3.1157392579088871E-4</v>
      </c>
      <c r="DU23" s="334">
        <v>0</v>
      </c>
    </row>
    <row r="24" spans="1:125" ht="15" customHeight="1" x14ac:dyDescent="0.15">
      <c r="A24" s="226" t="s">
        <v>346</v>
      </c>
      <c r="B24" s="205" t="s">
        <v>537</v>
      </c>
      <c r="C24" s="223">
        <v>3266078</v>
      </c>
      <c r="D24" s="224">
        <v>427215</v>
      </c>
      <c r="E24" s="224">
        <v>727092</v>
      </c>
      <c r="F24" s="224">
        <v>89046</v>
      </c>
      <c r="G24" s="224">
        <v>26201</v>
      </c>
      <c r="H24" s="224">
        <v>0</v>
      </c>
      <c r="I24" s="224">
        <v>0</v>
      </c>
      <c r="J24" s="224">
        <v>1573215</v>
      </c>
      <c r="K24" s="224">
        <v>460997</v>
      </c>
      <c r="L24" s="224">
        <v>24072</v>
      </c>
      <c r="M24" s="224">
        <v>759099</v>
      </c>
      <c r="N24" s="224">
        <v>1345524</v>
      </c>
      <c r="O24" s="224">
        <v>1105347</v>
      </c>
      <c r="P24" s="224">
        <v>2757</v>
      </c>
      <c r="Q24" s="224">
        <v>6671</v>
      </c>
      <c r="R24" s="224">
        <v>39590</v>
      </c>
      <c r="S24" s="224">
        <v>52973</v>
      </c>
      <c r="T24" s="224">
        <v>24666</v>
      </c>
      <c r="U24" s="224">
        <v>52869</v>
      </c>
      <c r="V24" s="224">
        <v>65282</v>
      </c>
      <c r="W24" s="224">
        <v>14838</v>
      </c>
      <c r="X24" s="224">
        <v>16818</v>
      </c>
      <c r="Y24" s="224">
        <v>313</v>
      </c>
      <c r="Z24" s="224">
        <v>0</v>
      </c>
      <c r="AA24" s="224">
        <v>9020</v>
      </c>
      <c r="AB24" s="224">
        <v>1049818</v>
      </c>
      <c r="AC24" s="224">
        <v>19141</v>
      </c>
      <c r="AD24" s="224">
        <v>634</v>
      </c>
      <c r="AE24" s="224">
        <v>184998</v>
      </c>
      <c r="AF24" s="224">
        <v>13929</v>
      </c>
      <c r="AG24" s="224">
        <v>38230</v>
      </c>
      <c r="AH24" s="224">
        <v>9767</v>
      </c>
      <c r="AI24" s="224">
        <v>390888</v>
      </c>
      <c r="AJ24" s="224">
        <v>45017</v>
      </c>
      <c r="AK24" s="224">
        <v>0</v>
      </c>
      <c r="AL24" s="224">
        <v>0</v>
      </c>
      <c r="AM24" s="224">
        <v>0</v>
      </c>
      <c r="AN24" s="224">
        <v>6614</v>
      </c>
      <c r="AO24" s="224">
        <v>0</v>
      </c>
      <c r="AP24" s="224">
        <v>0</v>
      </c>
      <c r="AQ24" s="224">
        <v>3227</v>
      </c>
      <c r="AR24" s="224">
        <v>7432</v>
      </c>
      <c r="AS24" s="224">
        <v>218842</v>
      </c>
      <c r="AT24" s="224">
        <v>59145</v>
      </c>
      <c r="AU24" s="224">
        <v>32156</v>
      </c>
      <c r="AV24" s="224">
        <v>463109</v>
      </c>
      <c r="AW24" s="224">
        <v>56705</v>
      </c>
      <c r="AX24" s="224">
        <v>187074</v>
      </c>
      <c r="AY24" s="224">
        <v>112895</v>
      </c>
      <c r="AZ24" s="224">
        <v>43166</v>
      </c>
      <c r="BA24" s="224">
        <v>4756</v>
      </c>
      <c r="BB24" s="224">
        <v>1304</v>
      </c>
      <c r="BC24" s="224">
        <v>21704</v>
      </c>
      <c r="BD24" s="224">
        <v>5543</v>
      </c>
      <c r="BE24" s="224">
        <v>55944</v>
      </c>
      <c r="BF24" s="224">
        <v>1214</v>
      </c>
      <c r="BG24" s="224">
        <v>416</v>
      </c>
      <c r="BH24" s="224">
        <v>54686</v>
      </c>
      <c r="BI24" s="224">
        <v>6923</v>
      </c>
      <c r="BJ24" s="224">
        <v>6290</v>
      </c>
      <c r="BK24" s="224">
        <v>110883</v>
      </c>
      <c r="BL24" s="224">
        <v>99</v>
      </c>
      <c r="BM24" s="224">
        <v>0</v>
      </c>
      <c r="BN24" s="224">
        <v>0</v>
      </c>
      <c r="BO24" s="224">
        <v>1670</v>
      </c>
      <c r="BP24" s="224">
        <v>80540</v>
      </c>
      <c r="BQ24" s="224">
        <v>1773169</v>
      </c>
      <c r="BR24" s="224">
        <v>3099819</v>
      </c>
      <c r="BS24" s="224">
        <v>369076</v>
      </c>
      <c r="BT24" s="224">
        <v>2872</v>
      </c>
      <c r="BU24" s="224">
        <v>0</v>
      </c>
      <c r="BV24" s="224">
        <v>0</v>
      </c>
      <c r="BW24" s="224">
        <v>2981</v>
      </c>
      <c r="BX24" s="224">
        <v>74648</v>
      </c>
      <c r="BY24" s="224">
        <v>0</v>
      </c>
      <c r="BZ24" s="224">
        <v>6888</v>
      </c>
      <c r="CA24" s="224">
        <v>2356</v>
      </c>
      <c r="CB24" s="224">
        <v>1565</v>
      </c>
      <c r="CC24" s="224">
        <v>19004</v>
      </c>
      <c r="CD24" s="224">
        <v>104205</v>
      </c>
      <c r="CE24" s="224">
        <v>6416</v>
      </c>
      <c r="CF24" s="224">
        <v>43083</v>
      </c>
      <c r="CG24" s="224">
        <v>6589</v>
      </c>
      <c r="CH24" s="224">
        <v>78962</v>
      </c>
      <c r="CI24" s="224">
        <v>53411</v>
      </c>
      <c r="CJ24" s="224">
        <v>252562</v>
      </c>
      <c r="CK24" s="224">
        <v>208213</v>
      </c>
      <c r="CL24" s="224">
        <v>625226</v>
      </c>
      <c r="CM24" s="224">
        <v>650553</v>
      </c>
      <c r="CN24" s="224">
        <v>704643</v>
      </c>
      <c r="CO24" s="224">
        <v>89162</v>
      </c>
      <c r="CP24" s="224">
        <v>864</v>
      </c>
      <c r="CQ24" s="224">
        <v>10879</v>
      </c>
      <c r="CR24" s="224">
        <v>415</v>
      </c>
      <c r="CS24" s="224">
        <v>274490</v>
      </c>
      <c r="CT24" s="224">
        <v>72041</v>
      </c>
      <c r="CU24" s="224">
        <v>436606</v>
      </c>
      <c r="CV24" s="224">
        <v>32730</v>
      </c>
      <c r="CW24" s="224">
        <v>39739</v>
      </c>
      <c r="CX24" s="224">
        <v>542</v>
      </c>
      <c r="CY24" s="224">
        <v>66487</v>
      </c>
      <c r="CZ24" s="224">
        <v>3955084</v>
      </c>
      <c r="DA24" s="224">
        <v>11355</v>
      </c>
      <c r="DB24" s="225">
        <v>26461077</v>
      </c>
      <c r="DC24" s="223">
        <v>863087</v>
      </c>
      <c r="DD24" s="224">
        <v>3689041</v>
      </c>
      <c r="DE24" s="224">
        <v>0</v>
      </c>
      <c r="DF24" s="224">
        <v>0</v>
      </c>
      <c r="DG24" s="224">
        <v>0</v>
      </c>
      <c r="DH24" s="224">
        <v>-182037</v>
      </c>
      <c r="DI24" s="225">
        <v>4370091</v>
      </c>
      <c r="DJ24" s="225">
        <v>30831168</v>
      </c>
      <c r="DK24" s="225">
        <v>12226985</v>
      </c>
      <c r="DL24" s="225">
        <v>16597076</v>
      </c>
      <c r="DM24" s="225">
        <v>43058153</v>
      </c>
      <c r="DN24" s="225">
        <v>-24204823</v>
      </c>
      <c r="DO24" s="224">
        <v>-7607747</v>
      </c>
      <c r="DP24" s="225">
        <v>18853330</v>
      </c>
      <c r="DR24" s="334">
        <v>0.78507642</v>
      </c>
      <c r="DS24" s="334">
        <v>0.21492358</v>
      </c>
      <c r="DT24" s="334">
        <v>1.3943875391369833E-3</v>
      </c>
      <c r="DU24" s="334">
        <v>0</v>
      </c>
    </row>
    <row r="25" spans="1:125" ht="15" customHeight="1" x14ac:dyDescent="0.15">
      <c r="A25" s="226" t="s">
        <v>347</v>
      </c>
      <c r="B25" s="205" t="s">
        <v>623</v>
      </c>
      <c r="C25" s="223">
        <v>8561</v>
      </c>
      <c r="D25" s="224">
        <v>0</v>
      </c>
      <c r="E25" s="224">
        <v>2171</v>
      </c>
      <c r="F25" s="224">
        <v>1524</v>
      </c>
      <c r="G25" s="224">
        <v>7496</v>
      </c>
      <c r="H25" s="224">
        <v>0</v>
      </c>
      <c r="I25" s="224">
        <v>4615</v>
      </c>
      <c r="J25" s="224">
        <v>1069512</v>
      </c>
      <c r="K25" s="224">
        <v>59650</v>
      </c>
      <c r="L25" s="224">
        <v>58044</v>
      </c>
      <c r="M25" s="224">
        <v>587469</v>
      </c>
      <c r="N25" s="224">
        <v>650337</v>
      </c>
      <c r="O25" s="224">
        <v>57768</v>
      </c>
      <c r="P25" s="224">
        <v>73</v>
      </c>
      <c r="Q25" s="224">
        <v>431</v>
      </c>
      <c r="R25" s="224">
        <v>10516</v>
      </c>
      <c r="S25" s="224">
        <v>29379</v>
      </c>
      <c r="T25" s="224">
        <v>1360</v>
      </c>
      <c r="U25" s="224">
        <v>1442</v>
      </c>
      <c r="V25" s="224">
        <v>86516</v>
      </c>
      <c r="W25" s="224">
        <v>528604</v>
      </c>
      <c r="X25" s="224">
        <v>693</v>
      </c>
      <c r="Y25" s="224">
        <v>521</v>
      </c>
      <c r="Z25" s="224">
        <v>1</v>
      </c>
      <c r="AA25" s="224">
        <v>2661</v>
      </c>
      <c r="AB25" s="224">
        <v>164478</v>
      </c>
      <c r="AC25" s="224">
        <v>11358</v>
      </c>
      <c r="AD25" s="224">
        <v>3361</v>
      </c>
      <c r="AE25" s="224">
        <v>40781</v>
      </c>
      <c r="AF25" s="224">
        <v>674</v>
      </c>
      <c r="AG25" s="224">
        <v>537</v>
      </c>
      <c r="AH25" s="224">
        <v>14961</v>
      </c>
      <c r="AI25" s="224">
        <v>6054</v>
      </c>
      <c r="AJ25" s="224">
        <v>2413</v>
      </c>
      <c r="AK25" s="224">
        <v>0</v>
      </c>
      <c r="AL25" s="224">
        <v>0</v>
      </c>
      <c r="AM25" s="224">
        <v>454</v>
      </c>
      <c r="AN25" s="224">
        <v>47114</v>
      </c>
      <c r="AO25" s="224">
        <v>1</v>
      </c>
      <c r="AP25" s="224">
        <v>0</v>
      </c>
      <c r="AQ25" s="224">
        <v>9056</v>
      </c>
      <c r="AR25" s="224">
        <v>9539</v>
      </c>
      <c r="AS25" s="224">
        <v>140602</v>
      </c>
      <c r="AT25" s="224">
        <v>92283</v>
      </c>
      <c r="AU25" s="224">
        <v>104055</v>
      </c>
      <c r="AV25" s="224">
        <v>504569</v>
      </c>
      <c r="AW25" s="224">
        <v>131773</v>
      </c>
      <c r="AX25" s="224">
        <v>72372</v>
      </c>
      <c r="AY25" s="224">
        <v>12631</v>
      </c>
      <c r="AZ25" s="224">
        <v>52802</v>
      </c>
      <c r="BA25" s="224">
        <v>2182</v>
      </c>
      <c r="BB25" s="224">
        <v>200</v>
      </c>
      <c r="BC25" s="224">
        <v>102185</v>
      </c>
      <c r="BD25" s="224">
        <v>2595</v>
      </c>
      <c r="BE25" s="224">
        <v>420177</v>
      </c>
      <c r="BF25" s="224">
        <v>3474</v>
      </c>
      <c r="BG25" s="224">
        <v>4016</v>
      </c>
      <c r="BH25" s="224">
        <v>255621</v>
      </c>
      <c r="BI25" s="224">
        <v>13449</v>
      </c>
      <c r="BJ25" s="224">
        <v>120730</v>
      </c>
      <c r="BK25" s="224">
        <v>89586</v>
      </c>
      <c r="BL25" s="224">
        <v>195005</v>
      </c>
      <c r="BM25" s="224">
        <v>149962</v>
      </c>
      <c r="BN25" s="224">
        <v>51701</v>
      </c>
      <c r="BO25" s="224">
        <v>107484</v>
      </c>
      <c r="BP25" s="224">
        <v>362450</v>
      </c>
      <c r="BQ25" s="224">
        <v>803931</v>
      </c>
      <c r="BR25" s="224">
        <v>3064699</v>
      </c>
      <c r="BS25" s="224">
        <v>3534040</v>
      </c>
      <c r="BT25" s="224">
        <v>11372</v>
      </c>
      <c r="BU25" s="224">
        <v>2616</v>
      </c>
      <c r="BV25" s="224">
        <v>0</v>
      </c>
      <c r="BW25" s="224">
        <v>10593</v>
      </c>
      <c r="BX25" s="224">
        <v>188080</v>
      </c>
      <c r="BY25" s="224">
        <v>0</v>
      </c>
      <c r="BZ25" s="224">
        <v>7522</v>
      </c>
      <c r="CA25" s="224">
        <v>2095</v>
      </c>
      <c r="CB25" s="224">
        <v>6585</v>
      </c>
      <c r="CC25" s="224">
        <v>8646</v>
      </c>
      <c r="CD25" s="224">
        <v>209150</v>
      </c>
      <c r="CE25" s="224">
        <v>102905</v>
      </c>
      <c r="CF25" s="224">
        <v>971186</v>
      </c>
      <c r="CG25" s="224">
        <v>46502</v>
      </c>
      <c r="CH25" s="224">
        <v>2279693</v>
      </c>
      <c r="CI25" s="224">
        <v>1698367</v>
      </c>
      <c r="CJ25" s="224">
        <v>949572</v>
      </c>
      <c r="CK25" s="224">
        <v>2411608</v>
      </c>
      <c r="CL25" s="224">
        <v>881267</v>
      </c>
      <c r="CM25" s="224">
        <v>956369</v>
      </c>
      <c r="CN25" s="224">
        <v>113065</v>
      </c>
      <c r="CO25" s="224">
        <v>1646514</v>
      </c>
      <c r="CP25" s="224">
        <v>16645</v>
      </c>
      <c r="CQ25" s="224">
        <v>611303</v>
      </c>
      <c r="CR25" s="224">
        <v>160196</v>
      </c>
      <c r="CS25" s="224">
        <v>1084704</v>
      </c>
      <c r="CT25" s="224">
        <v>19820</v>
      </c>
      <c r="CU25" s="224">
        <v>33572</v>
      </c>
      <c r="CV25" s="224">
        <v>58466</v>
      </c>
      <c r="CW25" s="224">
        <v>286257</v>
      </c>
      <c r="CX25" s="224">
        <v>123</v>
      </c>
      <c r="CY25" s="224">
        <v>99027</v>
      </c>
      <c r="CZ25" s="224">
        <v>0</v>
      </c>
      <c r="DA25" s="224">
        <v>1233</v>
      </c>
      <c r="DB25" s="225">
        <v>28749752</v>
      </c>
      <c r="DC25" s="223">
        <v>115249</v>
      </c>
      <c r="DD25" s="224">
        <v>338466</v>
      </c>
      <c r="DE25" s="224">
        <v>0</v>
      </c>
      <c r="DF25" s="224">
        <v>0</v>
      </c>
      <c r="DG25" s="224">
        <v>0</v>
      </c>
      <c r="DH25" s="224">
        <v>1862</v>
      </c>
      <c r="DI25" s="225">
        <v>455577</v>
      </c>
      <c r="DJ25" s="225">
        <v>29205329</v>
      </c>
      <c r="DK25" s="225">
        <v>6021936</v>
      </c>
      <c r="DL25" s="225">
        <v>6477513</v>
      </c>
      <c r="DM25" s="225">
        <v>35227265</v>
      </c>
      <c r="DN25" s="225">
        <v>-21573955</v>
      </c>
      <c r="DO25" s="224">
        <v>-15096442</v>
      </c>
      <c r="DP25" s="225">
        <v>13653310</v>
      </c>
      <c r="DR25" s="334">
        <v>0.73869925999999997</v>
      </c>
      <c r="DS25" s="334">
        <v>0.26130074000000003</v>
      </c>
      <c r="DT25" s="334">
        <v>1.2793372934091494E-4</v>
      </c>
      <c r="DU25" s="334">
        <v>0</v>
      </c>
    </row>
    <row r="26" spans="1:125" ht="15" customHeight="1" x14ac:dyDescent="0.15">
      <c r="A26" s="226" t="s">
        <v>348</v>
      </c>
      <c r="B26" s="205" t="s">
        <v>539</v>
      </c>
      <c r="C26" s="223">
        <v>5509841</v>
      </c>
      <c r="D26" s="224">
        <v>0</v>
      </c>
      <c r="E26" s="224">
        <v>25030</v>
      </c>
      <c r="F26" s="224">
        <v>2984</v>
      </c>
      <c r="G26" s="224">
        <v>0</v>
      </c>
      <c r="H26" s="224">
        <v>0</v>
      </c>
      <c r="I26" s="224">
        <v>0</v>
      </c>
      <c r="J26" s="224">
        <v>0</v>
      </c>
      <c r="K26" s="224">
        <v>3441</v>
      </c>
      <c r="L26" s="224">
        <v>0</v>
      </c>
      <c r="M26" s="224">
        <v>0</v>
      </c>
      <c r="N26" s="224">
        <v>0</v>
      </c>
      <c r="O26" s="224">
        <v>4825</v>
      </c>
      <c r="P26" s="224">
        <v>90</v>
      </c>
      <c r="Q26" s="224">
        <v>28</v>
      </c>
      <c r="R26" s="224">
        <v>67</v>
      </c>
      <c r="S26" s="224">
        <v>278</v>
      </c>
      <c r="T26" s="224">
        <v>0</v>
      </c>
      <c r="U26" s="224">
        <v>796</v>
      </c>
      <c r="V26" s="224">
        <v>0</v>
      </c>
      <c r="W26" s="224">
        <v>30</v>
      </c>
      <c r="X26" s="224">
        <v>1410658</v>
      </c>
      <c r="Y26" s="224">
        <v>372</v>
      </c>
      <c r="Z26" s="224">
        <v>69</v>
      </c>
      <c r="AA26" s="224">
        <v>14411</v>
      </c>
      <c r="AB26" s="224">
        <v>45640</v>
      </c>
      <c r="AC26" s="224">
        <v>24440</v>
      </c>
      <c r="AD26" s="224">
        <v>3</v>
      </c>
      <c r="AE26" s="224">
        <v>0</v>
      </c>
      <c r="AF26" s="224">
        <v>271</v>
      </c>
      <c r="AG26" s="224">
        <v>2</v>
      </c>
      <c r="AH26" s="224">
        <v>6</v>
      </c>
      <c r="AI26" s="224">
        <v>0</v>
      </c>
      <c r="AJ26" s="224">
        <v>2107</v>
      </c>
      <c r="AK26" s="224">
        <v>0</v>
      </c>
      <c r="AL26" s="224">
        <v>0</v>
      </c>
      <c r="AM26" s="224">
        <v>755</v>
      </c>
      <c r="AN26" s="224">
        <v>0</v>
      </c>
      <c r="AO26" s="224">
        <v>24</v>
      </c>
      <c r="AP26" s="224">
        <v>0</v>
      </c>
      <c r="AQ26" s="224">
        <v>0</v>
      </c>
      <c r="AR26" s="224">
        <v>0</v>
      </c>
      <c r="AS26" s="224">
        <v>0</v>
      </c>
      <c r="AT26" s="224">
        <v>0</v>
      </c>
      <c r="AU26" s="224">
        <v>536</v>
      </c>
      <c r="AV26" s="224">
        <v>0</v>
      </c>
      <c r="AW26" s="224">
        <v>0</v>
      </c>
      <c r="AX26" s="224">
        <v>739</v>
      </c>
      <c r="AY26" s="224">
        <v>0</v>
      </c>
      <c r="AZ26" s="224">
        <v>0</v>
      </c>
      <c r="BA26" s="224">
        <v>0</v>
      </c>
      <c r="BB26" s="224">
        <v>601</v>
      </c>
      <c r="BC26" s="224">
        <v>0</v>
      </c>
      <c r="BD26" s="224">
        <v>0</v>
      </c>
      <c r="BE26" s="224">
        <v>0</v>
      </c>
      <c r="BF26" s="224">
        <v>0</v>
      </c>
      <c r="BG26" s="224">
        <v>0</v>
      </c>
      <c r="BH26" s="224">
        <v>513</v>
      </c>
      <c r="BI26" s="224">
        <v>0</v>
      </c>
      <c r="BJ26" s="224">
        <v>0</v>
      </c>
      <c r="BK26" s="224">
        <v>0</v>
      </c>
      <c r="BL26" s="224">
        <v>119918</v>
      </c>
      <c r="BM26" s="224">
        <v>5561</v>
      </c>
      <c r="BN26" s="224">
        <v>1140</v>
      </c>
      <c r="BO26" s="224">
        <v>0</v>
      </c>
      <c r="BP26" s="224">
        <v>0</v>
      </c>
      <c r="BQ26" s="224">
        <v>0</v>
      </c>
      <c r="BR26" s="224">
        <v>0</v>
      </c>
      <c r="BS26" s="224">
        <v>0</v>
      </c>
      <c r="BT26" s="224">
        <v>215</v>
      </c>
      <c r="BU26" s="224">
        <v>0</v>
      </c>
      <c r="BV26" s="224">
        <v>0</v>
      </c>
      <c r="BW26" s="224">
        <v>0</v>
      </c>
      <c r="BX26" s="224">
        <v>0</v>
      </c>
      <c r="BY26" s="224">
        <v>0</v>
      </c>
      <c r="BZ26" s="224">
        <v>0</v>
      </c>
      <c r="CA26" s="224">
        <v>0</v>
      </c>
      <c r="CB26" s="224">
        <v>0</v>
      </c>
      <c r="CC26" s="224">
        <v>87</v>
      </c>
      <c r="CD26" s="224">
        <v>0</v>
      </c>
      <c r="CE26" s="224">
        <v>0</v>
      </c>
      <c r="CF26" s="224">
        <v>0</v>
      </c>
      <c r="CG26" s="224">
        <v>0</v>
      </c>
      <c r="CH26" s="224">
        <v>0</v>
      </c>
      <c r="CI26" s="224">
        <v>976</v>
      </c>
      <c r="CJ26" s="224">
        <v>0</v>
      </c>
      <c r="CK26" s="224">
        <v>0</v>
      </c>
      <c r="CL26" s="224">
        <v>0</v>
      </c>
      <c r="CM26" s="224">
        <v>0</v>
      </c>
      <c r="CN26" s="224">
        <v>0</v>
      </c>
      <c r="CO26" s="224">
        <v>0</v>
      </c>
      <c r="CP26" s="224">
        <v>0</v>
      </c>
      <c r="CQ26" s="224">
        <v>0</v>
      </c>
      <c r="CR26" s="224">
        <v>0</v>
      </c>
      <c r="CS26" s="224">
        <v>0</v>
      </c>
      <c r="CT26" s="224">
        <v>0</v>
      </c>
      <c r="CU26" s="224">
        <v>0</v>
      </c>
      <c r="CV26" s="224">
        <v>0</v>
      </c>
      <c r="CW26" s="224">
        <v>3766</v>
      </c>
      <c r="CX26" s="224">
        <v>0</v>
      </c>
      <c r="CY26" s="224">
        <v>28070</v>
      </c>
      <c r="CZ26" s="224">
        <v>0</v>
      </c>
      <c r="DA26" s="224">
        <v>21448</v>
      </c>
      <c r="DB26" s="225">
        <v>7229738</v>
      </c>
      <c r="DC26" s="223">
        <v>0</v>
      </c>
      <c r="DD26" s="224">
        <v>60397</v>
      </c>
      <c r="DE26" s="224">
        <v>0</v>
      </c>
      <c r="DF26" s="224">
        <v>0</v>
      </c>
      <c r="DG26" s="224">
        <v>0</v>
      </c>
      <c r="DH26" s="224">
        <v>25041</v>
      </c>
      <c r="DI26" s="225">
        <v>85438</v>
      </c>
      <c r="DJ26" s="225">
        <v>7315176</v>
      </c>
      <c r="DK26" s="225">
        <v>3017826</v>
      </c>
      <c r="DL26" s="225">
        <v>3103264</v>
      </c>
      <c r="DM26" s="225">
        <v>10333002</v>
      </c>
      <c r="DN26" s="225">
        <v>-2351302</v>
      </c>
      <c r="DO26" s="224">
        <v>751962</v>
      </c>
      <c r="DP26" s="225">
        <v>7981700</v>
      </c>
      <c r="DR26" s="334">
        <v>0.32142795000000002</v>
      </c>
      <c r="DS26" s="334">
        <v>0.67857204999999998</v>
      </c>
      <c r="DT26" s="334">
        <v>2.2828920633101226E-5</v>
      </c>
      <c r="DU26" s="334">
        <v>0</v>
      </c>
    </row>
    <row r="27" spans="1:125" ht="15" customHeight="1" x14ac:dyDescent="0.15">
      <c r="A27" s="226" t="s">
        <v>349</v>
      </c>
      <c r="B27" s="205" t="s">
        <v>624</v>
      </c>
      <c r="C27" s="223">
        <v>172171</v>
      </c>
      <c r="D27" s="224">
        <v>83049</v>
      </c>
      <c r="E27" s="224">
        <v>1830</v>
      </c>
      <c r="F27" s="224">
        <v>1610</v>
      </c>
      <c r="G27" s="224">
        <v>31382</v>
      </c>
      <c r="H27" s="224">
        <v>0</v>
      </c>
      <c r="I27" s="224">
        <v>2389</v>
      </c>
      <c r="J27" s="224">
        <v>634229</v>
      </c>
      <c r="K27" s="224">
        <v>81539</v>
      </c>
      <c r="L27" s="224">
        <v>0</v>
      </c>
      <c r="M27" s="224">
        <v>344685</v>
      </c>
      <c r="N27" s="224">
        <v>154375</v>
      </c>
      <c r="O27" s="224">
        <v>242231</v>
      </c>
      <c r="P27" s="224">
        <v>15263</v>
      </c>
      <c r="Q27" s="224">
        <v>8176</v>
      </c>
      <c r="R27" s="224">
        <v>11199</v>
      </c>
      <c r="S27" s="224">
        <v>9043</v>
      </c>
      <c r="T27" s="224">
        <v>3168</v>
      </c>
      <c r="U27" s="224">
        <v>275668</v>
      </c>
      <c r="V27" s="224">
        <v>22719</v>
      </c>
      <c r="W27" s="224">
        <v>84</v>
      </c>
      <c r="X27" s="224">
        <v>328792</v>
      </c>
      <c r="Y27" s="224">
        <v>216469</v>
      </c>
      <c r="Z27" s="224">
        <v>6941</v>
      </c>
      <c r="AA27" s="224">
        <v>75927</v>
      </c>
      <c r="AB27" s="224">
        <v>1286628</v>
      </c>
      <c r="AC27" s="224">
        <v>250906</v>
      </c>
      <c r="AD27" s="224">
        <v>3757</v>
      </c>
      <c r="AE27" s="224">
        <v>230671</v>
      </c>
      <c r="AF27" s="224">
        <v>50050</v>
      </c>
      <c r="AG27" s="224">
        <v>1731</v>
      </c>
      <c r="AH27" s="224">
        <v>67895</v>
      </c>
      <c r="AI27" s="224">
        <v>53298</v>
      </c>
      <c r="AJ27" s="224">
        <v>40488</v>
      </c>
      <c r="AK27" s="224">
        <v>0</v>
      </c>
      <c r="AL27" s="224">
        <v>0</v>
      </c>
      <c r="AM27" s="224">
        <v>84066</v>
      </c>
      <c r="AN27" s="224">
        <v>45427</v>
      </c>
      <c r="AO27" s="224">
        <v>1108</v>
      </c>
      <c r="AP27" s="224">
        <v>0</v>
      </c>
      <c r="AQ27" s="224">
        <v>4451</v>
      </c>
      <c r="AR27" s="224">
        <v>311238</v>
      </c>
      <c r="AS27" s="224">
        <v>52348</v>
      </c>
      <c r="AT27" s="224">
        <v>71948</v>
      </c>
      <c r="AU27" s="224">
        <v>144443</v>
      </c>
      <c r="AV27" s="224">
        <v>54870</v>
      </c>
      <c r="AW27" s="224">
        <v>507434</v>
      </c>
      <c r="AX27" s="224">
        <v>398147</v>
      </c>
      <c r="AY27" s="224">
        <v>28050</v>
      </c>
      <c r="AZ27" s="224">
        <v>6456</v>
      </c>
      <c r="BA27" s="224">
        <v>2297</v>
      </c>
      <c r="BB27" s="224">
        <v>14843</v>
      </c>
      <c r="BC27" s="224">
        <v>100593</v>
      </c>
      <c r="BD27" s="224">
        <v>7991</v>
      </c>
      <c r="BE27" s="224">
        <v>75924</v>
      </c>
      <c r="BF27" s="224">
        <v>12534</v>
      </c>
      <c r="BG27" s="224">
        <v>586</v>
      </c>
      <c r="BH27" s="224">
        <v>73657</v>
      </c>
      <c r="BI27" s="224">
        <v>3903</v>
      </c>
      <c r="BJ27" s="224">
        <v>36979</v>
      </c>
      <c r="BK27" s="224">
        <v>40970</v>
      </c>
      <c r="BL27" s="224">
        <v>399068</v>
      </c>
      <c r="BM27" s="224">
        <v>238</v>
      </c>
      <c r="BN27" s="224">
        <v>178</v>
      </c>
      <c r="BO27" s="224">
        <v>322559</v>
      </c>
      <c r="BP27" s="224">
        <v>548438</v>
      </c>
      <c r="BQ27" s="224">
        <v>0</v>
      </c>
      <c r="BR27" s="224">
        <v>0</v>
      </c>
      <c r="BS27" s="224">
        <v>0</v>
      </c>
      <c r="BT27" s="224">
        <v>0</v>
      </c>
      <c r="BU27" s="224">
        <v>0</v>
      </c>
      <c r="BV27" s="224">
        <v>0</v>
      </c>
      <c r="BW27" s="224">
        <v>797</v>
      </c>
      <c r="BX27" s="224">
        <v>8696</v>
      </c>
      <c r="BY27" s="224">
        <v>0</v>
      </c>
      <c r="BZ27" s="224">
        <v>0</v>
      </c>
      <c r="CA27" s="224">
        <v>0</v>
      </c>
      <c r="CB27" s="224">
        <v>0</v>
      </c>
      <c r="CC27" s="224">
        <v>7455</v>
      </c>
      <c r="CD27" s="224">
        <v>2543</v>
      </c>
      <c r="CE27" s="224">
        <v>0</v>
      </c>
      <c r="CF27" s="224">
        <v>0</v>
      </c>
      <c r="CG27" s="224">
        <v>0</v>
      </c>
      <c r="CH27" s="224">
        <v>858</v>
      </c>
      <c r="CI27" s="224">
        <v>51798</v>
      </c>
      <c r="CJ27" s="224">
        <v>4965</v>
      </c>
      <c r="CK27" s="224">
        <v>692267</v>
      </c>
      <c r="CL27" s="224">
        <v>377605</v>
      </c>
      <c r="CM27" s="224">
        <v>48336</v>
      </c>
      <c r="CN27" s="224">
        <v>32841</v>
      </c>
      <c r="CO27" s="224">
        <v>0</v>
      </c>
      <c r="CP27" s="224">
        <v>0</v>
      </c>
      <c r="CQ27" s="224">
        <v>4395</v>
      </c>
      <c r="CR27" s="224">
        <v>53464</v>
      </c>
      <c r="CS27" s="224">
        <v>2005</v>
      </c>
      <c r="CT27" s="224">
        <v>5753</v>
      </c>
      <c r="CU27" s="224">
        <v>46882</v>
      </c>
      <c r="CV27" s="224">
        <v>94499</v>
      </c>
      <c r="CW27" s="224">
        <v>28078</v>
      </c>
      <c r="CX27" s="224">
        <v>17937</v>
      </c>
      <c r="CY27" s="224">
        <v>5496</v>
      </c>
      <c r="CZ27" s="224">
        <v>0</v>
      </c>
      <c r="DA27" s="224">
        <v>28398</v>
      </c>
      <c r="DB27" s="225">
        <v>9574175</v>
      </c>
      <c r="DC27" s="223">
        <v>128</v>
      </c>
      <c r="DD27" s="224">
        <v>71493</v>
      </c>
      <c r="DE27" s="224">
        <v>0</v>
      </c>
      <c r="DF27" s="224">
        <v>0</v>
      </c>
      <c r="DG27" s="224">
        <v>0</v>
      </c>
      <c r="DH27" s="224">
        <v>-3998</v>
      </c>
      <c r="DI27" s="225">
        <v>67623</v>
      </c>
      <c r="DJ27" s="225">
        <v>9641798</v>
      </c>
      <c r="DK27" s="225">
        <v>258745</v>
      </c>
      <c r="DL27" s="225">
        <v>326368</v>
      </c>
      <c r="DM27" s="225">
        <v>9900543</v>
      </c>
      <c r="DN27" s="225">
        <v>-8169543</v>
      </c>
      <c r="DO27" s="224">
        <v>-7843175</v>
      </c>
      <c r="DP27" s="225">
        <v>1731000</v>
      </c>
      <c r="DR27" s="334">
        <v>0.84730492999999996</v>
      </c>
      <c r="DS27" s="334">
        <v>0.15269507000000004</v>
      </c>
      <c r="DT27" s="334">
        <v>2.7022998208889614E-5</v>
      </c>
      <c r="DU27" s="334">
        <v>0</v>
      </c>
    </row>
    <row r="28" spans="1:125" ht="15" customHeight="1" x14ac:dyDescent="0.15">
      <c r="A28" s="226" t="s">
        <v>350</v>
      </c>
      <c r="B28" s="205" t="s">
        <v>625</v>
      </c>
      <c r="C28" s="223">
        <v>0</v>
      </c>
      <c r="D28" s="224">
        <v>5</v>
      </c>
      <c r="E28" s="224">
        <v>128</v>
      </c>
      <c r="F28" s="224">
        <v>471</v>
      </c>
      <c r="G28" s="224">
        <v>0</v>
      </c>
      <c r="H28" s="224">
        <v>0</v>
      </c>
      <c r="I28" s="224">
        <v>13730</v>
      </c>
      <c r="J28" s="224">
        <v>510693</v>
      </c>
      <c r="K28" s="224">
        <v>70720</v>
      </c>
      <c r="L28" s="224">
        <v>0</v>
      </c>
      <c r="M28" s="224">
        <v>141495</v>
      </c>
      <c r="N28" s="224">
        <v>187851</v>
      </c>
      <c r="O28" s="224">
        <v>288221</v>
      </c>
      <c r="P28" s="224">
        <v>7002</v>
      </c>
      <c r="Q28" s="224">
        <v>14854</v>
      </c>
      <c r="R28" s="224">
        <v>26</v>
      </c>
      <c r="S28" s="224">
        <v>75533</v>
      </c>
      <c r="T28" s="224">
        <v>4526</v>
      </c>
      <c r="U28" s="224">
        <v>339901</v>
      </c>
      <c r="V28" s="224">
        <v>20216</v>
      </c>
      <c r="W28" s="224">
        <v>5948</v>
      </c>
      <c r="X28" s="224">
        <v>175888</v>
      </c>
      <c r="Y28" s="224">
        <v>1886</v>
      </c>
      <c r="Z28" s="224">
        <v>14059</v>
      </c>
      <c r="AA28" s="224">
        <v>4506346</v>
      </c>
      <c r="AB28" s="224">
        <v>3105493</v>
      </c>
      <c r="AC28" s="224">
        <v>985608</v>
      </c>
      <c r="AD28" s="224">
        <v>32446</v>
      </c>
      <c r="AE28" s="224">
        <v>2429130</v>
      </c>
      <c r="AF28" s="224">
        <v>370004</v>
      </c>
      <c r="AG28" s="224">
        <v>291</v>
      </c>
      <c r="AH28" s="224">
        <v>94712</v>
      </c>
      <c r="AI28" s="224">
        <v>12336</v>
      </c>
      <c r="AJ28" s="224">
        <v>33243</v>
      </c>
      <c r="AK28" s="224">
        <v>0</v>
      </c>
      <c r="AL28" s="224">
        <v>0</v>
      </c>
      <c r="AM28" s="224">
        <v>0</v>
      </c>
      <c r="AN28" s="224">
        <v>657</v>
      </c>
      <c r="AO28" s="224">
        <v>81</v>
      </c>
      <c r="AP28" s="224">
        <v>0</v>
      </c>
      <c r="AQ28" s="224">
        <v>12439</v>
      </c>
      <c r="AR28" s="224">
        <v>5965</v>
      </c>
      <c r="AS28" s="224">
        <v>38664</v>
      </c>
      <c r="AT28" s="224">
        <v>21685</v>
      </c>
      <c r="AU28" s="224">
        <v>3702</v>
      </c>
      <c r="AV28" s="224">
        <v>67611</v>
      </c>
      <c r="AW28" s="224">
        <v>306236</v>
      </c>
      <c r="AX28" s="224">
        <v>254823</v>
      </c>
      <c r="AY28" s="224">
        <v>42299</v>
      </c>
      <c r="AZ28" s="224">
        <v>28438</v>
      </c>
      <c r="BA28" s="224">
        <v>20666</v>
      </c>
      <c r="BB28" s="224">
        <v>1303</v>
      </c>
      <c r="BC28" s="224">
        <v>11133</v>
      </c>
      <c r="BD28" s="224">
        <v>257</v>
      </c>
      <c r="BE28" s="224">
        <v>58016</v>
      </c>
      <c r="BF28" s="224">
        <v>3250</v>
      </c>
      <c r="BG28" s="224">
        <v>4</v>
      </c>
      <c r="BH28" s="224">
        <v>21583</v>
      </c>
      <c r="BI28" s="224">
        <v>0</v>
      </c>
      <c r="BJ28" s="224">
        <v>25336</v>
      </c>
      <c r="BK28" s="224">
        <v>23207</v>
      </c>
      <c r="BL28" s="224">
        <v>100</v>
      </c>
      <c r="BM28" s="224">
        <v>0</v>
      </c>
      <c r="BN28" s="224">
        <v>2796</v>
      </c>
      <c r="BO28" s="224">
        <v>1875</v>
      </c>
      <c r="BP28" s="224">
        <v>0</v>
      </c>
      <c r="BQ28" s="224">
        <v>0</v>
      </c>
      <c r="BR28" s="224">
        <v>0</v>
      </c>
      <c r="BS28" s="224">
        <v>0</v>
      </c>
      <c r="BT28" s="224">
        <v>0</v>
      </c>
      <c r="BU28" s="224">
        <v>0</v>
      </c>
      <c r="BV28" s="224">
        <v>0</v>
      </c>
      <c r="BW28" s="224">
        <v>0</v>
      </c>
      <c r="BX28" s="224">
        <v>116</v>
      </c>
      <c r="BY28" s="224">
        <v>0</v>
      </c>
      <c r="BZ28" s="224">
        <v>0</v>
      </c>
      <c r="CA28" s="224">
        <v>0</v>
      </c>
      <c r="CB28" s="224">
        <v>0</v>
      </c>
      <c r="CC28" s="224">
        <v>87</v>
      </c>
      <c r="CD28" s="224">
        <v>1147</v>
      </c>
      <c r="CE28" s="224">
        <v>49</v>
      </c>
      <c r="CF28" s="224">
        <v>0</v>
      </c>
      <c r="CG28" s="224">
        <v>0</v>
      </c>
      <c r="CH28" s="224">
        <v>1596</v>
      </c>
      <c r="CI28" s="224">
        <v>1191</v>
      </c>
      <c r="CJ28" s="224">
        <v>258270</v>
      </c>
      <c r="CK28" s="224">
        <v>659382</v>
      </c>
      <c r="CL28" s="224">
        <v>269371</v>
      </c>
      <c r="CM28" s="224">
        <v>1786</v>
      </c>
      <c r="CN28" s="224">
        <v>6830</v>
      </c>
      <c r="CO28" s="224">
        <v>0</v>
      </c>
      <c r="CP28" s="224">
        <v>85</v>
      </c>
      <c r="CQ28" s="224">
        <v>0</v>
      </c>
      <c r="CR28" s="224">
        <v>53290</v>
      </c>
      <c r="CS28" s="224">
        <v>2160</v>
      </c>
      <c r="CT28" s="224">
        <v>0</v>
      </c>
      <c r="CU28" s="224">
        <v>0</v>
      </c>
      <c r="CV28" s="224">
        <v>26012</v>
      </c>
      <c r="CW28" s="224">
        <v>0</v>
      </c>
      <c r="CX28" s="224">
        <v>4650</v>
      </c>
      <c r="CY28" s="224">
        <v>3542</v>
      </c>
      <c r="CZ28" s="224">
        <v>0</v>
      </c>
      <c r="DA28" s="224">
        <v>6129</v>
      </c>
      <c r="DB28" s="225">
        <v>15690581</v>
      </c>
      <c r="DC28" s="223">
        <v>0</v>
      </c>
      <c r="DD28" s="224">
        <v>1051</v>
      </c>
      <c r="DE28" s="224">
        <v>0</v>
      </c>
      <c r="DF28" s="224">
        <v>0</v>
      </c>
      <c r="DG28" s="224">
        <v>0</v>
      </c>
      <c r="DH28" s="224">
        <v>43308</v>
      </c>
      <c r="DI28" s="225">
        <v>44359</v>
      </c>
      <c r="DJ28" s="225">
        <v>15734940</v>
      </c>
      <c r="DK28" s="225">
        <v>8140</v>
      </c>
      <c r="DL28" s="225">
        <v>52499</v>
      </c>
      <c r="DM28" s="225">
        <v>15743080</v>
      </c>
      <c r="DN28" s="225">
        <v>-15702100</v>
      </c>
      <c r="DO28" s="224">
        <v>-15649601</v>
      </c>
      <c r="DP28" s="225">
        <v>40980</v>
      </c>
      <c r="DR28" s="334">
        <v>0.99791291999999998</v>
      </c>
      <c r="DS28" s="334">
        <v>2.0870800000000189E-3</v>
      </c>
      <c r="DT28" s="334">
        <v>3.9725806886748332E-7</v>
      </c>
      <c r="DU28" s="334">
        <v>0</v>
      </c>
    </row>
    <row r="29" spans="1:125" ht="15" customHeight="1" x14ac:dyDescent="0.15">
      <c r="A29" s="226" t="s">
        <v>351</v>
      </c>
      <c r="B29" s="205" t="s">
        <v>626</v>
      </c>
      <c r="C29" s="223">
        <v>0</v>
      </c>
      <c r="D29" s="224">
        <v>0</v>
      </c>
      <c r="E29" s="224">
        <v>0</v>
      </c>
      <c r="F29" s="224">
        <v>0</v>
      </c>
      <c r="G29" s="224">
        <v>0</v>
      </c>
      <c r="H29" s="224">
        <v>0</v>
      </c>
      <c r="I29" s="224">
        <v>0</v>
      </c>
      <c r="J29" s="224">
        <v>0</v>
      </c>
      <c r="K29" s="224">
        <v>0</v>
      </c>
      <c r="L29" s="224">
        <v>0</v>
      </c>
      <c r="M29" s="224">
        <v>12871</v>
      </c>
      <c r="N29" s="224">
        <v>0</v>
      </c>
      <c r="O29" s="224">
        <v>0</v>
      </c>
      <c r="P29" s="224">
        <v>919</v>
      </c>
      <c r="Q29" s="224">
        <v>351059</v>
      </c>
      <c r="R29" s="224">
        <v>869865</v>
      </c>
      <c r="S29" s="224">
        <v>71930</v>
      </c>
      <c r="T29" s="224">
        <v>1365</v>
      </c>
      <c r="U29" s="224">
        <v>169066</v>
      </c>
      <c r="V29" s="224">
        <v>20297</v>
      </c>
      <c r="W29" s="224">
        <v>4781</v>
      </c>
      <c r="X29" s="224">
        <v>0</v>
      </c>
      <c r="Y29" s="224">
        <v>0</v>
      </c>
      <c r="Z29" s="224">
        <v>0</v>
      </c>
      <c r="AA29" s="224">
        <v>6983</v>
      </c>
      <c r="AB29" s="224">
        <v>0</v>
      </c>
      <c r="AC29" s="224">
        <v>118425</v>
      </c>
      <c r="AD29" s="224">
        <v>6730</v>
      </c>
      <c r="AE29" s="224">
        <v>7918759</v>
      </c>
      <c r="AF29" s="224">
        <v>4439</v>
      </c>
      <c r="AG29" s="224">
        <v>13086</v>
      </c>
      <c r="AH29" s="224">
        <v>2038</v>
      </c>
      <c r="AI29" s="224">
        <v>0</v>
      </c>
      <c r="AJ29" s="224">
        <v>6744</v>
      </c>
      <c r="AK29" s="224">
        <v>0</v>
      </c>
      <c r="AL29" s="224">
        <v>0</v>
      </c>
      <c r="AM29" s="224">
        <v>310</v>
      </c>
      <c r="AN29" s="224">
        <v>0</v>
      </c>
      <c r="AO29" s="224">
        <v>0</v>
      </c>
      <c r="AP29" s="224">
        <v>0</v>
      </c>
      <c r="AQ29" s="224">
        <v>12460</v>
      </c>
      <c r="AR29" s="224">
        <v>389</v>
      </c>
      <c r="AS29" s="224">
        <v>1214</v>
      </c>
      <c r="AT29" s="224">
        <v>240</v>
      </c>
      <c r="AU29" s="224">
        <v>13225</v>
      </c>
      <c r="AV29" s="224">
        <v>389313</v>
      </c>
      <c r="AW29" s="224">
        <v>111648</v>
      </c>
      <c r="AX29" s="224">
        <v>406028</v>
      </c>
      <c r="AY29" s="224">
        <v>133710</v>
      </c>
      <c r="AZ29" s="224">
        <v>26799</v>
      </c>
      <c r="BA29" s="224">
        <v>0</v>
      </c>
      <c r="BB29" s="224">
        <v>28040</v>
      </c>
      <c r="BC29" s="224">
        <v>50148</v>
      </c>
      <c r="BD29" s="224">
        <v>7188</v>
      </c>
      <c r="BE29" s="224">
        <v>334283</v>
      </c>
      <c r="BF29" s="224">
        <v>14253</v>
      </c>
      <c r="BG29" s="224">
        <v>129</v>
      </c>
      <c r="BH29" s="224">
        <v>250187</v>
      </c>
      <c r="BI29" s="224">
        <v>0</v>
      </c>
      <c r="BJ29" s="224">
        <v>0</v>
      </c>
      <c r="BK29" s="224">
        <v>0</v>
      </c>
      <c r="BL29" s="224">
        <v>0</v>
      </c>
      <c r="BM29" s="224">
        <v>0</v>
      </c>
      <c r="BN29" s="224">
        <v>0</v>
      </c>
      <c r="BO29" s="224">
        <v>0</v>
      </c>
      <c r="BP29" s="224">
        <v>0</v>
      </c>
      <c r="BQ29" s="224">
        <v>0</v>
      </c>
      <c r="BR29" s="224">
        <v>0</v>
      </c>
      <c r="BS29" s="224">
        <v>0</v>
      </c>
      <c r="BT29" s="224">
        <v>0</v>
      </c>
      <c r="BU29" s="224">
        <v>0</v>
      </c>
      <c r="BV29" s="224">
        <v>0</v>
      </c>
      <c r="BW29" s="224">
        <v>0</v>
      </c>
      <c r="BX29" s="224">
        <v>0</v>
      </c>
      <c r="BY29" s="224">
        <v>0</v>
      </c>
      <c r="BZ29" s="224">
        <v>0</v>
      </c>
      <c r="CA29" s="224">
        <v>0</v>
      </c>
      <c r="CB29" s="224">
        <v>0</v>
      </c>
      <c r="CC29" s="224">
        <v>0</v>
      </c>
      <c r="CD29" s="224">
        <v>0</v>
      </c>
      <c r="CE29" s="224">
        <v>0</v>
      </c>
      <c r="CF29" s="224">
        <v>0</v>
      </c>
      <c r="CG29" s="224">
        <v>0</v>
      </c>
      <c r="CH29" s="224">
        <v>76</v>
      </c>
      <c r="CI29" s="224">
        <v>228</v>
      </c>
      <c r="CJ29" s="224">
        <v>0</v>
      </c>
      <c r="CK29" s="224">
        <v>0</v>
      </c>
      <c r="CL29" s="224">
        <v>82835</v>
      </c>
      <c r="CM29" s="224">
        <v>0</v>
      </c>
      <c r="CN29" s="224">
        <v>1458</v>
      </c>
      <c r="CO29" s="224">
        <v>0</v>
      </c>
      <c r="CP29" s="224">
        <v>0</v>
      </c>
      <c r="CQ29" s="224">
        <v>0</v>
      </c>
      <c r="CR29" s="224">
        <v>0</v>
      </c>
      <c r="CS29" s="224">
        <v>0</v>
      </c>
      <c r="CT29" s="224">
        <v>0</v>
      </c>
      <c r="CU29" s="224">
        <v>0</v>
      </c>
      <c r="CV29" s="224">
        <v>0</v>
      </c>
      <c r="CW29" s="224">
        <v>0</v>
      </c>
      <c r="CX29" s="224">
        <v>0</v>
      </c>
      <c r="CY29" s="224">
        <v>0</v>
      </c>
      <c r="CZ29" s="224">
        <v>0</v>
      </c>
      <c r="DA29" s="224">
        <v>28760</v>
      </c>
      <c r="DB29" s="225">
        <v>11472278</v>
      </c>
      <c r="DC29" s="223">
        <v>0</v>
      </c>
      <c r="DD29" s="224">
        <v>0</v>
      </c>
      <c r="DE29" s="224">
        <v>0</v>
      </c>
      <c r="DF29" s="224">
        <v>0</v>
      </c>
      <c r="DG29" s="224">
        <v>0</v>
      </c>
      <c r="DH29" s="224">
        <v>12614</v>
      </c>
      <c r="DI29" s="225">
        <v>12614</v>
      </c>
      <c r="DJ29" s="225">
        <v>11484892</v>
      </c>
      <c r="DK29" s="225">
        <v>7305919</v>
      </c>
      <c r="DL29" s="225">
        <v>7318533</v>
      </c>
      <c r="DM29" s="225">
        <v>18790811</v>
      </c>
      <c r="DN29" s="225">
        <v>-10740031</v>
      </c>
      <c r="DO29" s="224">
        <v>-3421498</v>
      </c>
      <c r="DP29" s="225">
        <v>8050780</v>
      </c>
      <c r="DR29" s="334">
        <v>0.93514427</v>
      </c>
      <c r="DS29" s="334">
        <v>6.485573E-2</v>
      </c>
      <c r="DT29" s="334">
        <v>0</v>
      </c>
      <c r="DU29" s="334">
        <v>0</v>
      </c>
    </row>
    <row r="30" spans="1:125" ht="15" customHeight="1" x14ac:dyDescent="0.15">
      <c r="A30" s="226" t="s">
        <v>352</v>
      </c>
      <c r="B30" s="205" t="s">
        <v>627</v>
      </c>
      <c r="C30" s="223">
        <v>0</v>
      </c>
      <c r="D30" s="224">
        <v>1832312</v>
      </c>
      <c r="E30" s="224">
        <v>9876</v>
      </c>
      <c r="F30" s="224">
        <v>0</v>
      </c>
      <c r="G30" s="224">
        <v>129272</v>
      </c>
      <c r="H30" s="224">
        <v>0</v>
      </c>
      <c r="I30" s="224">
        <v>0</v>
      </c>
      <c r="J30" s="224">
        <v>0</v>
      </c>
      <c r="K30" s="224">
        <v>0</v>
      </c>
      <c r="L30" s="224">
        <v>0</v>
      </c>
      <c r="M30" s="224">
        <v>0</v>
      </c>
      <c r="N30" s="224">
        <v>0</v>
      </c>
      <c r="O30" s="224">
        <v>0</v>
      </c>
      <c r="P30" s="224">
        <v>0</v>
      </c>
      <c r="Q30" s="224">
        <v>0</v>
      </c>
      <c r="R30" s="224">
        <v>368</v>
      </c>
      <c r="S30" s="224">
        <v>0</v>
      </c>
      <c r="T30" s="224">
        <v>0</v>
      </c>
      <c r="U30" s="224">
        <v>0</v>
      </c>
      <c r="V30" s="224">
        <v>0</v>
      </c>
      <c r="W30" s="224">
        <v>0</v>
      </c>
      <c r="X30" s="224">
        <v>0</v>
      </c>
      <c r="Y30" s="224">
        <v>0</v>
      </c>
      <c r="Z30" s="224">
        <v>0</v>
      </c>
      <c r="AA30" s="224">
        <v>0</v>
      </c>
      <c r="AB30" s="224">
        <v>2322855</v>
      </c>
      <c r="AC30" s="224">
        <v>4</v>
      </c>
      <c r="AD30" s="224">
        <v>0</v>
      </c>
      <c r="AE30" s="224">
        <v>0</v>
      </c>
      <c r="AF30" s="224">
        <v>0</v>
      </c>
      <c r="AG30" s="224">
        <v>0</v>
      </c>
      <c r="AH30" s="224">
        <v>0</v>
      </c>
      <c r="AI30" s="224">
        <v>0</v>
      </c>
      <c r="AJ30" s="224">
        <v>0</v>
      </c>
      <c r="AK30" s="224">
        <v>0</v>
      </c>
      <c r="AL30" s="224">
        <v>0</v>
      </c>
      <c r="AM30" s="224">
        <v>0</v>
      </c>
      <c r="AN30" s="224">
        <v>0</v>
      </c>
      <c r="AO30" s="224">
        <v>0</v>
      </c>
      <c r="AP30" s="224">
        <v>0</v>
      </c>
      <c r="AQ30" s="224">
        <v>0</v>
      </c>
      <c r="AR30" s="224">
        <v>0</v>
      </c>
      <c r="AS30" s="224">
        <v>0</v>
      </c>
      <c r="AT30" s="224">
        <v>0</v>
      </c>
      <c r="AU30" s="224">
        <v>0</v>
      </c>
      <c r="AV30" s="224">
        <v>0</v>
      </c>
      <c r="AW30" s="224">
        <v>0</v>
      </c>
      <c r="AX30" s="224">
        <v>0</v>
      </c>
      <c r="AY30" s="224">
        <v>0</v>
      </c>
      <c r="AZ30" s="224">
        <v>0</v>
      </c>
      <c r="BA30" s="224">
        <v>0</v>
      </c>
      <c r="BB30" s="224">
        <v>0</v>
      </c>
      <c r="BC30" s="224">
        <v>0</v>
      </c>
      <c r="BD30" s="224">
        <v>0</v>
      </c>
      <c r="BE30" s="224">
        <v>0</v>
      </c>
      <c r="BF30" s="224">
        <v>0</v>
      </c>
      <c r="BG30" s="224">
        <v>0</v>
      </c>
      <c r="BH30" s="224">
        <v>0</v>
      </c>
      <c r="BI30" s="224">
        <v>204</v>
      </c>
      <c r="BJ30" s="224">
        <v>0</v>
      </c>
      <c r="BK30" s="224">
        <v>0</v>
      </c>
      <c r="BL30" s="224">
        <v>0</v>
      </c>
      <c r="BM30" s="224">
        <v>0</v>
      </c>
      <c r="BN30" s="224">
        <v>0</v>
      </c>
      <c r="BO30" s="224">
        <v>1528</v>
      </c>
      <c r="BP30" s="224">
        <v>493277</v>
      </c>
      <c r="BQ30" s="224">
        <v>0</v>
      </c>
      <c r="BR30" s="224">
        <v>0</v>
      </c>
      <c r="BS30" s="224">
        <v>0</v>
      </c>
      <c r="BT30" s="224">
        <v>0</v>
      </c>
      <c r="BU30" s="224">
        <v>0</v>
      </c>
      <c r="BV30" s="224">
        <v>0</v>
      </c>
      <c r="BW30" s="224">
        <v>0</v>
      </c>
      <c r="BX30" s="224">
        <v>4041</v>
      </c>
      <c r="BY30" s="224">
        <v>0</v>
      </c>
      <c r="BZ30" s="224">
        <v>200</v>
      </c>
      <c r="CA30" s="224">
        <v>7</v>
      </c>
      <c r="CB30" s="224">
        <v>0</v>
      </c>
      <c r="CC30" s="224">
        <v>0</v>
      </c>
      <c r="CD30" s="224">
        <v>0</v>
      </c>
      <c r="CE30" s="224">
        <v>16098</v>
      </c>
      <c r="CF30" s="224">
        <v>0</v>
      </c>
      <c r="CG30" s="224">
        <v>0</v>
      </c>
      <c r="CH30" s="224">
        <v>107</v>
      </c>
      <c r="CI30" s="224">
        <v>94574</v>
      </c>
      <c r="CJ30" s="224">
        <v>2357</v>
      </c>
      <c r="CK30" s="224">
        <v>110188</v>
      </c>
      <c r="CL30" s="224">
        <v>107540557</v>
      </c>
      <c r="CM30" s="224">
        <v>1199194</v>
      </c>
      <c r="CN30" s="224">
        <v>652670</v>
      </c>
      <c r="CO30" s="224">
        <v>0</v>
      </c>
      <c r="CP30" s="224">
        <v>0</v>
      </c>
      <c r="CQ30" s="224">
        <v>0</v>
      </c>
      <c r="CR30" s="224">
        <v>0</v>
      </c>
      <c r="CS30" s="224">
        <v>0</v>
      </c>
      <c r="CT30" s="224">
        <v>1208</v>
      </c>
      <c r="CU30" s="224">
        <v>0</v>
      </c>
      <c r="CV30" s="224">
        <v>0</v>
      </c>
      <c r="CW30" s="224">
        <v>850</v>
      </c>
      <c r="CX30" s="224">
        <v>429042</v>
      </c>
      <c r="CY30" s="224">
        <v>73</v>
      </c>
      <c r="CZ30" s="224">
        <v>0</v>
      </c>
      <c r="DA30" s="224">
        <v>58158</v>
      </c>
      <c r="DB30" s="225">
        <v>114899020</v>
      </c>
      <c r="DC30" s="223">
        <v>883239</v>
      </c>
      <c r="DD30" s="224">
        <v>8587774</v>
      </c>
      <c r="DE30" s="224">
        <v>0</v>
      </c>
      <c r="DF30" s="224">
        <v>0</v>
      </c>
      <c r="DG30" s="224">
        <v>0</v>
      </c>
      <c r="DH30" s="224">
        <v>2045839</v>
      </c>
      <c r="DI30" s="225">
        <v>11516852</v>
      </c>
      <c r="DJ30" s="225">
        <v>126415872</v>
      </c>
      <c r="DK30" s="225">
        <v>40113855</v>
      </c>
      <c r="DL30" s="225">
        <v>51630707</v>
      </c>
      <c r="DM30" s="225">
        <v>166529727</v>
      </c>
      <c r="DN30" s="225">
        <v>-126236947</v>
      </c>
      <c r="DO30" s="224">
        <v>-74606240</v>
      </c>
      <c r="DP30" s="225">
        <v>40292780</v>
      </c>
      <c r="DR30" s="334">
        <v>0.99858462999999997</v>
      </c>
      <c r="DS30" s="334">
        <v>1.4153700000000269E-3</v>
      </c>
      <c r="DT30" s="334">
        <v>3.2460157137111155E-3</v>
      </c>
      <c r="DU30" s="334">
        <v>0</v>
      </c>
    </row>
    <row r="31" spans="1:125" ht="15" customHeight="1" x14ac:dyDescent="0.15">
      <c r="A31" s="226" t="s">
        <v>353</v>
      </c>
      <c r="B31" s="205" t="s">
        <v>542</v>
      </c>
      <c r="C31" s="223">
        <v>4212684</v>
      </c>
      <c r="D31" s="224">
        <v>276359</v>
      </c>
      <c r="E31" s="224">
        <v>112122</v>
      </c>
      <c r="F31" s="224">
        <v>23803</v>
      </c>
      <c r="G31" s="224">
        <v>106367</v>
      </c>
      <c r="H31" s="224">
        <v>0</v>
      </c>
      <c r="I31" s="224">
        <v>91205</v>
      </c>
      <c r="J31" s="224">
        <v>162800</v>
      </c>
      <c r="K31" s="224">
        <v>16515</v>
      </c>
      <c r="L31" s="224">
        <v>858</v>
      </c>
      <c r="M31" s="224">
        <v>206182</v>
      </c>
      <c r="N31" s="224">
        <v>102834</v>
      </c>
      <c r="O31" s="224">
        <v>278163</v>
      </c>
      <c r="P31" s="224">
        <v>381</v>
      </c>
      <c r="Q31" s="224">
        <v>27552</v>
      </c>
      <c r="R31" s="224">
        <v>206374</v>
      </c>
      <c r="S31" s="224">
        <v>2321523</v>
      </c>
      <c r="T31" s="224">
        <v>202995</v>
      </c>
      <c r="U31" s="224">
        <v>408688</v>
      </c>
      <c r="V31" s="224">
        <v>349758</v>
      </c>
      <c r="W31" s="224">
        <v>449392</v>
      </c>
      <c r="X31" s="224">
        <v>36339</v>
      </c>
      <c r="Y31" s="224">
        <v>1077</v>
      </c>
      <c r="Z31" s="224">
        <v>710</v>
      </c>
      <c r="AA31" s="224">
        <v>81033</v>
      </c>
      <c r="AB31" s="224">
        <v>796771</v>
      </c>
      <c r="AC31" s="224">
        <v>832942</v>
      </c>
      <c r="AD31" s="224">
        <v>320461</v>
      </c>
      <c r="AE31" s="224">
        <v>309988</v>
      </c>
      <c r="AF31" s="224">
        <v>67325</v>
      </c>
      <c r="AG31" s="224">
        <v>86225</v>
      </c>
      <c r="AH31" s="224">
        <v>5926</v>
      </c>
      <c r="AI31" s="224">
        <v>398103</v>
      </c>
      <c r="AJ31" s="224">
        <v>322087</v>
      </c>
      <c r="AK31" s="224">
        <v>0</v>
      </c>
      <c r="AL31" s="224">
        <v>0</v>
      </c>
      <c r="AM31" s="224">
        <v>25780</v>
      </c>
      <c r="AN31" s="224">
        <v>163918</v>
      </c>
      <c r="AO31" s="224">
        <v>5</v>
      </c>
      <c r="AP31" s="224">
        <v>0</v>
      </c>
      <c r="AQ31" s="224">
        <v>48751</v>
      </c>
      <c r="AR31" s="224">
        <v>402040</v>
      </c>
      <c r="AS31" s="224">
        <v>403465</v>
      </c>
      <c r="AT31" s="224">
        <v>240585</v>
      </c>
      <c r="AU31" s="224">
        <v>861520</v>
      </c>
      <c r="AV31" s="224">
        <v>783501</v>
      </c>
      <c r="AW31" s="224">
        <v>127359</v>
      </c>
      <c r="AX31" s="224">
        <v>724370</v>
      </c>
      <c r="AY31" s="224">
        <v>107869</v>
      </c>
      <c r="AZ31" s="224">
        <v>20430</v>
      </c>
      <c r="BA31" s="224">
        <v>50753</v>
      </c>
      <c r="BB31" s="224">
        <v>44948</v>
      </c>
      <c r="BC31" s="224">
        <v>153136</v>
      </c>
      <c r="BD31" s="224">
        <v>61720</v>
      </c>
      <c r="BE31" s="224">
        <v>3968803</v>
      </c>
      <c r="BF31" s="224">
        <v>111130</v>
      </c>
      <c r="BG31" s="224">
        <v>4923</v>
      </c>
      <c r="BH31" s="224">
        <v>866594</v>
      </c>
      <c r="BI31" s="224">
        <v>1317</v>
      </c>
      <c r="BJ31" s="224">
        <v>1491279</v>
      </c>
      <c r="BK31" s="224">
        <v>686321</v>
      </c>
      <c r="BL31" s="224">
        <v>1042140</v>
      </c>
      <c r="BM31" s="224">
        <v>14724</v>
      </c>
      <c r="BN31" s="224">
        <v>48519</v>
      </c>
      <c r="BO31" s="224">
        <v>57608</v>
      </c>
      <c r="BP31" s="224">
        <v>238511</v>
      </c>
      <c r="BQ31" s="224">
        <v>1785</v>
      </c>
      <c r="BR31" s="224">
        <v>5491</v>
      </c>
      <c r="BS31" s="224">
        <v>4449</v>
      </c>
      <c r="BT31" s="224">
        <v>1050</v>
      </c>
      <c r="BU31" s="224">
        <v>2434</v>
      </c>
      <c r="BV31" s="224">
        <v>26150</v>
      </c>
      <c r="BW31" s="224">
        <v>2236</v>
      </c>
      <c r="BX31" s="224">
        <v>67482</v>
      </c>
      <c r="BY31" s="224">
        <v>13652</v>
      </c>
      <c r="BZ31" s="224">
        <v>1071</v>
      </c>
      <c r="CA31" s="224">
        <v>751</v>
      </c>
      <c r="CB31" s="224">
        <v>308</v>
      </c>
      <c r="CC31" s="224">
        <v>2861</v>
      </c>
      <c r="CD31" s="224">
        <v>22958</v>
      </c>
      <c r="CE31" s="224">
        <v>111</v>
      </c>
      <c r="CF31" s="224">
        <v>48</v>
      </c>
      <c r="CG31" s="224">
        <v>12095</v>
      </c>
      <c r="CH31" s="224">
        <v>218745</v>
      </c>
      <c r="CI31" s="224">
        <v>144529</v>
      </c>
      <c r="CJ31" s="224">
        <v>13965</v>
      </c>
      <c r="CK31" s="224">
        <v>997368</v>
      </c>
      <c r="CL31" s="224">
        <v>994062</v>
      </c>
      <c r="CM31" s="224">
        <v>490465</v>
      </c>
      <c r="CN31" s="224">
        <v>288805</v>
      </c>
      <c r="CO31" s="224">
        <v>108599</v>
      </c>
      <c r="CP31" s="224">
        <v>280804</v>
      </c>
      <c r="CQ31" s="224">
        <v>80623</v>
      </c>
      <c r="CR31" s="224">
        <v>791910</v>
      </c>
      <c r="CS31" s="224">
        <v>1107737</v>
      </c>
      <c r="CT31" s="224">
        <v>203888</v>
      </c>
      <c r="CU31" s="224">
        <v>374167</v>
      </c>
      <c r="CV31" s="224">
        <v>1067950</v>
      </c>
      <c r="CW31" s="224">
        <v>91772</v>
      </c>
      <c r="CX31" s="224">
        <v>1126</v>
      </c>
      <c r="CY31" s="224">
        <v>524373</v>
      </c>
      <c r="CZ31" s="224">
        <v>119613</v>
      </c>
      <c r="DA31" s="224">
        <v>21617</v>
      </c>
      <c r="DB31" s="225">
        <v>33654611</v>
      </c>
      <c r="DC31" s="223">
        <v>786260</v>
      </c>
      <c r="DD31" s="224">
        <v>10659669</v>
      </c>
      <c r="DE31" s="224">
        <v>0</v>
      </c>
      <c r="DF31" s="224">
        <v>0</v>
      </c>
      <c r="DG31" s="224">
        <v>0</v>
      </c>
      <c r="DH31" s="224">
        <v>191478</v>
      </c>
      <c r="DI31" s="225">
        <v>11637407</v>
      </c>
      <c r="DJ31" s="225">
        <v>45292018</v>
      </c>
      <c r="DK31" s="225">
        <v>5123292</v>
      </c>
      <c r="DL31" s="225">
        <v>16760699</v>
      </c>
      <c r="DM31" s="225">
        <v>50415310</v>
      </c>
      <c r="DN31" s="225">
        <v>-45156240</v>
      </c>
      <c r="DO31" s="224">
        <v>-28395541</v>
      </c>
      <c r="DP31" s="225">
        <v>5259070</v>
      </c>
      <c r="DR31" s="334">
        <v>0.99700215999999997</v>
      </c>
      <c r="DS31" s="334">
        <v>2.9978400000000294E-3</v>
      </c>
      <c r="DT31" s="334">
        <v>4.0291527323564006E-3</v>
      </c>
      <c r="DU31" s="334">
        <v>0</v>
      </c>
    </row>
    <row r="32" spans="1:125" ht="15" customHeight="1" x14ac:dyDescent="0.15">
      <c r="A32" s="226" t="s">
        <v>354</v>
      </c>
      <c r="B32" s="205" t="s">
        <v>628</v>
      </c>
      <c r="C32" s="223">
        <v>1249579</v>
      </c>
      <c r="D32" s="224">
        <v>541546</v>
      </c>
      <c r="E32" s="224">
        <v>88596</v>
      </c>
      <c r="F32" s="224">
        <v>389282</v>
      </c>
      <c r="G32" s="224">
        <v>1485288</v>
      </c>
      <c r="H32" s="224">
        <v>0</v>
      </c>
      <c r="I32" s="224">
        <v>274484</v>
      </c>
      <c r="J32" s="224">
        <v>528616</v>
      </c>
      <c r="K32" s="224">
        <v>230012</v>
      </c>
      <c r="L32" s="224">
        <v>16829</v>
      </c>
      <c r="M32" s="224">
        <v>156299</v>
      </c>
      <c r="N32" s="224">
        <v>1190151</v>
      </c>
      <c r="O32" s="224">
        <v>503472</v>
      </c>
      <c r="P32" s="224">
        <v>37133</v>
      </c>
      <c r="Q32" s="224">
        <v>45005</v>
      </c>
      <c r="R32" s="224">
        <v>92044</v>
      </c>
      <c r="S32" s="224">
        <v>142236</v>
      </c>
      <c r="T32" s="224">
        <v>31656</v>
      </c>
      <c r="U32" s="224">
        <v>231668</v>
      </c>
      <c r="V32" s="224">
        <v>76714</v>
      </c>
      <c r="W32" s="224">
        <v>91815</v>
      </c>
      <c r="X32" s="224">
        <v>719179</v>
      </c>
      <c r="Y32" s="224">
        <v>7411</v>
      </c>
      <c r="Z32" s="224">
        <v>230</v>
      </c>
      <c r="AA32" s="224">
        <v>14192</v>
      </c>
      <c r="AB32" s="224">
        <v>215039</v>
      </c>
      <c r="AC32" s="224">
        <v>73496</v>
      </c>
      <c r="AD32" s="224">
        <v>2371694</v>
      </c>
      <c r="AE32" s="224">
        <v>61633</v>
      </c>
      <c r="AF32" s="224">
        <v>31480</v>
      </c>
      <c r="AG32" s="224">
        <v>3127</v>
      </c>
      <c r="AH32" s="224">
        <v>138865</v>
      </c>
      <c r="AI32" s="224">
        <v>592845</v>
      </c>
      <c r="AJ32" s="224">
        <v>563227</v>
      </c>
      <c r="AK32" s="224">
        <v>0</v>
      </c>
      <c r="AL32" s="224">
        <v>0</v>
      </c>
      <c r="AM32" s="224">
        <v>529433</v>
      </c>
      <c r="AN32" s="224">
        <v>692497</v>
      </c>
      <c r="AO32" s="224">
        <v>1778</v>
      </c>
      <c r="AP32" s="224">
        <v>0</v>
      </c>
      <c r="AQ32" s="224">
        <v>113475</v>
      </c>
      <c r="AR32" s="224">
        <v>556590</v>
      </c>
      <c r="AS32" s="224">
        <v>735293</v>
      </c>
      <c r="AT32" s="224">
        <v>172506</v>
      </c>
      <c r="AU32" s="224">
        <v>183926</v>
      </c>
      <c r="AV32" s="224">
        <v>168960</v>
      </c>
      <c r="AW32" s="224">
        <v>246781</v>
      </c>
      <c r="AX32" s="224">
        <v>262897</v>
      </c>
      <c r="AY32" s="224">
        <v>60806</v>
      </c>
      <c r="AZ32" s="224">
        <v>6399</v>
      </c>
      <c r="BA32" s="224">
        <v>5249</v>
      </c>
      <c r="BB32" s="224">
        <v>23332</v>
      </c>
      <c r="BC32" s="224">
        <v>20719</v>
      </c>
      <c r="BD32" s="224">
        <v>4317</v>
      </c>
      <c r="BE32" s="224">
        <v>827491</v>
      </c>
      <c r="BF32" s="224">
        <v>13149</v>
      </c>
      <c r="BG32" s="224">
        <v>4800</v>
      </c>
      <c r="BH32" s="224">
        <v>130849</v>
      </c>
      <c r="BI32" s="224">
        <v>36428</v>
      </c>
      <c r="BJ32" s="224">
        <v>610253</v>
      </c>
      <c r="BK32" s="224">
        <v>307309</v>
      </c>
      <c r="BL32" s="224">
        <v>19006383</v>
      </c>
      <c r="BM32" s="224">
        <v>2006798</v>
      </c>
      <c r="BN32" s="224">
        <v>1241584</v>
      </c>
      <c r="BO32" s="224">
        <v>553897</v>
      </c>
      <c r="BP32" s="224">
        <v>1035863</v>
      </c>
      <c r="BQ32" s="224">
        <v>265343</v>
      </c>
      <c r="BR32" s="224">
        <v>910833</v>
      </c>
      <c r="BS32" s="224">
        <v>375014</v>
      </c>
      <c r="BT32" s="224">
        <v>191856</v>
      </c>
      <c r="BU32" s="224">
        <v>88975</v>
      </c>
      <c r="BV32" s="224">
        <v>1183</v>
      </c>
      <c r="BW32" s="224">
        <v>42890</v>
      </c>
      <c r="BX32" s="224">
        <v>7899477</v>
      </c>
      <c r="BY32" s="224">
        <v>28484533</v>
      </c>
      <c r="BZ32" s="224">
        <v>301600</v>
      </c>
      <c r="CA32" s="224">
        <v>687914</v>
      </c>
      <c r="CB32" s="224">
        <v>116107</v>
      </c>
      <c r="CC32" s="224">
        <v>20575</v>
      </c>
      <c r="CD32" s="224">
        <v>82195</v>
      </c>
      <c r="CE32" s="224">
        <v>82673</v>
      </c>
      <c r="CF32" s="224">
        <v>108112</v>
      </c>
      <c r="CG32" s="224">
        <v>16688</v>
      </c>
      <c r="CH32" s="224">
        <v>160981</v>
      </c>
      <c r="CI32" s="224">
        <v>2802549</v>
      </c>
      <c r="CJ32" s="224">
        <v>675825</v>
      </c>
      <c r="CK32" s="224">
        <v>554009</v>
      </c>
      <c r="CL32" s="224">
        <v>1564597</v>
      </c>
      <c r="CM32" s="224">
        <v>462806</v>
      </c>
      <c r="CN32" s="224">
        <v>867094</v>
      </c>
      <c r="CO32" s="224">
        <v>198454</v>
      </c>
      <c r="CP32" s="224">
        <v>245167</v>
      </c>
      <c r="CQ32" s="224">
        <v>27637</v>
      </c>
      <c r="CR32" s="224">
        <v>669522</v>
      </c>
      <c r="CS32" s="224">
        <v>690961</v>
      </c>
      <c r="CT32" s="224">
        <v>217399</v>
      </c>
      <c r="CU32" s="224">
        <v>1341673</v>
      </c>
      <c r="CV32" s="224">
        <v>527641</v>
      </c>
      <c r="CW32" s="224">
        <v>690337</v>
      </c>
      <c r="CX32" s="224">
        <v>1486</v>
      </c>
      <c r="CY32" s="224">
        <v>208006</v>
      </c>
      <c r="CZ32" s="224">
        <v>0</v>
      </c>
      <c r="DA32" s="224">
        <v>544798</v>
      </c>
      <c r="DB32" s="225">
        <v>93881515</v>
      </c>
      <c r="DC32" s="223">
        <v>128370</v>
      </c>
      <c r="DD32" s="224">
        <v>43003519</v>
      </c>
      <c r="DE32" s="224">
        <v>0</v>
      </c>
      <c r="DF32" s="224">
        <v>0</v>
      </c>
      <c r="DG32" s="224">
        <v>0</v>
      </c>
      <c r="DH32" s="224">
        <v>366164</v>
      </c>
      <c r="DI32" s="225">
        <v>43498053</v>
      </c>
      <c r="DJ32" s="225">
        <v>137379568</v>
      </c>
      <c r="DK32" s="225">
        <v>1010428</v>
      </c>
      <c r="DL32" s="225">
        <v>44508481</v>
      </c>
      <c r="DM32" s="225">
        <v>138389996</v>
      </c>
      <c r="DN32" s="225">
        <v>-127905496</v>
      </c>
      <c r="DO32" s="224">
        <v>-83397015</v>
      </c>
      <c r="DP32" s="225">
        <v>10484500</v>
      </c>
      <c r="DR32" s="334">
        <v>0.93103725999999998</v>
      </c>
      <c r="DS32" s="334">
        <v>6.8962740000000022E-2</v>
      </c>
      <c r="DT32" s="334">
        <v>1.6254514664553878E-2</v>
      </c>
      <c r="DU32" s="334">
        <v>0</v>
      </c>
    </row>
    <row r="33" spans="1:125" ht="15" customHeight="1" x14ac:dyDescent="0.15">
      <c r="A33" s="226" t="s">
        <v>355</v>
      </c>
      <c r="B33" s="205" t="s">
        <v>543</v>
      </c>
      <c r="C33" s="223">
        <v>1062381</v>
      </c>
      <c r="D33" s="224">
        <v>307258</v>
      </c>
      <c r="E33" s="224">
        <v>90882</v>
      </c>
      <c r="F33" s="224">
        <v>197032</v>
      </c>
      <c r="G33" s="224">
        <v>513264</v>
      </c>
      <c r="H33" s="224">
        <v>0</v>
      </c>
      <c r="I33" s="224">
        <v>6051</v>
      </c>
      <c r="J33" s="224">
        <v>1066018</v>
      </c>
      <c r="K33" s="224">
        <v>500637</v>
      </c>
      <c r="L33" s="224">
        <v>25959</v>
      </c>
      <c r="M33" s="224">
        <v>596303</v>
      </c>
      <c r="N33" s="224">
        <v>1795509</v>
      </c>
      <c r="O33" s="224">
        <v>2501307</v>
      </c>
      <c r="P33" s="224">
        <v>1646</v>
      </c>
      <c r="Q33" s="224">
        <v>16049</v>
      </c>
      <c r="R33" s="224">
        <v>114643</v>
      </c>
      <c r="S33" s="224">
        <v>506125</v>
      </c>
      <c r="T33" s="224">
        <v>324440</v>
      </c>
      <c r="U33" s="224">
        <v>522186</v>
      </c>
      <c r="V33" s="224">
        <v>409211</v>
      </c>
      <c r="W33" s="224">
        <v>495380</v>
      </c>
      <c r="X33" s="224">
        <v>88373</v>
      </c>
      <c r="Y33" s="224">
        <v>708</v>
      </c>
      <c r="Z33" s="224">
        <v>0</v>
      </c>
      <c r="AA33" s="224">
        <v>2200</v>
      </c>
      <c r="AB33" s="224">
        <v>2583441</v>
      </c>
      <c r="AC33" s="224">
        <v>74340</v>
      </c>
      <c r="AD33" s="224">
        <v>63</v>
      </c>
      <c r="AE33" s="224">
        <v>14540478</v>
      </c>
      <c r="AF33" s="224">
        <v>207833</v>
      </c>
      <c r="AG33" s="224">
        <v>60691</v>
      </c>
      <c r="AH33" s="224">
        <v>131619</v>
      </c>
      <c r="AI33" s="224">
        <v>58424</v>
      </c>
      <c r="AJ33" s="224">
        <v>37306</v>
      </c>
      <c r="AK33" s="224">
        <v>0</v>
      </c>
      <c r="AL33" s="224">
        <v>0</v>
      </c>
      <c r="AM33" s="224">
        <v>0</v>
      </c>
      <c r="AN33" s="224">
        <v>17615</v>
      </c>
      <c r="AO33" s="224">
        <v>126</v>
      </c>
      <c r="AP33" s="224">
        <v>0</v>
      </c>
      <c r="AQ33" s="224">
        <v>46015</v>
      </c>
      <c r="AR33" s="224">
        <v>59934</v>
      </c>
      <c r="AS33" s="224">
        <v>236904</v>
      </c>
      <c r="AT33" s="224">
        <v>283938</v>
      </c>
      <c r="AU33" s="224">
        <v>4020839</v>
      </c>
      <c r="AV33" s="224">
        <v>4492058</v>
      </c>
      <c r="AW33" s="224">
        <v>1410362</v>
      </c>
      <c r="AX33" s="224">
        <v>2082348</v>
      </c>
      <c r="AY33" s="224">
        <v>782094</v>
      </c>
      <c r="AZ33" s="224">
        <v>235106</v>
      </c>
      <c r="BA33" s="224">
        <v>110440</v>
      </c>
      <c r="BB33" s="224">
        <v>239875</v>
      </c>
      <c r="BC33" s="224">
        <v>884588</v>
      </c>
      <c r="BD33" s="224">
        <v>314183</v>
      </c>
      <c r="BE33" s="224">
        <v>20084449</v>
      </c>
      <c r="BF33" s="224">
        <v>56783</v>
      </c>
      <c r="BG33" s="224">
        <v>7402</v>
      </c>
      <c r="BH33" s="224">
        <v>2481083</v>
      </c>
      <c r="BI33" s="224">
        <v>11767</v>
      </c>
      <c r="BJ33" s="224">
        <v>3279600</v>
      </c>
      <c r="BK33" s="224">
        <v>1686152</v>
      </c>
      <c r="BL33" s="224">
        <v>6241381</v>
      </c>
      <c r="BM33" s="224">
        <v>0</v>
      </c>
      <c r="BN33" s="224">
        <v>0</v>
      </c>
      <c r="BO33" s="224">
        <v>1633649</v>
      </c>
      <c r="BP33" s="224">
        <v>200643</v>
      </c>
      <c r="BQ33" s="224">
        <v>345553</v>
      </c>
      <c r="BR33" s="224">
        <v>4032418</v>
      </c>
      <c r="BS33" s="224">
        <v>733923</v>
      </c>
      <c r="BT33" s="224">
        <v>68867</v>
      </c>
      <c r="BU33" s="224">
        <v>218287</v>
      </c>
      <c r="BV33" s="224">
        <v>254698</v>
      </c>
      <c r="BW33" s="224">
        <v>0</v>
      </c>
      <c r="BX33" s="224">
        <v>71711</v>
      </c>
      <c r="BY33" s="224">
        <v>5102</v>
      </c>
      <c r="BZ33" s="224">
        <v>2023</v>
      </c>
      <c r="CA33" s="224">
        <v>2757</v>
      </c>
      <c r="CB33" s="224">
        <v>8928</v>
      </c>
      <c r="CC33" s="224">
        <v>38291</v>
      </c>
      <c r="CD33" s="224">
        <v>9662</v>
      </c>
      <c r="CE33" s="224">
        <v>0</v>
      </c>
      <c r="CF33" s="224">
        <v>4700</v>
      </c>
      <c r="CG33" s="224">
        <v>21834</v>
      </c>
      <c r="CH33" s="224">
        <v>705230</v>
      </c>
      <c r="CI33" s="224">
        <v>256345</v>
      </c>
      <c r="CJ33" s="224">
        <v>85176</v>
      </c>
      <c r="CK33" s="224">
        <v>975543</v>
      </c>
      <c r="CL33" s="224">
        <v>657466</v>
      </c>
      <c r="CM33" s="224">
        <v>24398</v>
      </c>
      <c r="CN33" s="224">
        <v>26015</v>
      </c>
      <c r="CO33" s="224">
        <v>132523</v>
      </c>
      <c r="CP33" s="224">
        <v>37585</v>
      </c>
      <c r="CQ33" s="224">
        <v>77122</v>
      </c>
      <c r="CR33" s="224">
        <v>923270</v>
      </c>
      <c r="CS33" s="224">
        <v>442454</v>
      </c>
      <c r="CT33" s="224">
        <v>51041</v>
      </c>
      <c r="CU33" s="224">
        <v>111427</v>
      </c>
      <c r="CV33" s="224">
        <v>166183</v>
      </c>
      <c r="CW33" s="224">
        <v>395628</v>
      </c>
      <c r="CX33" s="224">
        <v>453</v>
      </c>
      <c r="CY33" s="224">
        <v>29967</v>
      </c>
      <c r="CZ33" s="224">
        <v>461191</v>
      </c>
      <c r="DA33" s="224">
        <v>86134</v>
      </c>
      <c r="DB33" s="225">
        <v>91200996</v>
      </c>
      <c r="DC33" s="223">
        <v>142694</v>
      </c>
      <c r="DD33" s="224">
        <v>3830889</v>
      </c>
      <c r="DE33" s="224">
        <v>36062</v>
      </c>
      <c r="DF33" s="224">
        <v>0</v>
      </c>
      <c r="DG33" s="224">
        <v>-8409</v>
      </c>
      <c r="DH33" s="224">
        <v>-121216</v>
      </c>
      <c r="DI33" s="225">
        <v>3880020</v>
      </c>
      <c r="DJ33" s="225">
        <v>95081016</v>
      </c>
      <c r="DK33" s="225">
        <v>50491426</v>
      </c>
      <c r="DL33" s="225">
        <v>54371446</v>
      </c>
      <c r="DM33" s="225">
        <v>145572442</v>
      </c>
      <c r="DN33" s="225">
        <v>-81154372</v>
      </c>
      <c r="DO33" s="224">
        <v>-26782926</v>
      </c>
      <c r="DP33" s="225">
        <v>64418070</v>
      </c>
      <c r="DR33" s="334">
        <v>0.85352866000000005</v>
      </c>
      <c r="DS33" s="334">
        <v>0.14647133999999995</v>
      </c>
      <c r="DT33" s="334">
        <v>1.4480033931357605E-3</v>
      </c>
      <c r="DU33" s="334">
        <v>3.4293996208226329E-5</v>
      </c>
    </row>
    <row r="34" spans="1:125" ht="15" customHeight="1" x14ac:dyDescent="0.15">
      <c r="A34" s="226" t="s">
        <v>356</v>
      </c>
      <c r="B34" s="205" t="s">
        <v>544</v>
      </c>
      <c r="C34" s="223">
        <v>136105</v>
      </c>
      <c r="D34" s="224">
        <v>54118</v>
      </c>
      <c r="E34" s="224">
        <v>17666</v>
      </c>
      <c r="F34" s="224">
        <v>23854</v>
      </c>
      <c r="G34" s="224">
        <v>23306</v>
      </c>
      <c r="H34" s="224">
        <v>0</v>
      </c>
      <c r="I34" s="224">
        <v>45002</v>
      </c>
      <c r="J34" s="224">
        <v>55851</v>
      </c>
      <c r="K34" s="224">
        <v>8887</v>
      </c>
      <c r="L34" s="224">
        <v>216</v>
      </c>
      <c r="M34" s="224">
        <v>13517</v>
      </c>
      <c r="N34" s="224">
        <v>38484</v>
      </c>
      <c r="O34" s="224">
        <v>4893</v>
      </c>
      <c r="P34" s="224">
        <v>39</v>
      </c>
      <c r="Q34" s="224">
        <v>883</v>
      </c>
      <c r="R34" s="224">
        <v>57062</v>
      </c>
      <c r="S34" s="224">
        <v>36551</v>
      </c>
      <c r="T34" s="224">
        <v>6669</v>
      </c>
      <c r="U34" s="224">
        <v>8803</v>
      </c>
      <c r="V34" s="224">
        <v>6127</v>
      </c>
      <c r="W34" s="224">
        <v>3509</v>
      </c>
      <c r="X34" s="224">
        <v>10727</v>
      </c>
      <c r="Y34" s="224">
        <v>11</v>
      </c>
      <c r="Z34" s="224">
        <v>68</v>
      </c>
      <c r="AA34" s="224">
        <v>2040</v>
      </c>
      <c r="AB34" s="224">
        <v>115545</v>
      </c>
      <c r="AC34" s="224">
        <v>675</v>
      </c>
      <c r="AD34" s="224">
        <v>7405</v>
      </c>
      <c r="AE34" s="224">
        <v>55745</v>
      </c>
      <c r="AF34" s="224">
        <v>320696</v>
      </c>
      <c r="AG34" s="224">
        <v>583059</v>
      </c>
      <c r="AH34" s="224">
        <v>2225</v>
      </c>
      <c r="AI34" s="224">
        <v>226148</v>
      </c>
      <c r="AJ34" s="224">
        <v>16729</v>
      </c>
      <c r="AK34" s="224">
        <v>0</v>
      </c>
      <c r="AL34" s="224">
        <v>0</v>
      </c>
      <c r="AM34" s="224">
        <v>16954</v>
      </c>
      <c r="AN34" s="224">
        <v>6373</v>
      </c>
      <c r="AO34" s="224">
        <v>16</v>
      </c>
      <c r="AP34" s="224">
        <v>0</v>
      </c>
      <c r="AQ34" s="224">
        <v>2334</v>
      </c>
      <c r="AR34" s="224">
        <v>114521</v>
      </c>
      <c r="AS34" s="224">
        <v>54631</v>
      </c>
      <c r="AT34" s="224">
        <v>913892</v>
      </c>
      <c r="AU34" s="224">
        <v>1399978</v>
      </c>
      <c r="AV34" s="224">
        <v>908854</v>
      </c>
      <c r="AW34" s="224">
        <v>235664</v>
      </c>
      <c r="AX34" s="224">
        <v>33013</v>
      </c>
      <c r="AY34" s="224">
        <v>261339</v>
      </c>
      <c r="AZ34" s="224">
        <v>50334</v>
      </c>
      <c r="BA34" s="224">
        <v>6600</v>
      </c>
      <c r="BB34" s="224">
        <v>42704</v>
      </c>
      <c r="BC34" s="224">
        <v>387350</v>
      </c>
      <c r="BD34" s="224">
        <v>11421</v>
      </c>
      <c r="BE34" s="224">
        <v>7342406</v>
      </c>
      <c r="BF34" s="224">
        <v>66027</v>
      </c>
      <c r="BG34" s="224">
        <v>28942</v>
      </c>
      <c r="BH34" s="224">
        <v>271809</v>
      </c>
      <c r="BI34" s="224">
        <v>26462</v>
      </c>
      <c r="BJ34" s="224">
        <v>64056</v>
      </c>
      <c r="BK34" s="224">
        <v>29417</v>
      </c>
      <c r="BL34" s="224">
        <v>2092291</v>
      </c>
      <c r="BM34" s="224">
        <v>0</v>
      </c>
      <c r="BN34" s="224">
        <v>0</v>
      </c>
      <c r="BO34" s="224">
        <v>61474</v>
      </c>
      <c r="BP34" s="224">
        <v>1487215</v>
      </c>
      <c r="BQ34" s="224">
        <v>23725</v>
      </c>
      <c r="BR34" s="224">
        <v>58944</v>
      </c>
      <c r="BS34" s="224">
        <v>1845</v>
      </c>
      <c r="BT34" s="224">
        <v>0</v>
      </c>
      <c r="BU34" s="224">
        <v>0</v>
      </c>
      <c r="BV34" s="224">
        <v>0</v>
      </c>
      <c r="BW34" s="224">
        <v>1881</v>
      </c>
      <c r="BX34" s="224">
        <v>298501</v>
      </c>
      <c r="BY34" s="224">
        <v>866346</v>
      </c>
      <c r="BZ34" s="224">
        <v>20634</v>
      </c>
      <c r="CA34" s="224">
        <v>0</v>
      </c>
      <c r="CB34" s="224">
        <v>4509</v>
      </c>
      <c r="CC34" s="224">
        <v>6700</v>
      </c>
      <c r="CD34" s="224">
        <v>1119</v>
      </c>
      <c r="CE34" s="224">
        <v>4614</v>
      </c>
      <c r="CF34" s="224">
        <v>25364</v>
      </c>
      <c r="CG34" s="224">
        <v>285</v>
      </c>
      <c r="CH34" s="224">
        <v>7822</v>
      </c>
      <c r="CI34" s="224">
        <v>285093</v>
      </c>
      <c r="CJ34" s="224">
        <v>20064</v>
      </c>
      <c r="CK34" s="224">
        <v>50792</v>
      </c>
      <c r="CL34" s="224">
        <v>523327</v>
      </c>
      <c r="CM34" s="224">
        <v>220071</v>
      </c>
      <c r="CN34" s="224">
        <v>129803</v>
      </c>
      <c r="CO34" s="224">
        <v>222128</v>
      </c>
      <c r="CP34" s="224">
        <v>45854</v>
      </c>
      <c r="CQ34" s="224">
        <v>239</v>
      </c>
      <c r="CR34" s="224">
        <v>5720847</v>
      </c>
      <c r="CS34" s="224">
        <v>31108</v>
      </c>
      <c r="CT34" s="224">
        <v>15304</v>
      </c>
      <c r="CU34" s="224">
        <v>12776</v>
      </c>
      <c r="CV34" s="224">
        <v>23473</v>
      </c>
      <c r="CW34" s="224">
        <v>77462</v>
      </c>
      <c r="CX34" s="224">
        <v>47112</v>
      </c>
      <c r="CY34" s="224">
        <v>44379</v>
      </c>
      <c r="CZ34" s="224">
        <v>129891</v>
      </c>
      <c r="DA34" s="224">
        <v>6003</v>
      </c>
      <c r="DB34" s="225">
        <v>26726707</v>
      </c>
      <c r="DC34" s="223">
        <v>58112</v>
      </c>
      <c r="DD34" s="224">
        <v>2641261</v>
      </c>
      <c r="DE34" s="224">
        <v>0</v>
      </c>
      <c r="DF34" s="224">
        <v>0</v>
      </c>
      <c r="DG34" s="224">
        <v>0</v>
      </c>
      <c r="DH34" s="224">
        <v>-281210</v>
      </c>
      <c r="DI34" s="225">
        <v>2418163</v>
      </c>
      <c r="DJ34" s="225">
        <v>29144870</v>
      </c>
      <c r="DK34" s="225">
        <v>2515348</v>
      </c>
      <c r="DL34" s="225">
        <v>4933511</v>
      </c>
      <c r="DM34" s="225">
        <v>31660218</v>
      </c>
      <c r="DN34" s="225">
        <v>-26356548</v>
      </c>
      <c r="DO34" s="224">
        <v>-21423037</v>
      </c>
      <c r="DP34" s="225">
        <v>5303670</v>
      </c>
      <c r="DR34" s="334">
        <v>0.90432889000000005</v>
      </c>
      <c r="DS34" s="334">
        <v>9.5671109999999948E-2</v>
      </c>
      <c r="DT34" s="334">
        <v>9.9834656920551649E-4</v>
      </c>
      <c r="DU34" s="334">
        <v>0</v>
      </c>
    </row>
    <row r="35" spans="1:125" ht="15" customHeight="1" x14ac:dyDescent="0.15">
      <c r="A35" s="226" t="s">
        <v>357</v>
      </c>
      <c r="B35" s="205" t="s">
        <v>545</v>
      </c>
      <c r="C35" s="223">
        <v>16924</v>
      </c>
      <c r="D35" s="224">
        <v>781</v>
      </c>
      <c r="E35" s="224">
        <v>43</v>
      </c>
      <c r="F35" s="224">
        <v>7942</v>
      </c>
      <c r="G35" s="224">
        <v>6016</v>
      </c>
      <c r="H35" s="224">
        <v>0</v>
      </c>
      <c r="I35" s="224">
        <v>22529</v>
      </c>
      <c r="J35" s="224">
        <v>1642</v>
      </c>
      <c r="K35" s="224">
        <v>482</v>
      </c>
      <c r="L35" s="224">
        <v>68</v>
      </c>
      <c r="M35" s="224">
        <v>2585</v>
      </c>
      <c r="N35" s="224">
        <v>2423</v>
      </c>
      <c r="O35" s="224">
        <v>622</v>
      </c>
      <c r="P35" s="224">
        <v>3</v>
      </c>
      <c r="Q35" s="224">
        <v>261</v>
      </c>
      <c r="R35" s="224">
        <v>67304</v>
      </c>
      <c r="S35" s="224">
        <v>8036</v>
      </c>
      <c r="T35" s="224">
        <v>3275</v>
      </c>
      <c r="U35" s="224">
        <v>300</v>
      </c>
      <c r="V35" s="224">
        <v>1888</v>
      </c>
      <c r="W35" s="224">
        <v>917</v>
      </c>
      <c r="X35" s="224">
        <v>884</v>
      </c>
      <c r="Y35" s="224">
        <v>51</v>
      </c>
      <c r="Z35" s="224">
        <v>1</v>
      </c>
      <c r="AA35" s="224">
        <v>16</v>
      </c>
      <c r="AB35" s="224">
        <v>691</v>
      </c>
      <c r="AC35" s="224">
        <v>2613</v>
      </c>
      <c r="AD35" s="224">
        <v>4521</v>
      </c>
      <c r="AE35" s="224">
        <v>3299</v>
      </c>
      <c r="AF35" s="224">
        <v>840</v>
      </c>
      <c r="AG35" s="224">
        <v>811905</v>
      </c>
      <c r="AH35" s="224">
        <v>22</v>
      </c>
      <c r="AI35" s="224">
        <v>10001</v>
      </c>
      <c r="AJ35" s="224">
        <v>8191</v>
      </c>
      <c r="AK35" s="224">
        <v>0</v>
      </c>
      <c r="AL35" s="224">
        <v>0</v>
      </c>
      <c r="AM35" s="224">
        <v>87</v>
      </c>
      <c r="AN35" s="224">
        <v>5243</v>
      </c>
      <c r="AO35" s="224">
        <v>1</v>
      </c>
      <c r="AP35" s="224">
        <v>0</v>
      </c>
      <c r="AQ35" s="224">
        <v>973</v>
      </c>
      <c r="AR35" s="224">
        <v>23368</v>
      </c>
      <c r="AS35" s="224">
        <v>2695</v>
      </c>
      <c r="AT35" s="224">
        <v>2507</v>
      </c>
      <c r="AU35" s="224">
        <v>167299</v>
      </c>
      <c r="AV35" s="224">
        <v>309374</v>
      </c>
      <c r="AW35" s="224">
        <v>18079</v>
      </c>
      <c r="AX35" s="224">
        <v>33727</v>
      </c>
      <c r="AY35" s="224">
        <v>2554</v>
      </c>
      <c r="AZ35" s="224">
        <v>106</v>
      </c>
      <c r="BA35" s="224">
        <v>81</v>
      </c>
      <c r="BB35" s="224">
        <v>20</v>
      </c>
      <c r="BC35" s="224">
        <v>17684</v>
      </c>
      <c r="BD35" s="224">
        <v>85</v>
      </c>
      <c r="BE35" s="224">
        <v>43820</v>
      </c>
      <c r="BF35" s="224">
        <v>509</v>
      </c>
      <c r="BG35" s="224">
        <v>135</v>
      </c>
      <c r="BH35" s="224">
        <v>174493</v>
      </c>
      <c r="BI35" s="224">
        <v>398</v>
      </c>
      <c r="BJ35" s="224">
        <v>914</v>
      </c>
      <c r="BK35" s="224">
        <v>1677</v>
      </c>
      <c r="BL35" s="224">
        <v>10656</v>
      </c>
      <c r="BM35" s="224">
        <v>4775</v>
      </c>
      <c r="BN35" s="224">
        <v>47074</v>
      </c>
      <c r="BO35" s="224">
        <v>6497</v>
      </c>
      <c r="BP35" s="224">
        <v>22065</v>
      </c>
      <c r="BQ35" s="224">
        <v>20389</v>
      </c>
      <c r="BR35" s="224">
        <v>54408</v>
      </c>
      <c r="BS35" s="224">
        <v>30077</v>
      </c>
      <c r="BT35" s="224">
        <v>198</v>
      </c>
      <c r="BU35" s="224">
        <v>46</v>
      </c>
      <c r="BV35" s="224">
        <v>0</v>
      </c>
      <c r="BW35" s="224">
        <v>1799</v>
      </c>
      <c r="BX35" s="224">
        <v>6245</v>
      </c>
      <c r="BY35" s="224">
        <v>0</v>
      </c>
      <c r="BZ35" s="224">
        <v>135</v>
      </c>
      <c r="CA35" s="224">
        <v>14</v>
      </c>
      <c r="CB35" s="224">
        <v>21</v>
      </c>
      <c r="CC35" s="224">
        <v>156</v>
      </c>
      <c r="CD35" s="224">
        <v>443</v>
      </c>
      <c r="CE35" s="224">
        <v>7611</v>
      </c>
      <c r="CF35" s="224">
        <v>64396</v>
      </c>
      <c r="CG35" s="224">
        <v>5146</v>
      </c>
      <c r="CH35" s="224">
        <v>5397</v>
      </c>
      <c r="CI35" s="224">
        <v>86688</v>
      </c>
      <c r="CJ35" s="224">
        <v>25214</v>
      </c>
      <c r="CK35" s="224">
        <v>96349</v>
      </c>
      <c r="CL35" s="224">
        <v>19744</v>
      </c>
      <c r="CM35" s="224">
        <v>10635</v>
      </c>
      <c r="CN35" s="224">
        <v>3958</v>
      </c>
      <c r="CO35" s="224">
        <v>64777</v>
      </c>
      <c r="CP35" s="224">
        <v>62412</v>
      </c>
      <c r="CQ35" s="224">
        <v>497</v>
      </c>
      <c r="CR35" s="224">
        <v>1283</v>
      </c>
      <c r="CS35" s="224">
        <v>32881</v>
      </c>
      <c r="CT35" s="224">
        <v>5300</v>
      </c>
      <c r="CU35" s="224">
        <v>1042</v>
      </c>
      <c r="CV35" s="224">
        <v>9660</v>
      </c>
      <c r="CW35" s="224">
        <v>14276</v>
      </c>
      <c r="CX35" s="224">
        <v>115</v>
      </c>
      <c r="CY35" s="224">
        <v>48117</v>
      </c>
      <c r="CZ35" s="224">
        <v>0</v>
      </c>
      <c r="DA35" s="224">
        <v>19389</v>
      </c>
      <c r="DB35" s="225">
        <v>2582790</v>
      </c>
      <c r="DC35" s="223">
        <v>283425</v>
      </c>
      <c r="DD35" s="224">
        <v>5950191</v>
      </c>
      <c r="DE35" s="224">
        <v>0</v>
      </c>
      <c r="DF35" s="224">
        <v>0</v>
      </c>
      <c r="DG35" s="224">
        <v>0</v>
      </c>
      <c r="DH35" s="224">
        <v>-437919</v>
      </c>
      <c r="DI35" s="225">
        <v>5795697</v>
      </c>
      <c r="DJ35" s="225">
        <v>8378487</v>
      </c>
      <c r="DK35" s="225">
        <v>5661678</v>
      </c>
      <c r="DL35" s="225">
        <v>11457375</v>
      </c>
      <c r="DM35" s="225">
        <v>14040165</v>
      </c>
      <c r="DN35" s="225">
        <v>-8297275</v>
      </c>
      <c r="DO35" s="224">
        <v>3160100</v>
      </c>
      <c r="DP35" s="225">
        <v>5742890</v>
      </c>
      <c r="DR35" s="334">
        <v>0.99030708000000001</v>
      </c>
      <c r="DS35" s="334">
        <v>9.6929199999999938E-3</v>
      </c>
      <c r="DT35" s="334">
        <v>2.2490593587561171E-3</v>
      </c>
      <c r="DU35" s="334">
        <v>0</v>
      </c>
    </row>
    <row r="36" spans="1:125" ht="15" customHeight="1" x14ac:dyDescent="0.15">
      <c r="A36" s="226" t="s">
        <v>358</v>
      </c>
      <c r="B36" s="205" t="s">
        <v>546</v>
      </c>
      <c r="C36" s="223">
        <v>0</v>
      </c>
      <c r="D36" s="224">
        <v>0</v>
      </c>
      <c r="E36" s="224">
        <v>0</v>
      </c>
      <c r="F36" s="224">
        <v>4452</v>
      </c>
      <c r="G36" s="224">
        <v>0</v>
      </c>
      <c r="H36" s="224">
        <v>0</v>
      </c>
      <c r="I36" s="224">
        <v>0</v>
      </c>
      <c r="J36" s="224">
        <v>81241</v>
      </c>
      <c r="K36" s="224">
        <v>47492</v>
      </c>
      <c r="L36" s="224">
        <v>0</v>
      </c>
      <c r="M36" s="224">
        <v>1180</v>
      </c>
      <c r="N36" s="224">
        <v>83089</v>
      </c>
      <c r="O36" s="224">
        <v>272414</v>
      </c>
      <c r="P36" s="224">
        <v>0</v>
      </c>
      <c r="Q36" s="224">
        <v>836</v>
      </c>
      <c r="R36" s="224">
        <v>11404</v>
      </c>
      <c r="S36" s="224">
        <v>2011</v>
      </c>
      <c r="T36" s="224">
        <v>49438</v>
      </c>
      <c r="U36" s="224">
        <v>1595</v>
      </c>
      <c r="V36" s="224">
        <v>0</v>
      </c>
      <c r="W36" s="224">
        <v>70</v>
      </c>
      <c r="X36" s="224">
        <v>406</v>
      </c>
      <c r="Y36" s="224">
        <v>66</v>
      </c>
      <c r="Z36" s="224">
        <v>0</v>
      </c>
      <c r="AA36" s="224">
        <v>32</v>
      </c>
      <c r="AB36" s="224">
        <v>541492</v>
      </c>
      <c r="AC36" s="224">
        <v>6117</v>
      </c>
      <c r="AD36" s="224">
        <v>0</v>
      </c>
      <c r="AE36" s="224">
        <v>193631</v>
      </c>
      <c r="AF36" s="224">
        <v>4423</v>
      </c>
      <c r="AG36" s="224">
        <v>0</v>
      </c>
      <c r="AH36" s="224">
        <v>150200</v>
      </c>
      <c r="AI36" s="224">
        <v>6848</v>
      </c>
      <c r="AJ36" s="224">
        <v>19707</v>
      </c>
      <c r="AK36" s="224">
        <v>0</v>
      </c>
      <c r="AL36" s="224">
        <v>0</v>
      </c>
      <c r="AM36" s="224">
        <v>0</v>
      </c>
      <c r="AN36" s="224">
        <v>0</v>
      </c>
      <c r="AO36" s="224">
        <v>0</v>
      </c>
      <c r="AP36" s="224">
        <v>0</v>
      </c>
      <c r="AQ36" s="224">
        <v>192</v>
      </c>
      <c r="AR36" s="224">
        <v>7005</v>
      </c>
      <c r="AS36" s="224">
        <v>197186</v>
      </c>
      <c r="AT36" s="224">
        <v>4405</v>
      </c>
      <c r="AU36" s="224">
        <v>95767</v>
      </c>
      <c r="AV36" s="224">
        <v>3073567</v>
      </c>
      <c r="AW36" s="224">
        <v>86786</v>
      </c>
      <c r="AX36" s="224">
        <v>1062233</v>
      </c>
      <c r="AY36" s="224">
        <v>5936</v>
      </c>
      <c r="AZ36" s="224">
        <v>12105</v>
      </c>
      <c r="BA36" s="224">
        <v>853</v>
      </c>
      <c r="BB36" s="224">
        <v>62941</v>
      </c>
      <c r="BC36" s="224">
        <v>14917</v>
      </c>
      <c r="BD36" s="224">
        <v>5785</v>
      </c>
      <c r="BE36" s="224">
        <v>7172233</v>
      </c>
      <c r="BF36" s="224">
        <v>6083</v>
      </c>
      <c r="BG36" s="224">
        <v>15315</v>
      </c>
      <c r="BH36" s="224">
        <v>351164</v>
      </c>
      <c r="BI36" s="224">
        <v>81</v>
      </c>
      <c r="BJ36" s="224">
        <v>901189</v>
      </c>
      <c r="BK36" s="224">
        <v>220867</v>
      </c>
      <c r="BL36" s="224">
        <v>16770</v>
      </c>
      <c r="BM36" s="224">
        <v>0</v>
      </c>
      <c r="BN36" s="224">
        <v>0</v>
      </c>
      <c r="BO36" s="224">
        <v>73</v>
      </c>
      <c r="BP36" s="224">
        <v>8036</v>
      </c>
      <c r="BQ36" s="224">
        <v>6048</v>
      </c>
      <c r="BR36" s="224">
        <v>43029</v>
      </c>
      <c r="BS36" s="224">
        <v>993</v>
      </c>
      <c r="BT36" s="224">
        <v>0</v>
      </c>
      <c r="BU36" s="224">
        <v>0</v>
      </c>
      <c r="BV36" s="224">
        <v>0</v>
      </c>
      <c r="BW36" s="224">
        <v>29</v>
      </c>
      <c r="BX36" s="224">
        <v>6303</v>
      </c>
      <c r="BY36" s="224">
        <v>0</v>
      </c>
      <c r="BZ36" s="224">
        <v>651</v>
      </c>
      <c r="CA36" s="224">
        <v>164</v>
      </c>
      <c r="CB36" s="224">
        <v>84</v>
      </c>
      <c r="CC36" s="224">
        <v>0</v>
      </c>
      <c r="CD36" s="224">
        <v>13</v>
      </c>
      <c r="CE36" s="224">
        <v>0</v>
      </c>
      <c r="CF36" s="224">
        <v>0</v>
      </c>
      <c r="CG36" s="224">
        <v>0</v>
      </c>
      <c r="CH36" s="224">
        <v>590</v>
      </c>
      <c r="CI36" s="224">
        <v>31982</v>
      </c>
      <c r="CJ36" s="224">
        <v>132476</v>
      </c>
      <c r="CK36" s="224">
        <v>283097</v>
      </c>
      <c r="CL36" s="224">
        <v>195595</v>
      </c>
      <c r="CM36" s="224">
        <v>24110</v>
      </c>
      <c r="CN36" s="224">
        <v>18034</v>
      </c>
      <c r="CO36" s="224">
        <v>12340</v>
      </c>
      <c r="CP36" s="224">
        <v>0</v>
      </c>
      <c r="CQ36" s="224">
        <v>558</v>
      </c>
      <c r="CR36" s="224">
        <v>705208</v>
      </c>
      <c r="CS36" s="224">
        <v>2619</v>
      </c>
      <c r="CT36" s="224">
        <v>23095</v>
      </c>
      <c r="CU36" s="224">
        <v>23813</v>
      </c>
      <c r="CV36" s="224">
        <v>4622</v>
      </c>
      <c r="CW36" s="224">
        <v>52341</v>
      </c>
      <c r="CX36" s="224">
        <v>0</v>
      </c>
      <c r="CY36" s="224">
        <v>7301</v>
      </c>
      <c r="CZ36" s="224">
        <v>0</v>
      </c>
      <c r="DA36" s="224">
        <v>28076</v>
      </c>
      <c r="DB36" s="225">
        <v>16402804</v>
      </c>
      <c r="DC36" s="223">
        <v>39515</v>
      </c>
      <c r="DD36" s="224">
        <v>54146</v>
      </c>
      <c r="DE36" s="224">
        <v>0</v>
      </c>
      <c r="DF36" s="224">
        <v>0</v>
      </c>
      <c r="DG36" s="224">
        <v>0</v>
      </c>
      <c r="DH36" s="224">
        <v>-73104</v>
      </c>
      <c r="DI36" s="225">
        <v>20557</v>
      </c>
      <c r="DJ36" s="225">
        <v>16423361</v>
      </c>
      <c r="DK36" s="225">
        <v>3607433</v>
      </c>
      <c r="DL36" s="225">
        <v>3627990</v>
      </c>
      <c r="DM36" s="225">
        <v>20030794</v>
      </c>
      <c r="DN36" s="225">
        <v>-16037254</v>
      </c>
      <c r="DO36" s="224">
        <v>-12409264</v>
      </c>
      <c r="DP36" s="225">
        <v>3993540</v>
      </c>
      <c r="DR36" s="334">
        <v>0.97649037999999999</v>
      </c>
      <c r="DS36" s="334">
        <v>2.3509620000000009E-2</v>
      </c>
      <c r="DT36" s="334">
        <v>2.0466161176877973E-5</v>
      </c>
      <c r="DU36" s="334">
        <v>0</v>
      </c>
    </row>
    <row r="37" spans="1:125" ht="15" customHeight="1" x14ac:dyDescent="0.15">
      <c r="A37" s="226" t="s">
        <v>359</v>
      </c>
      <c r="B37" s="205" t="s">
        <v>547</v>
      </c>
      <c r="C37" s="223">
        <v>0</v>
      </c>
      <c r="D37" s="224">
        <v>0</v>
      </c>
      <c r="E37" s="224">
        <v>0</v>
      </c>
      <c r="F37" s="224">
        <v>3272</v>
      </c>
      <c r="G37" s="224">
        <v>0</v>
      </c>
      <c r="H37" s="224">
        <v>0</v>
      </c>
      <c r="I37" s="224">
        <v>1434</v>
      </c>
      <c r="J37" s="224">
        <v>0</v>
      </c>
      <c r="K37" s="224">
        <v>0</v>
      </c>
      <c r="L37" s="224">
        <v>0</v>
      </c>
      <c r="M37" s="224">
        <v>0</v>
      </c>
      <c r="N37" s="224">
        <v>0</v>
      </c>
      <c r="O37" s="224">
        <v>0</v>
      </c>
      <c r="P37" s="224">
        <v>0</v>
      </c>
      <c r="Q37" s="224">
        <v>0</v>
      </c>
      <c r="R37" s="224">
        <v>0</v>
      </c>
      <c r="S37" s="224">
        <v>295</v>
      </c>
      <c r="T37" s="224">
        <v>0</v>
      </c>
      <c r="U37" s="224">
        <v>0</v>
      </c>
      <c r="V37" s="224">
        <v>0</v>
      </c>
      <c r="W37" s="224">
        <v>0</v>
      </c>
      <c r="X37" s="224">
        <v>0</v>
      </c>
      <c r="Y37" s="224">
        <v>0</v>
      </c>
      <c r="Z37" s="224">
        <v>0</v>
      </c>
      <c r="AA37" s="224">
        <v>0</v>
      </c>
      <c r="AB37" s="224">
        <v>0</v>
      </c>
      <c r="AC37" s="224">
        <v>111</v>
      </c>
      <c r="AD37" s="224">
        <v>1985</v>
      </c>
      <c r="AE37" s="224">
        <v>0</v>
      </c>
      <c r="AF37" s="224">
        <v>0</v>
      </c>
      <c r="AG37" s="224">
        <v>0</v>
      </c>
      <c r="AH37" s="224">
        <v>0</v>
      </c>
      <c r="AI37" s="224">
        <v>5034257</v>
      </c>
      <c r="AJ37" s="224">
        <v>3449</v>
      </c>
      <c r="AK37" s="224">
        <v>0</v>
      </c>
      <c r="AL37" s="224">
        <v>0</v>
      </c>
      <c r="AM37" s="224">
        <v>0</v>
      </c>
      <c r="AN37" s="224">
        <v>0</v>
      </c>
      <c r="AO37" s="224">
        <v>0</v>
      </c>
      <c r="AP37" s="224">
        <v>0</v>
      </c>
      <c r="AQ37" s="224">
        <v>0</v>
      </c>
      <c r="AR37" s="224">
        <v>266</v>
      </c>
      <c r="AS37" s="224">
        <v>7270</v>
      </c>
      <c r="AT37" s="224">
        <v>39</v>
      </c>
      <c r="AU37" s="224">
        <v>0</v>
      </c>
      <c r="AV37" s="224">
        <v>0</v>
      </c>
      <c r="AW37" s="224">
        <v>0</v>
      </c>
      <c r="AX37" s="224">
        <v>0</v>
      </c>
      <c r="AY37" s="224">
        <v>0</v>
      </c>
      <c r="AZ37" s="224">
        <v>0</v>
      </c>
      <c r="BA37" s="224">
        <v>0</v>
      </c>
      <c r="BB37" s="224">
        <v>0</v>
      </c>
      <c r="BC37" s="224">
        <v>0</v>
      </c>
      <c r="BD37" s="224">
        <v>0</v>
      </c>
      <c r="BE37" s="224">
        <v>0</v>
      </c>
      <c r="BF37" s="224">
        <v>0</v>
      </c>
      <c r="BG37" s="224">
        <v>10</v>
      </c>
      <c r="BH37" s="224">
        <v>15227</v>
      </c>
      <c r="BI37" s="224">
        <v>0</v>
      </c>
      <c r="BJ37" s="224">
        <v>7622549</v>
      </c>
      <c r="BK37" s="224">
        <v>3751036</v>
      </c>
      <c r="BL37" s="224">
        <v>28602105</v>
      </c>
      <c r="BM37" s="224">
        <v>0</v>
      </c>
      <c r="BN37" s="224">
        <v>111</v>
      </c>
      <c r="BO37" s="224">
        <v>0</v>
      </c>
      <c r="BP37" s="224">
        <v>11888</v>
      </c>
      <c r="BQ37" s="224">
        <v>0</v>
      </c>
      <c r="BR37" s="224">
        <v>0</v>
      </c>
      <c r="BS37" s="224">
        <v>0</v>
      </c>
      <c r="BT37" s="224">
        <v>38</v>
      </c>
      <c r="BU37" s="224">
        <v>5893</v>
      </c>
      <c r="BV37" s="224">
        <v>59966</v>
      </c>
      <c r="BW37" s="224">
        <v>0</v>
      </c>
      <c r="BX37" s="224">
        <v>0</v>
      </c>
      <c r="BY37" s="224">
        <v>0</v>
      </c>
      <c r="BZ37" s="224">
        <v>0</v>
      </c>
      <c r="CA37" s="224">
        <v>0</v>
      </c>
      <c r="CB37" s="224">
        <v>0</v>
      </c>
      <c r="CC37" s="224">
        <v>0</v>
      </c>
      <c r="CD37" s="224">
        <v>0</v>
      </c>
      <c r="CE37" s="224">
        <v>0</v>
      </c>
      <c r="CF37" s="224">
        <v>0</v>
      </c>
      <c r="CG37" s="224">
        <v>0</v>
      </c>
      <c r="CH37" s="224">
        <v>0</v>
      </c>
      <c r="CI37" s="224">
        <v>1025</v>
      </c>
      <c r="CJ37" s="224">
        <v>0</v>
      </c>
      <c r="CK37" s="224">
        <v>3148</v>
      </c>
      <c r="CL37" s="224">
        <v>0</v>
      </c>
      <c r="CM37" s="224">
        <v>0</v>
      </c>
      <c r="CN37" s="224">
        <v>0</v>
      </c>
      <c r="CO37" s="224">
        <v>0</v>
      </c>
      <c r="CP37" s="224">
        <v>0</v>
      </c>
      <c r="CQ37" s="224">
        <v>0</v>
      </c>
      <c r="CR37" s="224">
        <v>0</v>
      </c>
      <c r="CS37" s="224">
        <v>0</v>
      </c>
      <c r="CT37" s="224">
        <v>0</v>
      </c>
      <c r="CU37" s="224">
        <v>0</v>
      </c>
      <c r="CV37" s="224">
        <v>0</v>
      </c>
      <c r="CW37" s="224">
        <v>0</v>
      </c>
      <c r="CX37" s="224">
        <v>0</v>
      </c>
      <c r="CY37" s="224">
        <v>0</v>
      </c>
      <c r="CZ37" s="224">
        <v>0</v>
      </c>
      <c r="DA37" s="224">
        <v>18508</v>
      </c>
      <c r="DB37" s="225">
        <v>45143882</v>
      </c>
      <c r="DC37" s="223">
        <v>0</v>
      </c>
      <c r="DD37" s="224">
        <v>14964</v>
      </c>
      <c r="DE37" s="224">
        <v>0</v>
      </c>
      <c r="DF37" s="224">
        <v>0</v>
      </c>
      <c r="DG37" s="224">
        <v>0</v>
      </c>
      <c r="DH37" s="224">
        <v>-15210</v>
      </c>
      <c r="DI37" s="225">
        <v>-246</v>
      </c>
      <c r="DJ37" s="225">
        <v>45143636</v>
      </c>
      <c r="DK37" s="225">
        <v>41405166</v>
      </c>
      <c r="DL37" s="225">
        <v>41404920</v>
      </c>
      <c r="DM37" s="225">
        <v>86548802</v>
      </c>
      <c r="DN37" s="225">
        <v>-18753732</v>
      </c>
      <c r="DO37" s="224">
        <v>22651188</v>
      </c>
      <c r="DP37" s="225">
        <v>67795070</v>
      </c>
      <c r="DR37" s="334">
        <v>0.4154236</v>
      </c>
      <c r="DS37" s="334">
        <v>0.5845764</v>
      </c>
      <c r="DT37" s="334">
        <v>5.6561082231522548E-6</v>
      </c>
      <c r="DU37" s="334">
        <v>0</v>
      </c>
    </row>
    <row r="38" spans="1:125" ht="15" customHeight="1" x14ac:dyDescent="0.15">
      <c r="A38" s="226" t="s">
        <v>360</v>
      </c>
      <c r="B38" s="205" t="s">
        <v>629</v>
      </c>
      <c r="C38" s="223">
        <v>448800</v>
      </c>
      <c r="D38" s="224">
        <v>285163</v>
      </c>
      <c r="E38" s="224">
        <v>142600</v>
      </c>
      <c r="F38" s="224">
        <v>2173</v>
      </c>
      <c r="G38" s="224">
        <v>1153</v>
      </c>
      <c r="H38" s="224">
        <v>0</v>
      </c>
      <c r="I38" s="224">
        <v>0</v>
      </c>
      <c r="J38" s="224">
        <v>615</v>
      </c>
      <c r="K38" s="224">
        <v>19</v>
      </c>
      <c r="L38" s="224">
        <v>0</v>
      </c>
      <c r="M38" s="224">
        <v>8315</v>
      </c>
      <c r="N38" s="224">
        <v>6128</v>
      </c>
      <c r="O38" s="224">
        <v>5767</v>
      </c>
      <c r="P38" s="224">
        <v>1252</v>
      </c>
      <c r="Q38" s="224">
        <v>0</v>
      </c>
      <c r="R38" s="224">
        <v>0</v>
      </c>
      <c r="S38" s="224">
        <v>11875</v>
      </c>
      <c r="T38" s="224">
        <v>19569</v>
      </c>
      <c r="U38" s="224">
        <v>39878</v>
      </c>
      <c r="V38" s="224">
        <v>708</v>
      </c>
      <c r="W38" s="224">
        <v>328</v>
      </c>
      <c r="X38" s="224">
        <v>46014</v>
      </c>
      <c r="Y38" s="224">
        <v>671</v>
      </c>
      <c r="Z38" s="224">
        <v>58</v>
      </c>
      <c r="AA38" s="224">
        <v>4042</v>
      </c>
      <c r="AB38" s="224">
        <v>77340</v>
      </c>
      <c r="AC38" s="224">
        <v>3019</v>
      </c>
      <c r="AD38" s="224">
        <v>252319</v>
      </c>
      <c r="AE38" s="224">
        <v>10273</v>
      </c>
      <c r="AF38" s="224">
        <v>1845</v>
      </c>
      <c r="AG38" s="224">
        <v>9</v>
      </c>
      <c r="AH38" s="224">
        <v>28028</v>
      </c>
      <c r="AI38" s="224">
        <v>2111406</v>
      </c>
      <c r="AJ38" s="224">
        <v>379863</v>
      </c>
      <c r="AK38" s="224">
        <v>0</v>
      </c>
      <c r="AL38" s="224">
        <v>0</v>
      </c>
      <c r="AM38" s="224">
        <v>19580</v>
      </c>
      <c r="AN38" s="224">
        <v>354119</v>
      </c>
      <c r="AO38" s="224">
        <v>666</v>
      </c>
      <c r="AP38" s="224">
        <v>0</v>
      </c>
      <c r="AQ38" s="224">
        <v>33463</v>
      </c>
      <c r="AR38" s="224">
        <v>367715</v>
      </c>
      <c r="AS38" s="224">
        <v>165669</v>
      </c>
      <c r="AT38" s="224">
        <v>592488</v>
      </c>
      <c r="AU38" s="224">
        <v>854090</v>
      </c>
      <c r="AV38" s="224">
        <v>213142</v>
      </c>
      <c r="AW38" s="224">
        <v>1231863</v>
      </c>
      <c r="AX38" s="224">
        <v>5677104</v>
      </c>
      <c r="AY38" s="224">
        <v>190488</v>
      </c>
      <c r="AZ38" s="224">
        <v>10556</v>
      </c>
      <c r="BA38" s="224">
        <v>43452</v>
      </c>
      <c r="BB38" s="224">
        <v>64686</v>
      </c>
      <c r="BC38" s="224">
        <v>129178</v>
      </c>
      <c r="BD38" s="224">
        <v>11014</v>
      </c>
      <c r="BE38" s="224">
        <v>1567498</v>
      </c>
      <c r="BF38" s="224">
        <v>14324</v>
      </c>
      <c r="BG38" s="224">
        <v>2616</v>
      </c>
      <c r="BH38" s="224">
        <v>77988</v>
      </c>
      <c r="BI38" s="224">
        <v>489</v>
      </c>
      <c r="BJ38" s="224">
        <v>4022313</v>
      </c>
      <c r="BK38" s="224">
        <v>1523223</v>
      </c>
      <c r="BL38" s="224">
        <v>7529746</v>
      </c>
      <c r="BM38" s="224">
        <v>8877</v>
      </c>
      <c r="BN38" s="224">
        <v>1044</v>
      </c>
      <c r="BO38" s="224">
        <v>222857</v>
      </c>
      <c r="BP38" s="224">
        <v>23441</v>
      </c>
      <c r="BQ38" s="224">
        <v>36698</v>
      </c>
      <c r="BR38" s="224">
        <v>73311</v>
      </c>
      <c r="BS38" s="224">
        <v>970</v>
      </c>
      <c r="BT38" s="224">
        <v>0</v>
      </c>
      <c r="BU38" s="224">
        <v>0</v>
      </c>
      <c r="BV38" s="224">
        <v>0</v>
      </c>
      <c r="BW38" s="224">
        <v>0</v>
      </c>
      <c r="BX38" s="224">
        <v>4736</v>
      </c>
      <c r="BY38" s="224">
        <v>0</v>
      </c>
      <c r="BZ38" s="224">
        <v>735</v>
      </c>
      <c r="CA38" s="224">
        <v>2</v>
      </c>
      <c r="CB38" s="224">
        <v>699</v>
      </c>
      <c r="CC38" s="224">
        <v>7</v>
      </c>
      <c r="CD38" s="224">
        <v>548</v>
      </c>
      <c r="CE38" s="224">
        <v>0</v>
      </c>
      <c r="CF38" s="224">
        <v>0</v>
      </c>
      <c r="CG38" s="224">
        <v>0</v>
      </c>
      <c r="CH38" s="224">
        <v>1773</v>
      </c>
      <c r="CI38" s="224">
        <v>40164</v>
      </c>
      <c r="CJ38" s="224">
        <v>364208</v>
      </c>
      <c r="CK38" s="224">
        <v>10386</v>
      </c>
      <c r="CL38" s="224">
        <v>91657</v>
      </c>
      <c r="CM38" s="224">
        <v>94531</v>
      </c>
      <c r="CN38" s="224">
        <v>46677</v>
      </c>
      <c r="CO38" s="224">
        <v>8601</v>
      </c>
      <c r="CP38" s="224">
        <v>11</v>
      </c>
      <c r="CQ38" s="224">
        <v>0</v>
      </c>
      <c r="CR38" s="224">
        <v>28298</v>
      </c>
      <c r="CS38" s="224">
        <v>3774</v>
      </c>
      <c r="CT38" s="224">
        <v>48290</v>
      </c>
      <c r="CU38" s="224">
        <v>122559</v>
      </c>
      <c r="CV38" s="224">
        <v>2584</v>
      </c>
      <c r="CW38" s="224">
        <v>39709</v>
      </c>
      <c r="CX38" s="224">
        <v>0</v>
      </c>
      <c r="CY38" s="224">
        <v>60779</v>
      </c>
      <c r="CZ38" s="224">
        <v>69120</v>
      </c>
      <c r="DA38" s="224">
        <v>76685</v>
      </c>
      <c r="DB38" s="225">
        <v>30070431</v>
      </c>
      <c r="DC38" s="223">
        <v>40968</v>
      </c>
      <c r="DD38" s="224">
        <v>1376262</v>
      </c>
      <c r="DE38" s="224">
        <v>0</v>
      </c>
      <c r="DF38" s="224">
        <v>0</v>
      </c>
      <c r="DG38" s="224">
        <v>0</v>
      </c>
      <c r="DH38" s="224">
        <v>56161</v>
      </c>
      <c r="DI38" s="225">
        <v>1473391</v>
      </c>
      <c r="DJ38" s="225">
        <v>31543822</v>
      </c>
      <c r="DK38" s="225">
        <v>8528019</v>
      </c>
      <c r="DL38" s="225">
        <v>10001410</v>
      </c>
      <c r="DM38" s="225">
        <v>40071841</v>
      </c>
      <c r="DN38" s="225">
        <v>-25999501</v>
      </c>
      <c r="DO38" s="224">
        <v>-15998091</v>
      </c>
      <c r="DP38" s="225">
        <v>14072340</v>
      </c>
      <c r="DR38" s="334">
        <v>0.82423433000000002</v>
      </c>
      <c r="DS38" s="334">
        <v>0.17576566999999998</v>
      </c>
      <c r="DT38" s="334">
        <v>5.2020093660865875E-4</v>
      </c>
      <c r="DU38" s="334">
        <v>0</v>
      </c>
    </row>
    <row r="39" spans="1:125" ht="15" customHeight="1" x14ac:dyDescent="0.15">
      <c r="A39" s="226" t="s">
        <v>361</v>
      </c>
      <c r="B39" s="205" t="s">
        <v>548</v>
      </c>
      <c r="C39" s="223">
        <v>0</v>
      </c>
      <c r="D39" s="224">
        <v>0</v>
      </c>
      <c r="E39" s="224">
        <v>0</v>
      </c>
      <c r="F39" s="224">
        <v>0</v>
      </c>
      <c r="G39" s="224">
        <v>0</v>
      </c>
      <c r="H39" s="224">
        <v>0</v>
      </c>
      <c r="I39" s="224">
        <v>0</v>
      </c>
      <c r="J39" s="224">
        <v>0</v>
      </c>
      <c r="K39" s="224">
        <v>0</v>
      </c>
      <c r="L39" s="224">
        <v>0</v>
      </c>
      <c r="M39" s="224">
        <v>0</v>
      </c>
      <c r="N39" s="224">
        <v>0</v>
      </c>
      <c r="O39" s="224">
        <v>0</v>
      </c>
      <c r="P39" s="224">
        <v>0</v>
      </c>
      <c r="Q39" s="224">
        <v>0</v>
      </c>
      <c r="R39" s="224">
        <v>0</v>
      </c>
      <c r="S39" s="224">
        <v>0</v>
      </c>
      <c r="T39" s="224">
        <v>0</v>
      </c>
      <c r="U39" s="224">
        <v>0</v>
      </c>
      <c r="V39" s="224">
        <v>0</v>
      </c>
      <c r="W39" s="224">
        <v>0</v>
      </c>
      <c r="X39" s="224">
        <v>0</v>
      </c>
      <c r="Y39" s="224">
        <v>0</v>
      </c>
      <c r="Z39" s="224">
        <v>0</v>
      </c>
      <c r="AA39" s="224">
        <v>0</v>
      </c>
      <c r="AB39" s="224">
        <v>0</v>
      </c>
      <c r="AC39" s="224">
        <v>26</v>
      </c>
      <c r="AD39" s="224">
        <v>0</v>
      </c>
      <c r="AE39" s="224">
        <v>0</v>
      </c>
      <c r="AF39" s="224">
        <v>0</v>
      </c>
      <c r="AG39" s="224">
        <v>0</v>
      </c>
      <c r="AH39" s="224">
        <v>0</v>
      </c>
      <c r="AI39" s="224">
        <v>0</v>
      </c>
      <c r="AJ39" s="224">
        <v>0</v>
      </c>
      <c r="AK39" s="224">
        <v>0</v>
      </c>
      <c r="AL39" s="224">
        <v>0</v>
      </c>
      <c r="AM39" s="224">
        <v>17707384</v>
      </c>
      <c r="AN39" s="224">
        <v>3423692</v>
      </c>
      <c r="AO39" s="224">
        <v>0</v>
      </c>
      <c r="AP39" s="224">
        <v>0</v>
      </c>
      <c r="AQ39" s="224">
        <v>90</v>
      </c>
      <c r="AR39" s="224">
        <v>0</v>
      </c>
      <c r="AS39" s="224">
        <v>106</v>
      </c>
      <c r="AT39" s="224">
        <v>0</v>
      </c>
      <c r="AU39" s="224">
        <v>0</v>
      </c>
      <c r="AV39" s="224">
        <v>0</v>
      </c>
      <c r="AW39" s="224">
        <v>0</v>
      </c>
      <c r="AX39" s="224">
        <v>0</v>
      </c>
      <c r="AY39" s="224">
        <v>0</v>
      </c>
      <c r="AZ39" s="224">
        <v>0</v>
      </c>
      <c r="BA39" s="224">
        <v>0</v>
      </c>
      <c r="BB39" s="224">
        <v>0</v>
      </c>
      <c r="BC39" s="224">
        <v>0</v>
      </c>
      <c r="BD39" s="224">
        <v>0</v>
      </c>
      <c r="BE39" s="224">
        <v>0</v>
      </c>
      <c r="BF39" s="224">
        <v>0</v>
      </c>
      <c r="BG39" s="224">
        <v>0</v>
      </c>
      <c r="BH39" s="224">
        <v>0</v>
      </c>
      <c r="BI39" s="224">
        <v>0</v>
      </c>
      <c r="BJ39" s="224">
        <v>0</v>
      </c>
      <c r="BK39" s="224">
        <v>0</v>
      </c>
      <c r="BL39" s="224">
        <v>0</v>
      </c>
      <c r="BM39" s="224">
        <v>0</v>
      </c>
      <c r="BN39" s="224">
        <v>0</v>
      </c>
      <c r="BO39" s="224">
        <v>0</v>
      </c>
      <c r="BP39" s="224">
        <v>0</v>
      </c>
      <c r="BQ39" s="224">
        <v>0</v>
      </c>
      <c r="BR39" s="224">
        <v>0</v>
      </c>
      <c r="BS39" s="224">
        <v>0</v>
      </c>
      <c r="BT39" s="224">
        <v>0</v>
      </c>
      <c r="BU39" s="224">
        <v>0</v>
      </c>
      <c r="BV39" s="224">
        <v>0</v>
      </c>
      <c r="BW39" s="224">
        <v>0</v>
      </c>
      <c r="BX39" s="224">
        <v>0</v>
      </c>
      <c r="BY39" s="224">
        <v>0</v>
      </c>
      <c r="BZ39" s="224">
        <v>0</v>
      </c>
      <c r="CA39" s="224">
        <v>0</v>
      </c>
      <c r="CB39" s="224">
        <v>0</v>
      </c>
      <c r="CC39" s="224">
        <v>0</v>
      </c>
      <c r="CD39" s="224">
        <v>0</v>
      </c>
      <c r="CE39" s="224">
        <v>0</v>
      </c>
      <c r="CF39" s="224">
        <v>0</v>
      </c>
      <c r="CG39" s="224">
        <v>0</v>
      </c>
      <c r="CH39" s="224">
        <v>0</v>
      </c>
      <c r="CI39" s="224">
        <v>0</v>
      </c>
      <c r="CJ39" s="224">
        <v>0</v>
      </c>
      <c r="CK39" s="224">
        <v>0</v>
      </c>
      <c r="CL39" s="224">
        <v>0</v>
      </c>
      <c r="CM39" s="224">
        <v>0</v>
      </c>
      <c r="CN39" s="224">
        <v>0</v>
      </c>
      <c r="CO39" s="224">
        <v>0</v>
      </c>
      <c r="CP39" s="224">
        <v>0</v>
      </c>
      <c r="CQ39" s="224">
        <v>0</v>
      </c>
      <c r="CR39" s="224">
        <v>0</v>
      </c>
      <c r="CS39" s="224">
        <v>0</v>
      </c>
      <c r="CT39" s="224">
        <v>0</v>
      </c>
      <c r="CU39" s="224">
        <v>0</v>
      </c>
      <c r="CV39" s="224">
        <v>0</v>
      </c>
      <c r="CW39" s="224">
        <v>0</v>
      </c>
      <c r="CX39" s="224">
        <v>0</v>
      </c>
      <c r="CY39" s="224">
        <v>315</v>
      </c>
      <c r="CZ39" s="224">
        <v>0</v>
      </c>
      <c r="DA39" s="224">
        <v>0</v>
      </c>
      <c r="DB39" s="225">
        <v>21131613</v>
      </c>
      <c r="DC39" s="223">
        <v>0</v>
      </c>
      <c r="DD39" s="224">
        <v>0</v>
      </c>
      <c r="DE39" s="224">
        <v>0</v>
      </c>
      <c r="DF39" s="224">
        <v>0</v>
      </c>
      <c r="DG39" s="224">
        <v>0</v>
      </c>
      <c r="DH39" s="224">
        <v>-233638</v>
      </c>
      <c r="DI39" s="225">
        <v>-233638</v>
      </c>
      <c r="DJ39" s="225">
        <v>20897975</v>
      </c>
      <c r="DK39" s="225">
        <v>0</v>
      </c>
      <c r="DL39" s="225">
        <v>-233638</v>
      </c>
      <c r="DM39" s="225">
        <v>20897975</v>
      </c>
      <c r="DN39" s="225">
        <v>-20897975</v>
      </c>
      <c r="DO39" s="224">
        <v>-21131613</v>
      </c>
      <c r="DP39" s="225">
        <v>0</v>
      </c>
      <c r="DR39" s="334">
        <v>1</v>
      </c>
      <c r="DS39" s="334">
        <v>0</v>
      </c>
      <c r="DT39" s="334">
        <v>0</v>
      </c>
      <c r="DU39" s="334">
        <v>0</v>
      </c>
    </row>
    <row r="40" spans="1:125" ht="15" customHeight="1" x14ac:dyDescent="0.15">
      <c r="A40" s="226" t="s">
        <v>362</v>
      </c>
      <c r="B40" s="205" t="s">
        <v>630</v>
      </c>
      <c r="C40" s="223">
        <v>0</v>
      </c>
      <c r="D40" s="224">
        <v>0</v>
      </c>
      <c r="E40" s="224">
        <v>0</v>
      </c>
      <c r="F40" s="224">
        <v>0</v>
      </c>
      <c r="G40" s="224">
        <v>0</v>
      </c>
      <c r="H40" s="224">
        <v>0</v>
      </c>
      <c r="I40" s="224">
        <v>0</v>
      </c>
      <c r="J40" s="224">
        <v>0</v>
      </c>
      <c r="K40" s="224">
        <v>0</v>
      </c>
      <c r="L40" s="224">
        <v>0</v>
      </c>
      <c r="M40" s="224">
        <v>0</v>
      </c>
      <c r="N40" s="224">
        <v>0</v>
      </c>
      <c r="O40" s="224">
        <v>0</v>
      </c>
      <c r="P40" s="224">
        <v>0</v>
      </c>
      <c r="Q40" s="224">
        <v>0</v>
      </c>
      <c r="R40" s="224">
        <v>0</v>
      </c>
      <c r="S40" s="224">
        <v>0</v>
      </c>
      <c r="T40" s="224">
        <v>-6</v>
      </c>
      <c r="U40" s="224">
        <v>0</v>
      </c>
      <c r="V40" s="224">
        <v>0</v>
      </c>
      <c r="W40" s="224">
        <v>0</v>
      </c>
      <c r="X40" s="224">
        <v>-24</v>
      </c>
      <c r="Y40" s="224">
        <v>1</v>
      </c>
      <c r="Z40" s="224">
        <v>0</v>
      </c>
      <c r="AA40" s="224">
        <v>0</v>
      </c>
      <c r="AB40" s="224">
        <v>0</v>
      </c>
      <c r="AC40" s="224">
        <v>0</v>
      </c>
      <c r="AD40" s="224">
        <v>0</v>
      </c>
      <c r="AE40" s="224">
        <v>-12</v>
      </c>
      <c r="AF40" s="224">
        <v>0</v>
      </c>
      <c r="AG40" s="224">
        <v>0</v>
      </c>
      <c r="AH40" s="224">
        <v>0</v>
      </c>
      <c r="AI40" s="224">
        <v>-142</v>
      </c>
      <c r="AJ40" s="224">
        <v>-28</v>
      </c>
      <c r="AK40" s="224">
        <v>0</v>
      </c>
      <c r="AL40" s="224">
        <v>0</v>
      </c>
      <c r="AM40" s="224">
        <v>-187735</v>
      </c>
      <c r="AN40" s="224">
        <v>245480</v>
      </c>
      <c r="AO40" s="224">
        <v>0</v>
      </c>
      <c r="AP40" s="224">
        <v>0</v>
      </c>
      <c r="AQ40" s="224">
        <v>0</v>
      </c>
      <c r="AR40" s="224">
        <v>-15823</v>
      </c>
      <c r="AS40" s="224">
        <v>-118379</v>
      </c>
      <c r="AT40" s="224">
        <v>-42869</v>
      </c>
      <c r="AU40" s="224">
        <v>-125105</v>
      </c>
      <c r="AV40" s="224">
        <v>-29484</v>
      </c>
      <c r="AW40" s="224">
        <v>0</v>
      </c>
      <c r="AX40" s="224">
        <v>-531</v>
      </c>
      <c r="AY40" s="224">
        <v>-17454</v>
      </c>
      <c r="AZ40" s="224">
        <v>-2614</v>
      </c>
      <c r="BA40" s="224">
        <v>-50</v>
      </c>
      <c r="BB40" s="224">
        <v>-1625</v>
      </c>
      <c r="BC40" s="224">
        <v>-14176</v>
      </c>
      <c r="BD40" s="224">
        <v>-59</v>
      </c>
      <c r="BE40" s="224">
        <v>-77865</v>
      </c>
      <c r="BF40" s="224">
        <v>-20919</v>
      </c>
      <c r="BG40" s="224">
        <v>-551</v>
      </c>
      <c r="BH40" s="224">
        <v>-21978</v>
      </c>
      <c r="BI40" s="224">
        <v>0</v>
      </c>
      <c r="BJ40" s="224">
        <v>0</v>
      </c>
      <c r="BK40" s="224">
        <v>-29267</v>
      </c>
      <c r="BL40" s="224">
        <v>-42628</v>
      </c>
      <c r="BM40" s="224">
        <v>0</v>
      </c>
      <c r="BN40" s="224">
        <v>0</v>
      </c>
      <c r="BO40" s="224">
        <v>0</v>
      </c>
      <c r="BP40" s="224">
        <v>0</v>
      </c>
      <c r="BQ40" s="224">
        <v>0</v>
      </c>
      <c r="BR40" s="224">
        <v>0</v>
      </c>
      <c r="BS40" s="224">
        <v>0</v>
      </c>
      <c r="BT40" s="224">
        <v>0</v>
      </c>
      <c r="BU40" s="224">
        <v>0</v>
      </c>
      <c r="BV40" s="224">
        <v>0</v>
      </c>
      <c r="BW40" s="224">
        <v>0</v>
      </c>
      <c r="BX40" s="224">
        <v>0</v>
      </c>
      <c r="BY40" s="224">
        <v>0</v>
      </c>
      <c r="BZ40" s="224">
        <v>0</v>
      </c>
      <c r="CA40" s="224">
        <v>0</v>
      </c>
      <c r="CB40" s="224">
        <v>0</v>
      </c>
      <c r="CC40" s="224">
        <v>0</v>
      </c>
      <c r="CD40" s="224">
        <v>0</v>
      </c>
      <c r="CE40" s="224">
        <v>0</v>
      </c>
      <c r="CF40" s="224">
        <v>0</v>
      </c>
      <c r="CG40" s="224">
        <v>0</v>
      </c>
      <c r="CH40" s="224">
        <v>0</v>
      </c>
      <c r="CI40" s="224">
        <v>0</v>
      </c>
      <c r="CJ40" s="224">
        <v>0</v>
      </c>
      <c r="CK40" s="224">
        <v>0</v>
      </c>
      <c r="CL40" s="224">
        <v>0</v>
      </c>
      <c r="CM40" s="224">
        <v>0</v>
      </c>
      <c r="CN40" s="224">
        <v>0</v>
      </c>
      <c r="CO40" s="224">
        <v>0</v>
      </c>
      <c r="CP40" s="224">
        <v>0</v>
      </c>
      <c r="CQ40" s="224">
        <v>0</v>
      </c>
      <c r="CR40" s="224">
        <v>0</v>
      </c>
      <c r="CS40" s="224">
        <v>0</v>
      </c>
      <c r="CT40" s="224">
        <v>0</v>
      </c>
      <c r="CU40" s="224">
        <v>0</v>
      </c>
      <c r="CV40" s="224">
        <v>0</v>
      </c>
      <c r="CW40" s="224">
        <v>0</v>
      </c>
      <c r="CX40" s="224">
        <v>0</v>
      </c>
      <c r="CY40" s="224">
        <v>0</v>
      </c>
      <c r="CZ40" s="224">
        <v>0</v>
      </c>
      <c r="DA40" s="224">
        <v>0</v>
      </c>
      <c r="DB40" s="225">
        <v>-503843</v>
      </c>
      <c r="DC40" s="223">
        <v>0</v>
      </c>
      <c r="DD40" s="224">
        <v>-315187</v>
      </c>
      <c r="DE40" s="224">
        <v>0</v>
      </c>
      <c r="DF40" s="224">
        <v>0</v>
      </c>
      <c r="DG40" s="224">
        <v>0</v>
      </c>
      <c r="DH40" s="224">
        <v>0</v>
      </c>
      <c r="DI40" s="225">
        <v>-315187</v>
      </c>
      <c r="DJ40" s="225">
        <v>-819030</v>
      </c>
      <c r="DK40" s="225">
        <v>819030</v>
      </c>
      <c r="DL40" s="225">
        <v>503843</v>
      </c>
      <c r="DM40" s="225">
        <v>0</v>
      </c>
      <c r="DN40" s="225">
        <v>0</v>
      </c>
      <c r="DO40" s="224">
        <v>503843</v>
      </c>
      <c r="DP40" s="225">
        <v>0</v>
      </c>
      <c r="DR40" s="334">
        <v>0</v>
      </c>
      <c r="DS40" s="334">
        <v>1</v>
      </c>
      <c r="DT40" s="334">
        <v>-1.191347088031736E-4</v>
      </c>
      <c r="DU40" s="334">
        <v>0</v>
      </c>
    </row>
    <row r="41" spans="1:125" ht="15" customHeight="1" x14ac:dyDescent="0.15">
      <c r="A41" s="226" t="s">
        <v>363</v>
      </c>
      <c r="B41" s="205" t="s">
        <v>550</v>
      </c>
      <c r="C41" s="223">
        <v>4430</v>
      </c>
      <c r="D41" s="224">
        <v>581</v>
      </c>
      <c r="E41" s="224">
        <v>43</v>
      </c>
      <c r="F41" s="224">
        <v>1240</v>
      </c>
      <c r="G41" s="224">
        <v>780</v>
      </c>
      <c r="H41" s="224">
        <v>0</v>
      </c>
      <c r="I41" s="224">
        <v>21868</v>
      </c>
      <c r="J41" s="224">
        <v>0</v>
      </c>
      <c r="K41" s="224">
        <v>0</v>
      </c>
      <c r="L41" s="224">
        <v>0</v>
      </c>
      <c r="M41" s="224">
        <v>0</v>
      </c>
      <c r="N41" s="224">
        <v>0</v>
      </c>
      <c r="O41" s="224">
        <v>0</v>
      </c>
      <c r="P41" s="224">
        <v>0</v>
      </c>
      <c r="Q41" s="224">
        <v>389</v>
      </c>
      <c r="R41" s="224">
        <v>4913</v>
      </c>
      <c r="S41" s="224">
        <v>14308</v>
      </c>
      <c r="T41" s="224">
        <v>144721</v>
      </c>
      <c r="U41" s="224">
        <v>0</v>
      </c>
      <c r="V41" s="224">
        <v>0</v>
      </c>
      <c r="W41" s="224">
        <v>0</v>
      </c>
      <c r="X41" s="224">
        <v>0</v>
      </c>
      <c r="Y41" s="224">
        <v>0</v>
      </c>
      <c r="Z41" s="224">
        <v>0</v>
      </c>
      <c r="AA41" s="224">
        <v>0</v>
      </c>
      <c r="AB41" s="224">
        <v>0</v>
      </c>
      <c r="AC41" s="224">
        <v>0</v>
      </c>
      <c r="AD41" s="224">
        <v>0</v>
      </c>
      <c r="AE41" s="224">
        <v>89463</v>
      </c>
      <c r="AF41" s="224">
        <v>28076</v>
      </c>
      <c r="AG41" s="224">
        <v>0</v>
      </c>
      <c r="AH41" s="224">
        <v>0</v>
      </c>
      <c r="AI41" s="224">
        <v>637654</v>
      </c>
      <c r="AJ41" s="224">
        <v>35426</v>
      </c>
      <c r="AK41" s="224">
        <v>0</v>
      </c>
      <c r="AL41" s="224">
        <v>0</v>
      </c>
      <c r="AM41" s="224">
        <v>1940284</v>
      </c>
      <c r="AN41" s="224">
        <v>4215459</v>
      </c>
      <c r="AO41" s="224">
        <v>381</v>
      </c>
      <c r="AP41" s="224">
        <v>0</v>
      </c>
      <c r="AQ41" s="224">
        <v>2021</v>
      </c>
      <c r="AR41" s="224">
        <v>7362024</v>
      </c>
      <c r="AS41" s="224">
        <v>5062037</v>
      </c>
      <c r="AT41" s="224">
        <v>4480591</v>
      </c>
      <c r="AU41" s="224">
        <v>9138324</v>
      </c>
      <c r="AV41" s="224">
        <v>792358</v>
      </c>
      <c r="AW41" s="224">
        <v>166</v>
      </c>
      <c r="AX41" s="224">
        <v>846740</v>
      </c>
      <c r="AY41" s="224">
        <v>914921</v>
      </c>
      <c r="AZ41" s="224">
        <v>164998</v>
      </c>
      <c r="BA41" s="224">
        <v>64439</v>
      </c>
      <c r="BB41" s="224">
        <v>144298</v>
      </c>
      <c r="BC41" s="224">
        <v>164550</v>
      </c>
      <c r="BD41" s="224">
        <v>14102</v>
      </c>
      <c r="BE41" s="224">
        <v>15598013</v>
      </c>
      <c r="BF41" s="224">
        <v>869721</v>
      </c>
      <c r="BG41" s="224">
        <v>63570</v>
      </c>
      <c r="BH41" s="224">
        <v>403438</v>
      </c>
      <c r="BI41" s="224">
        <v>0</v>
      </c>
      <c r="BJ41" s="224">
        <v>3689432</v>
      </c>
      <c r="BK41" s="224">
        <v>1378886</v>
      </c>
      <c r="BL41" s="224">
        <v>11492537</v>
      </c>
      <c r="BM41" s="224">
        <v>0</v>
      </c>
      <c r="BN41" s="224">
        <v>0</v>
      </c>
      <c r="BO41" s="224">
        <v>67</v>
      </c>
      <c r="BP41" s="224">
        <v>0</v>
      </c>
      <c r="BQ41" s="224">
        <v>0</v>
      </c>
      <c r="BR41" s="224">
        <v>0</v>
      </c>
      <c r="BS41" s="224">
        <v>0</v>
      </c>
      <c r="BT41" s="224">
        <v>0</v>
      </c>
      <c r="BU41" s="224">
        <v>0</v>
      </c>
      <c r="BV41" s="224">
        <v>0</v>
      </c>
      <c r="BW41" s="224">
        <v>0</v>
      </c>
      <c r="BX41" s="224">
        <v>0</v>
      </c>
      <c r="BY41" s="224">
        <v>0</v>
      </c>
      <c r="BZ41" s="224">
        <v>0</v>
      </c>
      <c r="CA41" s="224">
        <v>0</v>
      </c>
      <c r="CB41" s="224">
        <v>0</v>
      </c>
      <c r="CC41" s="224">
        <v>0</v>
      </c>
      <c r="CD41" s="224">
        <v>3351</v>
      </c>
      <c r="CE41" s="224">
        <v>0</v>
      </c>
      <c r="CF41" s="224">
        <v>0</v>
      </c>
      <c r="CG41" s="224">
        <v>0</v>
      </c>
      <c r="CH41" s="224">
        <v>0</v>
      </c>
      <c r="CI41" s="224">
        <v>1409</v>
      </c>
      <c r="CJ41" s="224">
        <v>0</v>
      </c>
      <c r="CK41" s="224">
        <v>0</v>
      </c>
      <c r="CL41" s="224">
        <v>0</v>
      </c>
      <c r="CM41" s="224">
        <v>0</v>
      </c>
      <c r="CN41" s="224">
        <v>0</v>
      </c>
      <c r="CO41" s="224">
        <v>0</v>
      </c>
      <c r="CP41" s="224">
        <v>0</v>
      </c>
      <c r="CQ41" s="224">
        <v>0</v>
      </c>
      <c r="CR41" s="224">
        <v>64648</v>
      </c>
      <c r="CS41" s="224">
        <v>257</v>
      </c>
      <c r="CT41" s="224">
        <v>0</v>
      </c>
      <c r="CU41" s="224">
        <v>0</v>
      </c>
      <c r="CV41" s="224">
        <v>0</v>
      </c>
      <c r="CW41" s="224">
        <v>0</v>
      </c>
      <c r="CX41" s="224">
        <v>0</v>
      </c>
      <c r="CY41" s="224">
        <v>7603</v>
      </c>
      <c r="CZ41" s="224">
        <v>0</v>
      </c>
      <c r="DA41" s="224">
        <v>85295</v>
      </c>
      <c r="DB41" s="225">
        <v>69949812</v>
      </c>
      <c r="DC41" s="223">
        <v>0</v>
      </c>
      <c r="DD41" s="224">
        <v>0</v>
      </c>
      <c r="DE41" s="224">
        <v>0</v>
      </c>
      <c r="DF41" s="224">
        <v>0</v>
      </c>
      <c r="DG41" s="224">
        <v>0</v>
      </c>
      <c r="DH41" s="224">
        <v>-324204</v>
      </c>
      <c r="DI41" s="225">
        <v>-324204</v>
      </c>
      <c r="DJ41" s="225">
        <v>69625608</v>
      </c>
      <c r="DK41" s="225">
        <v>22999780</v>
      </c>
      <c r="DL41" s="225">
        <v>22675576</v>
      </c>
      <c r="DM41" s="225">
        <v>92625388</v>
      </c>
      <c r="DN41" s="225">
        <v>-64030578</v>
      </c>
      <c r="DO41" s="224">
        <v>-41355002</v>
      </c>
      <c r="DP41" s="225">
        <v>28594810</v>
      </c>
      <c r="DR41" s="334">
        <v>0.91964120000000005</v>
      </c>
      <c r="DS41" s="334">
        <v>8.0358799999999952E-2</v>
      </c>
      <c r="DT41" s="334">
        <v>0</v>
      </c>
      <c r="DU41" s="334">
        <v>0</v>
      </c>
    </row>
    <row r="42" spans="1:125" ht="15" customHeight="1" x14ac:dyDescent="0.15">
      <c r="A42" s="226" t="s">
        <v>364</v>
      </c>
      <c r="B42" s="205" t="s">
        <v>631</v>
      </c>
      <c r="C42" s="223">
        <v>0</v>
      </c>
      <c r="D42" s="224">
        <v>0</v>
      </c>
      <c r="E42" s="224">
        <v>0</v>
      </c>
      <c r="F42" s="224">
        <v>0</v>
      </c>
      <c r="G42" s="224">
        <v>3591</v>
      </c>
      <c r="H42" s="224">
        <v>0</v>
      </c>
      <c r="I42" s="224">
        <v>6660</v>
      </c>
      <c r="J42" s="224">
        <v>0</v>
      </c>
      <c r="K42" s="224">
        <v>0</v>
      </c>
      <c r="L42" s="224">
        <v>0</v>
      </c>
      <c r="M42" s="224">
        <v>0</v>
      </c>
      <c r="N42" s="224">
        <v>0</v>
      </c>
      <c r="O42" s="224">
        <v>0</v>
      </c>
      <c r="P42" s="224">
        <v>0</v>
      </c>
      <c r="Q42" s="224">
        <v>0</v>
      </c>
      <c r="R42" s="224">
        <v>0</v>
      </c>
      <c r="S42" s="224">
        <v>1962</v>
      </c>
      <c r="T42" s="224">
        <v>301865</v>
      </c>
      <c r="U42" s="224">
        <v>0</v>
      </c>
      <c r="V42" s="224">
        <v>0</v>
      </c>
      <c r="W42" s="224">
        <v>0</v>
      </c>
      <c r="X42" s="224">
        <v>0</v>
      </c>
      <c r="Y42" s="224">
        <v>0</v>
      </c>
      <c r="Z42" s="224">
        <v>0</v>
      </c>
      <c r="AA42" s="224">
        <v>0</v>
      </c>
      <c r="AB42" s="224">
        <v>0</v>
      </c>
      <c r="AC42" s="224">
        <v>126</v>
      </c>
      <c r="AD42" s="224">
        <v>0</v>
      </c>
      <c r="AE42" s="224">
        <v>4030</v>
      </c>
      <c r="AF42" s="224">
        <v>0</v>
      </c>
      <c r="AG42" s="224">
        <v>14</v>
      </c>
      <c r="AH42" s="224">
        <v>360</v>
      </c>
      <c r="AI42" s="224">
        <v>206868</v>
      </c>
      <c r="AJ42" s="224">
        <v>42531</v>
      </c>
      <c r="AK42" s="224">
        <v>0</v>
      </c>
      <c r="AL42" s="224">
        <v>0</v>
      </c>
      <c r="AM42" s="224">
        <v>0</v>
      </c>
      <c r="AN42" s="224">
        <v>245853</v>
      </c>
      <c r="AO42" s="224">
        <v>0</v>
      </c>
      <c r="AP42" s="224">
        <v>0</v>
      </c>
      <c r="AQ42" s="224">
        <v>10378</v>
      </c>
      <c r="AR42" s="224">
        <v>5414084</v>
      </c>
      <c r="AS42" s="224">
        <v>4566951</v>
      </c>
      <c r="AT42" s="224">
        <v>4564608</v>
      </c>
      <c r="AU42" s="224">
        <v>6636674</v>
      </c>
      <c r="AV42" s="224">
        <v>741173</v>
      </c>
      <c r="AW42" s="224">
        <v>16497</v>
      </c>
      <c r="AX42" s="224">
        <v>883962</v>
      </c>
      <c r="AY42" s="224">
        <v>466965</v>
      </c>
      <c r="AZ42" s="224">
        <v>147164</v>
      </c>
      <c r="BA42" s="224">
        <v>43591</v>
      </c>
      <c r="BB42" s="224">
        <v>105265</v>
      </c>
      <c r="BC42" s="224">
        <v>99348</v>
      </c>
      <c r="BD42" s="224">
        <v>15452</v>
      </c>
      <c r="BE42" s="224">
        <v>6087115</v>
      </c>
      <c r="BF42" s="224">
        <v>427827</v>
      </c>
      <c r="BG42" s="224">
        <v>102386</v>
      </c>
      <c r="BH42" s="224">
        <v>105631</v>
      </c>
      <c r="BI42" s="224">
        <v>0</v>
      </c>
      <c r="BJ42" s="224">
        <v>137298</v>
      </c>
      <c r="BK42" s="224">
        <v>91766</v>
      </c>
      <c r="BL42" s="224">
        <v>1537640</v>
      </c>
      <c r="BM42" s="224">
        <v>0</v>
      </c>
      <c r="BN42" s="224">
        <v>0</v>
      </c>
      <c r="BO42" s="224">
        <v>1243</v>
      </c>
      <c r="BP42" s="224">
        <v>0</v>
      </c>
      <c r="BQ42" s="224">
        <v>0</v>
      </c>
      <c r="BR42" s="224">
        <v>0</v>
      </c>
      <c r="BS42" s="224">
        <v>0</v>
      </c>
      <c r="BT42" s="224">
        <v>0</v>
      </c>
      <c r="BU42" s="224">
        <v>0</v>
      </c>
      <c r="BV42" s="224">
        <v>0</v>
      </c>
      <c r="BW42" s="224">
        <v>0</v>
      </c>
      <c r="BX42" s="224">
        <v>0</v>
      </c>
      <c r="BY42" s="224">
        <v>0</v>
      </c>
      <c r="BZ42" s="224">
        <v>31</v>
      </c>
      <c r="CA42" s="224">
        <v>0</v>
      </c>
      <c r="CB42" s="224">
        <v>0</v>
      </c>
      <c r="CC42" s="224">
        <v>0</v>
      </c>
      <c r="CD42" s="224">
        <v>0</v>
      </c>
      <c r="CE42" s="224">
        <v>0</v>
      </c>
      <c r="CF42" s="224">
        <v>0</v>
      </c>
      <c r="CG42" s="224">
        <v>0</v>
      </c>
      <c r="CH42" s="224">
        <v>0</v>
      </c>
      <c r="CI42" s="224">
        <v>5780</v>
      </c>
      <c r="CJ42" s="224">
        <v>0</v>
      </c>
      <c r="CK42" s="224">
        <v>0</v>
      </c>
      <c r="CL42" s="224">
        <v>308</v>
      </c>
      <c r="CM42" s="224">
        <v>1096</v>
      </c>
      <c r="CN42" s="224">
        <v>769</v>
      </c>
      <c r="CO42" s="224">
        <v>243</v>
      </c>
      <c r="CP42" s="224">
        <v>0</v>
      </c>
      <c r="CQ42" s="224">
        <v>0</v>
      </c>
      <c r="CR42" s="224">
        <v>67081</v>
      </c>
      <c r="CS42" s="224">
        <v>0</v>
      </c>
      <c r="CT42" s="224">
        <v>1063</v>
      </c>
      <c r="CU42" s="224">
        <v>3267</v>
      </c>
      <c r="CV42" s="224">
        <v>0</v>
      </c>
      <c r="CW42" s="224">
        <v>119</v>
      </c>
      <c r="CX42" s="224">
        <v>0</v>
      </c>
      <c r="CY42" s="224">
        <v>998</v>
      </c>
      <c r="CZ42" s="224">
        <v>311</v>
      </c>
      <c r="DA42" s="224">
        <v>26755</v>
      </c>
      <c r="DB42" s="225">
        <v>33124699</v>
      </c>
      <c r="DC42" s="223">
        <v>0</v>
      </c>
      <c r="DD42" s="224">
        <v>341</v>
      </c>
      <c r="DE42" s="224">
        <v>0</v>
      </c>
      <c r="DF42" s="224">
        <v>0</v>
      </c>
      <c r="DG42" s="224">
        <v>0</v>
      </c>
      <c r="DH42" s="224">
        <v>-78418</v>
      </c>
      <c r="DI42" s="225">
        <v>-78077</v>
      </c>
      <c r="DJ42" s="225">
        <v>33046622</v>
      </c>
      <c r="DK42" s="225">
        <v>28918235</v>
      </c>
      <c r="DL42" s="225">
        <v>28840158</v>
      </c>
      <c r="DM42" s="225">
        <v>61964857</v>
      </c>
      <c r="DN42" s="225">
        <v>-30605757</v>
      </c>
      <c r="DO42" s="224">
        <v>-1765599</v>
      </c>
      <c r="DP42" s="225">
        <v>31359100</v>
      </c>
      <c r="DR42" s="334">
        <v>0.92613873999999996</v>
      </c>
      <c r="DS42" s="334">
        <v>7.386126000000004E-2</v>
      </c>
      <c r="DT42" s="334">
        <v>1.2889153328621486E-7</v>
      </c>
      <c r="DU42" s="334">
        <v>0</v>
      </c>
    </row>
    <row r="43" spans="1:125" ht="15" customHeight="1" x14ac:dyDescent="0.15">
      <c r="A43" s="226" t="s">
        <v>365</v>
      </c>
      <c r="B43" s="205" t="s">
        <v>551</v>
      </c>
      <c r="C43" s="223">
        <v>0</v>
      </c>
      <c r="D43" s="224">
        <v>0</v>
      </c>
      <c r="E43" s="224">
        <v>0</v>
      </c>
      <c r="F43" s="224">
        <v>0</v>
      </c>
      <c r="G43" s="224">
        <v>0</v>
      </c>
      <c r="H43" s="224">
        <v>0</v>
      </c>
      <c r="I43" s="224">
        <v>0</v>
      </c>
      <c r="J43" s="224">
        <v>0</v>
      </c>
      <c r="K43" s="224">
        <v>0</v>
      </c>
      <c r="L43" s="224">
        <v>0</v>
      </c>
      <c r="M43" s="224">
        <v>0</v>
      </c>
      <c r="N43" s="224">
        <v>0</v>
      </c>
      <c r="O43" s="224">
        <v>0</v>
      </c>
      <c r="P43" s="224">
        <v>0</v>
      </c>
      <c r="Q43" s="224">
        <v>0</v>
      </c>
      <c r="R43" s="224">
        <v>0</v>
      </c>
      <c r="S43" s="224">
        <v>0</v>
      </c>
      <c r="T43" s="224">
        <v>0</v>
      </c>
      <c r="U43" s="224">
        <v>293</v>
      </c>
      <c r="V43" s="224">
        <v>0</v>
      </c>
      <c r="W43" s="224">
        <v>116</v>
      </c>
      <c r="X43" s="224">
        <v>0</v>
      </c>
      <c r="Y43" s="224">
        <v>1207</v>
      </c>
      <c r="Z43" s="224">
        <v>0</v>
      </c>
      <c r="AA43" s="224">
        <v>0</v>
      </c>
      <c r="AB43" s="224">
        <v>0</v>
      </c>
      <c r="AC43" s="224">
        <v>44872</v>
      </c>
      <c r="AD43" s="224">
        <v>0</v>
      </c>
      <c r="AE43" s="224">
        <v>42463</v>
      </c>
      <c r="AF43" s="224">
        <v>0</v>
      </c>
      <c r="AG43" s="224">
        <v>0</v>
      </c>
      <c r="AH43" s="224">
        <v>3315</v>
      </c>
      <c r="AI43" s="224">
        <v>0</v>
      </c>
      <c r="AJ43" s="224">
        <v>82604</v>
      </c>
      <c r="AK43" s="224">
        <v>0</v>
      </c>
      <c r="AL43" s="224">
        <v>0</v>
      </c>
      <c r="AM43" s="224">
        <v>103921</v>
      </c>
      <c r="AN43" s="224">
        <v>76885</v>
      </c>
      <c r="AO43" s="224">
        <v>66382</v>
      </c>
      <c r="AP43" s="224">
        <v>0</v>
      </c>
      <c r="AQ43" s="224">
        <v>8927589</v>
      </c>
      <c r="AR43" s="224">
        <v>84522</v>
      </c>
      <c r="AS43" s="224">
        <v>1529412</v>
      </c>
      <c r="AT43" s="224">
        <v>128138</v>
      </c>
      <c r="AU43" s="224">
        <v>660963</v>
      </c>
      <c r="AV43" s="224">
        <v>2489644</v>
      </c>
      <c r="AW43" s="224">
        <v>2796047</v>
      </c>
      <c r="AX43" s="224">
        <v>3858709</v>
      </c>
      <c r="AY43" s="224">
        <v>687513</v>
      </c>
      <c r="AZ43" s="224">
        <v>7360</v>
      </c>
      <c r="BA43" s="224">
        <v>21961</v>
      </c>
      <c r="BB43" s="224">
        <v>399878</v>
      </c>
      <c r="BC43" s="224">
        <v>55694</v>
      </c>
      <c r="BD43" s="224">
        <v>215</v>
      </c>
      <c r="BE43" s="224">
        <v>756617</v>
      </c>
      <c r="BF43" s="224">
        <v>27976</v>
      </c>
      <c r="BG43" s="224">
        <v>121</v>
      </c>
      <c r="BH43" s="224">
        <v>402843</v>
      </c>
      <c r="BI43" s="224">
        <v>0</v>
      </c>
      <c r="BJ43" s="224">
        <v>21310</v>
      </c>
      <c r="BK43" s="224">
        <v>0</v>
      </c>
      <c r="BL43" s="224">
        <v>0</v>
      </c>
      <c r="BM43" s="224">
        <v>0</v>
      </c>
      <c r="BN43" s="224">
        <v>0</v>
      </c>
      <c r="BO43" s="224">
        <v>535</v>
      </c>
      <c r="BP43" s="224">
        <v>0</v>
      </c>
      <c r="BQ43" s="224">
        <v>0</v>
      </c>
      <c r="BR43" s="224">
        <v>0</v>
      </c>
      <c r="BS43" s="224">
        <v>0</v>
      </c>
      <c r="BT43" s="224">
        <v>0</v>
      </c>
      <c r="BU43" s="224">
        <v>0</v>
      </c>
      <c r="BV43" s="224">
        <v>0</v>
      </c>
      <c r="BW43" s="224">
        <v>0</v>
      </c>
      <c r="BX43" s="224">
        <v>0</v>
      </c>
      <c r="BY43" s="224">
        <v>0</v>
      </c>
      <c r="BZ43" s="224">
        <v>0</v>
      </c>
      <c r="CA43" s="224">
        <v>0</v>
      </c>
      <c r="CB43" s="224">
        <v>0</v>
      </c>
      <c r="CC43" s="224">
        <v>0</v>
      </c>
      <c r="CD43" s="224">
        <v>0</v>
      </c>
      <c r="CE43" s="224">
        <v>0</v>
      </c>
      <c r="CF43" s="224">
        <v>0</v>
      </c>
      <c r="CG43" s="224">
        <v>0</v>
      </c>
      <c r="CH43" s="224">
        <v>10461</v>
      </c>
      <c r="CI43" s="224">
        <v>801</v>
      </c>
      <c r="CJ43" s="224">
        <v>0</v>
      </c>
      <c r="CK43" s="224">
        <v>9499</v>
      </c>
      <c r="CL43" s="224">
        <v>0</v>
      </c>
      <c r="CM43" s="224">
        <v>0</v>
      </c>
      <c r="CN43" s="224">
        <v>0</v>
      </c>
      <c r="CO43" s="224">
        <v>0</v>
      </c>
      <c r="CP43" s="224">
        <v>0</v>
      </c>
      <c r="CQ43" s="224">
        <v>0</v>
      </c>
      <c r="CR43" s="224">
        <v>0</v>
      </c>
      <c r="CS43" s="224">
        <v>0</v>
      </c>
      <c r="CT43" s="224">
        <v>0</v>
      </c>
      <c r="CU43" s="224">
        <v>0</v>
      </c>
      <c r="CV43" s="224">
        <v>0</v>
      </c>
      <c r="CW43" s="224">
        <v>0</v>
      </c>
      <c r="CX43" s="224">
        <v>0</v>
      </c>
      <c r="CY43" s="224">
        <v>465</v>
      </c>
      <c r="CZ43" s="224">
        <v>0</v>
      </c>
      <c r="DA43" s="224">
        <v>45547</v>
      </c>
      <c r="DB43" s="225">
        <v>23345878</v>
      </c>
      <c r="DC43" s="223">
        <v>0</v>
      </c>
      <c r="DD43" s="224">
        <v>1794950</v>
      </c>
      <c r="DE43" s="224">
        <v>0</v>
      </c>
      <c r="DF43" s="224">
        <v>0</v>
      </c>
      <c r="DG43" s="224">
        <v>0</v>
      </c>
      <c r="DH43" s="224">
        <v>-50005</v>
      </c>
      <c r="DI43" s="225">
        <v>1744945</v>
      </c>
      <c r="DJ43" s="225">
        <v>25090823</v>
      </c>
      <c r="DK43" s="225">
        <v>873459</v>
      </c>
      <c r="DL43" s="225">
        <v>2618404</v>
      </c>
      <c r="DM43" s="225">
        <v>25964282</v>
      </c>
      <c r="DN43" s="225">
        <v>-25020192</v>
      </c>
      <c r="DO43" s="224">
        <v>-22401788</v>
      </c>
      <c r="DP43" s="225">
        <v>944090</v>
      </c>
      <c r="DR43" s="334">
        <v>0.99718499000000005</v>
      </c>
      <c r="DS43" s="334">
        <v>2.8150099999999512E-3</v>
      </c>
      <c r="DT43" s="334">
        <v>6.7845706062196875E-4</v>
      </c>
      <c r="DU43" s="334">
        <v>0</v>
      </c>
    </row>
    <row r="44" spans="1:125" ht="15" customHeight="1" x14ac:dyDescent="0.15">
      <c r="A44" s="226" t="s">
        <v>366</v>
      </c>
      <c r="B44" s="205" t="s">
        <v>552</v>
      </c>
      <c r="C44" s="223">
        <v>0</v>
      </c>
      <c r="D44" s="224">
        <v>0</v>
      </c>
      <c r="E44" s="224">
        <v>0</v>
      </c>
      <c r="F44" s="224">
        <v>0</v>
      </c>
      <c r="G44" s="224">
        <v>0</v>
      </c>
      <c r="H44" s="224">
        <v>0</v>
      </c>
      <c r="I44" s="224">
        <v>0</v>
      </c>
      <c r="J44" s="224">
        <v>0</v>
      </c>
      <c r="K44" s="224">
        <v>0</v>
      </c>
      <c r="L44" s="224">
        <v>0</v>
      </c>
      <c r="M44" s="224">
        <v>0</v>
      </c>
      <c r="N44" s="224">
        <v>0</v>
      </c>
      <c r="O44" s="224">
        <v>0</v>
      </c>
      <c r="P44" s="224">
        <v>0</v>
      </c>
      <c r="Q44" s="224">
        <v>0</v>
      </c>
      <c r="R44" s="224">
        <v>0</v>
      </c>
      <c r="S44" s="224">
        <v>0</v>
      </c>
      <c r="T44" s="224">
        <v>-71</v>
      </c>
      <c r="U44" s="224">
        <v>0</v>
      </c>
      <c r="V44" s="224">
        <v>0</v>
      </c>
      <c r="W44" s="224">
        <v>-13112</v>
      </c>
      <c r="X44" s="224">
        <v>0</v>
      </c>
      <c r="Y44" s="224">
        <v>8</v>
      </c>
      <c r="Z44" s="224">
        <v>-2</v>
      </c>
      <c r="AA44" s="224">
        <v>0</v>
      </c>
      <c r="AB44" s="224">
        <v>0</v>
      </c>
      <c r="AC44" s="224">
        <v>0</v>
      </c>
      <c r="AD44" s="224">
        <v>0</v>
      </c>
      <c r="AE44" s="224">
        <v>-838</v>
      </c>
      <c r="AF44" s="224">
        <v>-220</v>
      </c>
      <c r="AG44" s="224">
        <v>0</v>
      </c>
      <c r="AH44" s="224">
        <v>0</v>
      </c>
      <c r="AI44" s="224">
        <v>0</v>
      </c>
      <c r="AJ44" s="224">
        <v>-18</v>
      </c>
      <c r="AK44" s="224">
        <v>0</v>
      </c>
      <c r="AL44" s="224">
        <v>0</v>
      </c>
      <c r="AM44" s="224">
        <v>-103</v>
      </c>
      <c r="AN44" s="224">
        <v>-113</v>
      </c>
      <c r="AO44" s="224">
        <v>244166</v>
      </c>
      <c r="AP44" s="224">
        <v>0</v>
      </c>
      <c r="AQ44" s="224">
        <v>63090</v>
      </c>
      <c r="AR44" s="224">
        <v>-37261</v>
      </c>
      <c r="AS44" s="224">
        <v>-379927</v>
      </c>
      <c r="AT44" s="224">
        <v>-183316</v>
      </c>
      <c r="AU44" s="224">
        <v>-16623</v>
      </c>
      <c r="AV44" s="224">
        <v>-46277</v>
      </c>
      <c r="AW44" s="224">
        <v>-1942194</v>
      </c>
      <c r="AX44" s="224">
        <v>-138033</v>
      </c>
      <c r="AY44" s="224">
        <v>-38408</v>
      </c>
      <c r="AZ44" s="224">
        <v>-1283</v>
      </c>
      <c r="BA44" s="224">
        <v>-758</v>
      </c>
      <c r="BB44" s="224">
        <v>-33176</v>
      </c>
      <c r="BC44" s="224">
        <v>-9504</v>
      </c>
      <c r="BD44" s="224">
        <v>-960</v>
      </c>
      <c r="BE44" s="224">
        <v>-9492</v>
      </c>
      <c r="BF44" s="224">
        <v>-16</v>
      </c>
      <c r="BG44" s="224">
        <v>-7</v>
      </c>
      <c r="BH44" s="224">
        <v>-9174</v>
      </c>
      <c r="BI44" s="224">
        <v>0</v>
      </c>
      <c r="BJ44" s="224">
        <v>0</v>
      </c>
      <c r="BK44" s="224">
        <v>0</v>
      </c>
      <c r="BL44" s="224">
        <v>-3661</v>
      </c>
      <c r="BM44" s="224">
        <v>0</v>
      </c>
      <c r="BN44" s="224">
        <v>0</v>
      </c>
      <c r="BO44" s="224">
        <v>0</v>
      </c>
      <c r="BP44" s="224">
        <v>0</v>
      </c>
      <c r="BQ44" s="224">
        <v>0</v>
      </c>
      <c r="BR44" s="224">
        <v>0</v>
      </c>
      <c r="BS44" s="224">
        <v>0</v>
      </c>
      <c r="BT44" s="224">
        <v>0</v>
      </c>
      <c r="BU44" s="224">
        <v>0</v>
      </c>
      <c r="BV44" s="224">
        <v>0</v>
      </c>
      <c r="BW44" s="224">
        <v>0</v>
      </c>
      <c r="BX44" s="224">
        <v>0</v>
      </c>
      <c r="BY44" s="224">
        <v>0</v>
      </c>
      <c r="BZ44" s="224">
        <v>0</v>
      </c>
      <c r="CA44" s="224">
        <v>0</v>
      </c>
      <c r="CB44" s="224">
        <v>0</v>
      </c>
      <c r="CC44" s="224">
        <v>0</v>
      </c>
      <c r="CD44" s="224">
        <v>0</v>
      </c>
      <c r="CE44" s="224">
        <v>0</v>
      </c>
      <c r="CF44" s="224">
        <v>0</v>
      </c>
      <c r="CG44" s="224">
        <v>0</v>
      </c>
      <c r="CH44" s="224">
        <v>0</v>
      </c>
      <c r="CI44" s="224">
        <v>0</v>
      </c>
      <c r="CJ44" s="224">
        <v>0</v>
      </c>
      <c r="CK44" s="224">
        <v>0</v>
      </c>
      <c r="CL44" s="224">
        <v>0</v>
      </c>
      <c r="CM44" s="224">
        <v>0</v>
      </c>
      <c r="CN44" s="224">
        <v>0</v>
      </c>
      <c r="CO44" s="224">
        <v>0</v>
      </c>
      <c r="CP44" s="224">
        <v>0</v>
      </c>
      <c r="CQ44" s="224">
        <v>0</v>
      </c>
      <c r="CR44" s="224">
        <v>0</v>
      </c>
      <c r="CS44" s="224">
        <v>0</v>
      </c>
      <c r="CT44" s="224">
        <v>0</v>
      </c>
      <c r="CU44" s="224">
        <v>0</v>
      </c>
      <c r="CV44" s="224">
        <v>0</v>
      </c>
      <c r="CW44" s="224">
        <v>0</v>
      </c>
      <c r="CX44" s="224">
        <v>0</v>
      </c>
      <c r="CY44" s="224">
        <v>0</v>
      </c>
      <c r="CZ44" s="224">
        <v>0</v>
      </c>
      <c r="DA44" s="224">
        <v>0</v>
      </c>
      <c r="DB44" s="225">
        <v>-2557283</v>
      </c>
      <c r="DC44" s="223">
        <v>0</v>
      </c>
      <c r="DD44" s="224">
        <v>-80513</v>
      </c>
      <c r="DE44" s="224">
        <v>0</v>
      </c>
      <c r="DF44" s="224">
        <v>0</v>
      </c>
      <c r="DG44" s="224">
        <v>0</v>
      </c>
      <c r="DH44" s="224">
        <v>0</v>
      </c>
      <c r="DI44" s="225">
        <v>-80513</v>
      </c>
      <c r="DJ44" s="225">
        <v>-2637796</v>
      </c>
      <c r="DK44" s="225">
        <v>2637796</v>
      </c>
      <c r="DL44" s="225">
        <v>2557283</v>
      </c>
      <c r="DM44" s="225">
        <v>0</v>
      </c>
      <c r="DN44" s="225">
        <v>0</v>
      </c>
      <c r="DO44" s="224">
        <v>2557283</v>
      </c>
      <c r="DP44" s="225">
        <v>0</v>
      </c>
      <c r="DR44" s="334">
        <v>0</v>
      </c>
      <c r="DS44" s="334">
        <v>1</v>
      </c>
      <c r="DT44" s="334">
        <v>-3.0432387153879813E-5</v>
      </c>
      <c r="DU44" s="334">
        <v>0</v>
      </c>
    </row>
    <row r="45" spans="1:125" ht="15" customHeight="1" x14ac:dyDescent="0.15">
      <c r="A45" s="226" t="s">
        <v>367</v>
      </c>
      <c r="B45" s="205" t="s">
        <v>553</v>
      </c>
      <c r="C45" s="223">
        <v>0</v>
      </c>
      <c r="D45" s="224">
        <v>0</v>
      </c>
      <c r="E45" s="224">
        <v>0</v>
      </c>
      <c r="F45" s="224">
        <v>0</v>
      </c>
      <c r="G45" s="224">
        <v>0</v>
      </c>
      <c r="H45" s="224">
        <v>0</v>
      </c>
      <c r="I45" s="224">
        <v>3862</v>
      </c>
      <c r="J45" s="224">
        <v>44810</v>
      </c>
      <c r="K45" s="224">
        <v>2213</v>
      </c>
      <c r="L45" s="224">
        <v>0</v>
      </c>
      <c r="M45" s="224">
        <v>152522</v>
      </c>
      <c r="N45" s="224">
        <v>162216</v>
      </c>
      <c r="O45" s="224">
        <v>65104</v>
      </c>
      <c r="P45" s="224">
        <v>0</v>
      </c>
      <c r="Q45" s="224">
        <v>79</v>
      </c>
      <c r="R45" s="224">
        <v>0</v>
      </c>
      <c r="S45" s="224">
        <v>30299</v>
      </c>
      <c r="T45" s="224">
        <v>103968</v>
      </c>
      <c r="U45" s="224">
        <v>35</v>
      </c>
      <c r="V45" s="224">
        <v>1269</v>
      </c>
      <c r="W45" s="224">
        <v>28228</v>
      </c>
      <c r="X45" s="224">
        <v>0</v>
      </c>
      <c r="Y45" s="224">
        <v>13</v>
      </c>
      <c r="Z45" s="224">
        <v>0</v>
      </c>
      <c r="AA45" s="224">
        <v>0</v>
      </c>
      <c r="AB45" s="224">
        <v>79162</v>
      </c>
      <c r="AC45" s="224">
        <v>26801</v>
      </c>
      <c r="AD45" s="224">
        <v>12</v>
      </c>
      <c r="AE45" s="224">
        <v>133052</v>
      </c>
      <c r="AF45" s="224">
        <v>2676</v>
      </c>
      <c r="AG45" s="224">
        <v>476</v>
      </c>
      <c r="AH45" s="224">
        <v>8163</v>
      </c>
      <c r="AI45" s="224">
        <v>40953</v>
      </c>
      <c r="AJ45" s="224">
        <v>28800</v>
      </c>
      <c r="AK45" s="224">
        <v>0</v>
      </c>
      <c r="AL45" s="224">
        <v>0</v>
      </c>
      <c r="AM45" s="224">
        <v>46860</v>
      </c>
      <c r="AN45" s="224">
        <v>4863</v>
      </c>
      <c r="AO45" s="224">
        <v>0</v>
      </c>
      <c r="AP45" s="224">
        <v>0</v>
      </c>
      <c r="AQ45" s="224">
        <v>931902</v>
      </c>
      <c r="AR45" s="224">
        <v>1135861</v>
      </c>
      <c r="AS45" s="224">
        <v>2234530</v>
      </c>
      <c r="AT45" s="224">
        <v>3268276</v>
      </c>
      <c r="AU45" s="224">
        <v>5136303</v>
      </c>
      <c r="AV45" s="224">
        <v>1897756</v>
      </c>
      <c r="AW45" s="224">
        <v>1029280</v>
      </c>
      <c r="AX45" s="224">
        <v>7800248</v>
      </c>
      <c r="AY45" s="224">
        <v>1690484</v>
      </c>
      <c r="AZ45" s="224">
        <v>209074</v>
      </c>
      <c r="BA45" s="224">
        <v>331437</v>
      </c>
      <c r="BB45" s="224">
        <v>525221</v>
      </c>
      <c r="BC45" s="224">
        <v>1387969</v>
      </c>
      <c r="BD45" s="224">
        <v>104699</v>
      </c>
      <c r="BE45" s="224">
        <v>6148846</v>
      </c>
      <c r="BF45" s="224">
        <v>190327</v>
      </c>
      <c r="BG45" s="224">
        <v>27943</v>
      </c>
      <c r="BH45" s="224">
        <v>784575</v>
      </c>
      <c r="BI45" s="224">
        <v>0</v>
      </c>
      <c r="BJ45" s="224">
        <v>1473524</v>
      </c>
      <c r="BK45" s="224">
        <v>856356</v>
      </c>
      <c r="BL45" s="224">
        <v>4937486</v>
      </c>
      <c r="BM45" s="224">
        <v>91019</v>
      </c>
      <c r="BN45" s="224">
        <v>0</v>
      </c>
      <c r="BO45" s="224">
        <v>9487</v>
      </c>
      <c r="BP45" s="224">
        <v>494</v>
      </c>
      <c r="BQ45" s="224">
        <v>4903</v>
      </c>
      <c r="BR45" s="224">
        <v>4848</v>
      </c>
      <c r="BS45" s="224">
        <v>0</v>
      </c>
      <c r="BT45" s="224">
        <v>0</v>
      </c>
      <c r="BU45" s="224">
        <v>0</v>
      </c>
      <c r="BV45" s="224">
        <v>0</v>
      </c>
      <c r="BW45" s="224">
        <v>0</v>
      </c>
      <c r="BX45" s="224">
        <v>0</v>
      </c>
      <c r="BY45" s="224">
        <v>0</v>
      </c>
      <c r="BZ45" s="224">
        <v>804</v>
      </c>
      <c r="CA45" s="224">
        <v>0</v>
      </c>
      <c r="CB45" s="224">
        <v>0</v>
      </c>
      <c r="CC45" s="224">
        <v>0</v>
      </c>
      <c r="CD45" s="224">
        <v>50</v>
      </c>
      <c r="CE45" s="224">
        <v>0</v>
      </c>
      <c r="CF45" s="224">
        <v>0</v>
      </c>
      <c r="CG45" s="224">
        <v>0</v>
      </c>
      <c r="CH45" s="224">
        <v>19100</v>
      </c>
      <c r="CI45" s="224">
        <v>45804</v>
      </c>
      <c r="CJ45" s="224">
        <v>0</v>
      </c>
      <c r="CK45" s="224">
        <v>15647</v>
      </c>
      <c r="CL45" s="224">
        <v>1034570</v>
      </c>
      <c r="CM45" s="224">
        <v>19816</v>
      </c>
      <c r="CN45" s="224">
        <v>43727</v>
      </c>
      <c r="CO45" s="224">
        <v>10210</v>
      </c>
      <c r="CP45" s="224">
        <v>0</v>
      </c>
      <c r="CQ45" s="224">
        <v>0</v>
      </c>
      <c r="CR45" s="224">
        <v>268801</v>
      </c>
      <c r="CS45" s="224">
        <v>10749</v>
      </c>
      <c r="CT45" s="224">
        <v>33785</v>
      </c>
      <c r="CU45" s="224">
        <v>45151</v>
      </c>
      <c r="CV45" s="224">
        <v>27042</v>
      </c>
      <c r="CW45" s="224">
        <v>0</v>
      </c>
      <c r="CX45" s="224">
        <v>0</v>
      </c>
      <c r="CY45" s="224">
        <v>20774</v>
      </c>
      <c r="CZ45" s="224">
        <v>12379</v>
      </c>
      <c r="DA45" s="224">
        <v>52052</v>
      </c>
      <c r="DB45" s="225">
        <v>44839745</v>
      </c>
      <c r="DC45" s="223">
        <v>10994</v>
      </c>
      <c r="DD45" s="224">
        <v>108926</v>
      </c>
      <c r="DE45" s="224">
        <v>0</v>
      </c>
      <c r="DF45" s="224">
        <v>0</v>
      </c>
      <c r="DG45" s="224">
        <v>0</v>
      </c>
      <c r="DH45" s="224">
        <v>-129009</v>
      </c>
      <c r="DI45" s="225">
        <v>-9089</v>
      </c>
      <c r="DJ45" s="225">
        <v>44830656</v>
      </c>
      <c r="DK45" s="225">
        <v>13491288</v>
      </c>
      <c r="DL45" s="225">
        <v>13482199</v>
      </c>
      <c r="DM45" s="225">
        <v>58321944</v>
      </c>
      <c r="DN45" s="225">
        <v>-42191044</v>
      </c>
      <c r="DO45" s="224">
        <v>-28708845</v>
      </c>
      <c r="DP45" s="225">
        <v>16130900</v>
      </c>
      <c r="DR45" s="334">
        <v>0.94112037999999998</v>
      </c>
      <c r="DS45" s="334">
        <v>5.8879620000000021E-2</v>
      </c>
      <c r="DT45" s="334">
        <v>4.1171962330598939E-5</v>
      </c>
      <c r="DU45" s="334">
        <v>0</v>
      </c>
    </row>
    <row r="46" spans="1:125" ht="15" customHeight="1" x14ac:dyDescent="0.15">
      <c r="A46" s="226" t="s">
        <v>368</v>
      </c>
      <c r="B46" s="205" t="s">
        <v>554</v>
      </c>
      <c r="C46" s="223">
        <v>0</v>
      </c>
      <c r="D46" s="224">
        <v>0</v>
      </c>
      <c r="E46" s="224">
        <v>0</v>
      </c>
      <c r="F46" s="224">
        <v>189</v>
      </c>
      <c r="G46" s="224">
        <v>9644</v>
      </c>
      <c r="H46" s="224">
        <v>0</v>
      </c>
      <c r="I46" s="224">
        <v>0</v>
      </c>
      <c r="J46" s="224">
        <v>0</v>
      </c>
      <c r="K46" s="224">
        <v>0</v>
      </c>
      <c r="L46" s="224">
        <v>0</v>
      </c>
      <c r="M46" s="224">
        <v>0</v>
      </c>
      <c r="N46" s="224">
        <v>0</v>
      </c>
      <c r="O46" s="224">
        <v>0</v>
      </c>
      <c r="P46" s="224">
        <v>0</v>
      </c>
      <c r="Q46" s="224">
        <v>0</v>
      </c>
      <c r="R46" s="224">
        <v>0</v>
      </c>
      <c r="S46" s="224">
        <v>10171</v>
      </c>
      <c r="T46" s="224">
        <v>8744</v>
      </c>
      <c r="U46" s="224">
        <v>0</v>
      </c>
      <c r="V46" s="224">
        <v>0</v>
      </c>
      <c r="W46" s="224">
        <v>0</v>
      </c>
      <c r="X46" s="224">
        <v>0</v>
      </c>
      <c r="Y46" s="224">
        <v>0</v>
      </c>
      <c r="Z46" s="224">
        <v>0</v>
      </c>
      <c r="AA46" s="224">
        <v>0</v>
      </c>
      <c r="AB46" s="224">
        <v>0</v>
      </c>
      <c r="AC46" s="224">
        <v>0</v>
      </c>
      <c r="AD46" s="224">
        <v>0</v>
      </c>
      <c r="AE46" s="224">
        <v>0</v>
      </c>
      <c r="AF46" s="224">
        <v>0</v>
      </c>
      <c r="AG46" s="224">
        <v>0</v>
      </c>
      <c r="AH46" s="224">
        <v>0</v>
      </c>
      <c r="AI46" s="224">
        <v>9947</v>
      </c>
      <c r="AJ46" s="224">
        <v>0</v>
      </c>
      <c r="AK46" s="224">
        <v>0</v>
      </c>
      <c r="AL46" s="224">
        <v>0</v>
      </c>
      <c r="AM46" s="224">
        <v>0</v>
      </c>
      <c r="AN46" s="224">
        <v>1313</v>
      </c>
      <c r="AO46" s="224">
        <v>0</v>
      </c>
      <c r="AP46" s="224">
        <v>0</v>
      </c>
      <c r="AQ46" s="224">
        <v>0</v>
      </c>
      <c r="AR46" s="224">
        <v>1479180</v>
      </c>
      <c r="AS46" s="224">
        <v>81719</v>
      </c>
      <c r="AT46" s="224">
        <v>23605</v>
      </c>
      <c r="AU46" s="224">
        <v>13844</v>
      </c>
      <c r="AV46" s="224">
        <v>0</v>
      </c>
      <c r="AW46" s="224">
        <v>0</v>
      </c>
      <c r="AX46" s="224">
        <v>7801</v>
      </c>
      <c r="AY46" s="224">
        <v>0</v>
      </c>
      <c r="AZ46" s="224">
        <v>0</v>
      </c>
      <c r="BA46" s="224">
        <v>0</v>
      </c>
      <c r="BB46" s="224">
        <v>0</v>
      </c>
      <c r="BC46" s="224">
        <v>3096</v>
      </c>
      <c r="BD46" s="224">
        <v>0</v>
      </c>
      <c r="BE46" s="224">
        <v>0</v>
      </c>
      <c r="BF46" s="224">
        <v>78692</v>
      </c>
      <c r="BG46" s="224">
        <v>10930</v>
      </c>
      <c r="BH46" s="224">
        <v>236991</v>
      </c>
      <c r="BI46" s="224">
        <v>0</v>
      </c>
      <c r="BJ46" s="224">
        <v>18285389</v>
      </c>
      <c r="BK46" s="224">
        <v>10092766</v>
      </c>
      <c r="BL46" s="224">
        <v>23618856</v>
      </c>
      <c r="BM46" s="224">
        <v>0</v>
      </c>
      <c r="BN46" s="224">
        <v>0</v>
      </c>
      <c r="BO46" s="224">
        <v>0</v>
      </c>
      <c r="BP46" s="224">
        <v>0</v>
      </c>
      <c r="BQ46" s="224">
        <v>0</v>
      </c>
      <c r="BR46" s="224">
        <v>0</v>
      </c>
      <c r="BS46" s="224">
        <v>0</v>
      </c>
      <c r="BT46" s="224">
        <v>0</v>
      </c>
      <c r="BU46" s="224">
        <v>9973</v>
      </c>
      <c r="BV46" s="224">
        <v>3904</v>
      </c>
      <c r="BW46" s="224">
        <v>777</v>
      </c>
      <c r="BX46" s="224">
        <v>0</v>
      </c>
      <c r="BY46" s="224">
        <v>0</v>
      </c>
      <c r="BZ46" s="224">
        <v>5001</v>
      </c>
      <c r="CA46" s="224">
        <v>0</v>
      </c>
      <c r="CB46" s="224">
        <v>0</v>
      </c>
      <c r="CC46" s="224">
        <v>0</v>
      </c>
      <c r="CD46" s="224">
        <v>345</v>
      </c>
      <c r="CE46" s="224">
        <v>0</v>
      </c>
      <c r="CF46" s="224">
        <v>0</v>
      </c>
      <c r="CG46" s="224">
        <v>0</v>
      </c>
      <c r="CH46" s="224">
        <v>0</v>
      </c>
      <c r="CI46" s="224">
        <v>1468</v>
      </c>
      <c r="CJ46" s="224">
        <v>0</v>
      </c>
      <c r="CK46" s="224">
        <v>0</v>
      </c>
      <c r="CL46" s="224">
        <v>0</v>
      </c>
      <c r="CM46" s="224">
        <v>0</v>
      </c>
      <c r="CN46" s="224">
        <v>0</v>
      </c>
      <c r="CO46" s="224">
        <v>0</v>
      </c>
      <c r="CP46" s="224">
        <v>9270</v>
      </c>
      <c r="CQ46" s="224">
        <v>0</v>
      </c>
      <c r="CR46" s="224">
        <v>21784</v>
      </c>
      <c r="CS46" s="224">
        <v>0</v>
      </c>
      <c r="CT46" s="224">
        <v>0</v>
      </c>
      <c r="CU46" s="224">
        <v>0</v>
      </c>
      <c r="CV46" s="224">
        <v>0</v>
      </c>
      <c r="CW46" s="224">
        <v>0</v>
      </c>
      <c r="CX46" s="224">
        <v>0</v>
      </c>
      <c r="CY46" s="224">
        <v>0</v>
      </c>
      <c r="CZ46" s="224">
        <v>0</v>
      </c>
      <c r="DA46" s="224">
        <v>11778</v>
      </c>
      <c r="DB46" s="225">
        <v>54037177</v>
      </c>
      <c r="DC46" s="223">
        <v>0</v>
      </c>
      <c r="DD46" s="224">
        <v>253568</v>
      </c>
      <c r="DE46" s="224">
        <v>5873</v>
      </c>
      <c r="DF46" s="224">
        <v>12233</v>
      </c>
      <c r="DG46" s="224">
        <v>286711</v>
      </c>
      <c r="DH46" s="224">
        <v>151658</v>
      </c>
      <c r="DI46" s="225">
        <v>710043</v>
      </c>
      <c r="DJ46" s="225">
        <v>54747220</v>
      </c>
      <c r="DK46" s="225">
        <v>19755291</v>
      </c>
      <c r="DL46" s="225">
        <v>20465334</v>
      </c>
      <c r="DM46" s="225">
        <v>74502511</v>
      </c>
      <c r="DN46" s="225">
        <v>-24884841</v>
      </c>
      <c r="DO46" s="224">
        <v>-4419507</v>
      </c>
      <c r="DP46" s="225">
        <v>49617670</v>
      </c>
      <c r="DR46" s="334">
        <v>0.45454072000000001</v>
      </c>
      <c r="DS46" s="334">
        <v>0.54545927999999999</v>
      </c>
      <c r="DT46" s="334">
        <v>9.5843895344043775E-5</v>
      </c>
      <c r="DU46" s="334">
        <v>5.5850657126868508E-6</v>
      </c>
    </row>
    <row r="47" spans="1:125" ht="15" customHeight="1" x14ac:dyDescent="0.15">
      <c r="A47" s="226" t="s">
        <v>369</v>
      </c>
      <c r="B47" s="205" t="s">
        <v>555</v>
      </c>
      <c r="C47" s="223">
        <v>432709</v>
      </c>
      <c r="D47" s="224">
        <v>203465</v>
      </c>
      <c r="E47" s="224">
        <v>213</v>
      </c>
      <c r="F47" s="224">
        <v>46956</v>
      </c>
      <c r="G47" s="224">
        <v>46370</v>
      </c>
      <c r="H47" s="224">
        <v>0</v>
      </c>
      <c r="I47" s="224">
        <v>97765</v>
      </c>
      <c r="J47" s="224">
        <v>552139</v>
      </c>
      <c r="K47" s="224">
        <v>835899</v>
      </c>
      <c r="L47" s="224">
        <v>328</v>
      </c>
      <c r="M47" s="224">
        <v>171928</v>
      </c>
      <c r="N47" s="224">
        <v>310232</v>
      </c>
      <c r="O47" s="224">
        <v>2438934</v>
      </c>
      <c r="P47" s="224">
        <v>806</v>
      </c>
      <c r="Q47" s="224">
        <v>518</v>
      </c>
      <c r="R47" s="224">
        <v>49815</v>
      </c>
      <c r="S47" s="224">
        <v>394002</v>
      </c>
      <c r="T47" s="224">
        <v>396585</v>
      </c>
      <c r="U47" s="224">
        <v>11236</v>
      </c>
      <c r="V47" s="224">
        <v>42764</v>
      </c>
      <c r="W47" s="224">
        <v>6333</v>
      </c>
      <c r="X47" s="224">
        <v>239</v>
      </c>
      <c r="Y47" s="224">
        <v>25863</v>
      </c>
      <c r="Z47" s="224">
        <v>179</v>
      </c>
      <c r="AA47" s="224">
        <v>11520</v>
      </c>
      <c r="AB47" s="224">
        <v>871658</v>
      </c>
      <c r="AC47" s="224">
        <v>54844</v>
      </c>
      <c r="AD47" s="224">
        <v>1551</v>
      </c>
      <c r="AE47" s="224">
        <v>132628</v>
      </c>
      <c r="AF47" s="224">
        <v>170866</v>
      </c>
      <c r="AG47" s="224">
        <v>13011</v>
      </c>
      <c r="AH47" s="224">
        <v>60087</v>
      </c>
      <c r="AI47" s="224">
        <v>443135</v>
      </c>
      <c r="AJ47" s="224">
        <v>185862</v>
      </c>
      <c r="AK47" s="224">
        <v>0</v>
      </c>
      <c r="AL47" s="224">
        <v>0</v>
      </c>
      <c r="AM47" s="224">
        <v>10470</v>
      </c>
      <c r="AN47" s="224">
        <v>413639</v>
      </c>
      <c r="AO47" s="224">
        <v>0</v>
      </c>
      <c r="AP47" s="224">
        <v>0</v>
      </c>
      <c r="AQ47" s="224">
        <v>43864</v>
      </c>
      <c r="AR47" s="224">
        <v>1761346</v>
      </c>
      <c r="AS47" s="224">
        <v>5448792</v>
      </c>
      <c r="AT47" s="224">
        <v>4264188</v>
      </c>
      <c r="AU47" s="224">
        <v>7614411</v>
      </c>
      <c r="AV47" s="224">
        <v>3039884</v>
      </c>
      <c r="AW47" s="224">
        <v>667929</v>
      </c>
      <c r="AX47" s="224">
        <v>4179296</v>
      </c>
      <c r="AY47" s="224">
        <v>1008763</v>
      </c>
      <c r="AZ47" s="224">
        <v>165947</v>
      </c>
      <c r="BA47" s="224">
        <v>389815</v>
      </c>
      <c r="BB47" s="224">
        <v>49060</v>
      </c>
      <c r="BC47" s="224">
        <v>925751</v>
      </c>
      <c r="BD47" s="224">
        <v>342604</v>
      </c>
      <c r="BE47" s="224">
        <v>2835960</v>
      </c>
      <c r="BF47" s="224">
        <v>292532</v>
      </c>
      <c r="BG47" s="224">
        <v>24415</v>
      </c>
      <c r="BH47" s="224">
        <v>847952</v>
      </c>
      <c r="BI47" s="224">
        <v>935</v>
      </c>
      <c r="BJ47" s="224">
        <v>4542479</v>
      </c>
      <c r="BK47" s="224">
        <v>7259580</v>
      </c>
      <c r="BL47" s="224">
        <v>3577292</v>
      </c>
      <c r="BM47" s="224">
        <v>59148</v>
      </c>
      <c r="BN47" s="224">
        <v>15362</v>
      </c>
      <c r="BO47" s="224">
        <v>33141</v>
      </c>
      <c r="BP47" s="224">
        <v>13177</v>
      </c>
      <c r="BQ47" s="224">
        <v>1167408</v>
      </c>
      <c r="BR47" s="224">
        <v>856205</v>
      </c>
      <c r="BS47" s="224">
        <v>28362</v>
      </c>
      <c r="BT47" s="224">
        <v>2310</v>
      </c>
      <c r="BU47" s="224">
        <v>28692</v>
      </c>
      <c r="BV47" s="224">
        <v>227818</v>
      </c>
      <c r="BW47" s="224">
        <v>6792</v>
      </c>
      <c r="BX47" s="224">
        <v>228588</v>
      </c>
      <c r="BY47" s="224">
        <v>0</v>
      </c>
      <c r="BZ47" s="224">
        <v>16962</v>
      </c>
      <c r="CA47" s="224">
        <v>318</v>
      </c>
      <c r="CB47" s="224">
        <v>6144</v>
      </c>
      <c r="CC47" s="224">
        <v>28685</v>
      </c>
      <c r="CD47" s="224">
        <v>32724</v>
      </c>
      <c r="CE47" s="224">
        <v>530</v>
      </c>
      <c r="CF47" s="224">
        <v>103653</v>
      </c>
      <c r="CG47" s="224">
        <v>1283</v>
      </c>
      <c r="CH47" s="224">
        <v>35230</v>
      </c>
      <c r="CI47" s="224">
        <v>958354</v>
      </c>
      <c r="CJ47" s="224">
        <v>56999</v>
      </c>
      <c r="CK47" s="224">
        <v>27364</v>
      </c>
      <c r="CL47" s="224">
        <v>144678</v>
      </c>
      <c r="CM47" s="224">
        <v>81680</v>
      </c>
      <c r="CN47" s="224">
        <v>45521</v>
      </c>
      <c r="CO47" s="224">
        <v>107926</v>
      </c>
      <c r="CP47" s="224">
        <v>124104</v>
      </c>
      <c r="CQ47" s="224">
        <v>151</v>
      </c>
      <c r="CR47" s="224">
        <v>698380</v>
      </c>
      <c r="CS47" s="224">
        <v>124732</v>
      </c>
      <c r="CT47" s="224">
        <v>54390</v>
      </c>
      <c r="CU47" s="224">
        <v>372673</v>
      </c>
      <c r="CV47" s="224">
        <v>151308</v>
      </c>
      <c r="CW47" s="224">
        <v>11267</v>
      </c>
      <c r="CX47" s="224">
        <v>50</v>
      </c>
      <c r="CY47" s="224">
        <v>254818</v>
      </c>
      <c r="CZ47" s="224">
        <v>4991</v>
      </c>
      <c r="DA47" s="224">
        <v>123996</v>
      </c>
      <c r="DB47" s="225">
        <v>63953258</v>
      </c>
      <c r="DC47" s="223">
        <v>258644</v>
      </c>
      <c r="DD47" s="224">
        <v>2029267</v>
      </c>
      <c r="DE47" s="224">
        <v>0</v>
      </c>
      <c r="DF47" s="224">
        <v>235237</v>
      </c>
      <c r="DG47" s="224">
        <v>3246464</v>
      </c>
      <c r="DH47" s="224">
        <v>-706313</v>
      </c>
      <c r="DI47" s="225">
        <v>5063299</v>
      </c>
      <c r="DJ47" s="225">
        <v>69016557</v>
      </c>
      <c r="DK47" s="225">
        <v>54420033</v>
      </c>
      <c r="DL47" s="225">
        <v>59483332</v>
      </c>
      <c r="DM47" s="225">
        <v>123436590</v>
      </c>
      <c r="DN47" s="225">
        <v>-59102420</v>
      </c>
      <c r="DO47" s="224">
        <v>380912</v>
      </c>
      <c r="DP47" s="225">
        <v>64334170</v>
      </c>
      <c r="DR47" s="334">
        <v>0.85635132000000003</v>
      </c>
      <c r="DS47" s="334">
        <v>0.14364867999999997</v>
      </c>
      <c r="DT47" s="334">
        <v>7.6702444304139984E-4</v>
      </c>
      <c r="DU47" s="334">
        <v>0</v>
      </c>
    </row>
    <row r="48" spans="1:125" ht="15" customHeight="1" x14ac:dyDescent="0.15">
      <c r="A48" s="226" t="s">
        <v>370</v>
      </c>
      <c r="B48" s="205" t="s">
        <v>632</v>
      </c>
      <c r="C48" s="223">
        <v>0</v>
      </c>
      <c r="D48" s="224">
        <v>0</v>
      </c>
      <c r="E48" s="224">
        <v>0</v>
      </c>
      <c r="F48" s="224">
        <v>1783</v>
      </c>
      <c r="G48" s="224">
        <v>0</v>
      </c>
      <c r="H48" s="224">
        <v>0</v>
      </c>
      <c r="I48" s="224">
        <v>44946</v>
      </c>
      <c r="J48" s="224">
        <v>0</v>
      </c>
      <c r="K48" s="224">
        <v>0</v>
      </c>
      <c r="L48" s="224">
        <v>0</v>
      </c>
      <c r="M48" s="224">
        <v>0</v>
      </c>
      <c r="N48" s="224">
        <v>0</v>
      </c>
      <c r="O48" s="224">
        <v>0</v>
      </c>
      <c r="P48" s="224">
        <v>0</v>
      </c>
      <c r="Q48" s="224">
        <v>0</v>
      </c>
      <c r="R48" s="224">
        <v>0</v>
      </c>
      <c r="S48" s="224">
        <v>7221</v>
      </c>
      <c r="T48" s="224">
        <v>3233</v>
      </c>
      <c r="U48" s="224">
        <v>0</v>
      </c>
      <c r="V48" s="224">
        <v>0</v>
      </c>
      <c r="W48" s="224">
        <v>0</v>
      </c>
      <c r="X48" s="224">
        <v>0</v>
      </c>
      <c r="Y48" s="224">
        <v>0</v>
      </c>
      <c r="Z48" s="224">
        <v>0</v>
      </c>
      <c r="AA48" s="224">
        <v>0</v>
      </c>
      <c r="AB48" s="224">
        <v>0</v>
      </c>
      <c r="AC48" s="224">
        <v>908</v>
      </c>
      <c r="AD48" s="224">
        <v>0</v>
      </c>
      <c r="AE48" s="224">
        <v>28047</v>
      </c>
      <c r="AF48" s="224">
        <v>0</v>
      </c>
      <c r="AG48" s="224">
        <v>0</v>
      </c>
      <c r="AH48" s="224">
        <v>9688</v>
      </c>
      <c r="AI48" s="224">
        <v>34296</v>
      </c>
      <c r="AJ48" s="224">
        <v>14462</v>
      </c>
      <c r="AK48" s="224">
        <v>0</v>
      </c>
      <c r="AL48" s="224">
        <v>0</v>
      </c>
      <c r="AM48" s="224">
        <v>0</v>
      </c>
      <c r="AN48" s="224">
        <v>55682</v>
      </c>
      <c r="AO48" s="224">
        <v>0</v>
      </c>
      <c r="AP48" s="224">
        <v>0</v>
      </c>
      <c r="AQ48" s="224">
        <v>11</v>
      </c>
      <c r="AR48" s="224">
        <v>70581</v>
      </c>
      <c r="AS48" s="224">
        <v>33537</v>
      </c>
      <c r="AT48" s="224">
        <v>15258011</v>
      </c>
      <c r="AU48" s="224">
        <v>10260162</v>
      </c>
      <c r="AV48" s="224">
        <v>934814</v>
      </c>
      <c r="AW48" s="224">
        <v>95903</v>
      </c>
      <c r="AX48" s="224">
        <v>394176</v>
      </c>
      <c r="AY48" s="224">
        <v>324148</v>
      </c>
      <c r="AZ48" s="224">
        <v>127246</v>
      </c>
      <c r="BA48" s="224">
        <v>36361</v>
      </c>
      <c r="BB48" s="224">
        <v>9508</v>
      </c>
      <c r="BC48" s="224">
        <v>82770</v>
      </c>
      <c r="BD48" s="224">
        <v>9165</v>
      </c>
      <c r="BE48" s="224">
        <v>1486949</v>
      </c>
      <c r="BF48" s="224">
        <v>211402</v>
      </c>
      <c r="BG48" s="224">
        <v>35803</v>
      </c>
      <c r="BH48" s="224">
        <v>548944</v>
      </c>
      <c r="BI48" s="224">
        <v>0</v>
      </c>
      <c r="BJ48" s="224">
        <v>2676987</v>
      </c>
      <c r="BK48" s="224">
        <v>74812</v>
      </c>
      <c r="BL48" s="224">
        <v>2824715</v>
      </c>
      <c r="BM48" s="224">
        <v>0</v>
      </c>
      <c r="BN48" s="224">
        <v>0</v>
      </c>
      <c r="BO48" s="224">
        <v>483143</v>
      </c>
      <c r="BP48" s="224">
        <v>0</v>
      </c>
      <c r="BQ48" s="224">
        <v>1027</v>
      </c>
      <c r="BR48" s="224">
        <v>1993</v>
      </c>
      <c r="BS48" s="224">
        <v>10</v>
      </c>
      <c r="BT48" s="224">
        <v>0</v>
      </c>
      <c r="BU48" s="224">
        <v>0</v>
      </c>
      <c r="BV48" s="224">
        <v>0</v>
      </c>
      <c r="BW48" s="224">
        <v>2547</v>
      </c>
      <c r="BX48" s="224">
        <v>634</v>
      </c>
      <c r="BY48" s="224">
        <v>0</v>
      </c>
      <c r="BZ48" s="224">
        <v>21</v>
      </c>
      <c r="CA48" s="224">
        <v>280</v>
      </c>
      <c r="CB48" s="224">
        <v>398</v>
      </c>
      <c r="CC48" s="224">
        <v>810</v>
      </c>
      <c r="CD48" s="224">
        <v>21299</v>
      </c>
      <c r="CE48" s="224">
        <v>778</v>
      </c>
      <c r="CF48" s="224">
        <v>0</v>
      </c>
      <c r="CG48" s="224">
        <v>50</v>
      </c>
      <c r="CH48" s="224">
        <v>785</v>
      </c>
      <c r="CI48" s="224">
        <v>69598</v>
      </c>
      <c r="CJ48" s="224">
        <v>0</v>
      </c>
      <c r="CK48" s="224">
        <v>0</v>
      </c>
      <c r="CL48" s="224">
        <v>0</v>
      </c>
      <c r="CM48" s="224">
        <v>126</v>
      </c>
      <c r="CN48" s="224">
        <v>0</v>
      </c>
      <c r="CO48" s="224">
        <v>0</v>
      </c>
      <c r="CP48" s="224">
        <v>401</v>
      </c>
      <c r="CQ48" s="224">
        <v>0</v>
      </c>
      <c r="CR48" s="224">
        <v>6092673</v>
      </c>
      <c r="CS48" s="224">
        <v>34547</v>
      </c>
      <c r="CT48" s="224">
        <v>0</v>
      </c>
      <c r="CU48" s="224">
        <v>0</v>
      </c>
      <c r="CV48" s="224">
        <v>0</v>
      </c>
      <c r="CW48" s="224">
        <v>0</v>
      </c>
      <c r="CX48" s="224">
        <v>0</v>
      </c>
      <c r="CY48" s="224">
        <v>6558</v>
      </c>
      <c r="CZ48" s="224">
        <v>0</v>
      </c>
      <c r="DA48" s="224">
        <v>0</v>
      </c>
      <c r="DB48" s="225">
        <v>42413949</v>
      </c>
      <c r="DC48" s="223">
        <v>0</v>
      </c>
      <c r="DD48" s="224">
        <v>130757</v>
      </c>
      <c r="DE48" s="224">
        <v>0</v>
      </c>
      <c r="DF48" s="224">
        <v>7119010</v>
      </c>
      <c r="DG48" s="224">
        <v>37858709</v>
      </c>
      <c r="DH48" s="224">
        <v>155416</v>
      </c>
      <c r="DI48" s="225">
        <v>45263892</v>
      </c>
      <c r="DJ48" s="225">
        <v>87677841</v>
      </c>
      <c r="DK48" s="225">
        <v>97358847</v>
      </c>
      <c r="DL48" s="225">
        <v>142622739</v>
      </c>
      <c r="DM48" s="225">
        <v>185036688</v>
      </c>
      <c r="DN48" s="225">
        <v>-85740878</v>
      </c>
      <c r="DO48" s="224">
        <v>56881861</v>
      </c>
      <c r="DP48" s="225">
        <v>99295810</v>
      </c>
      <c r="DR48" s="334">
        <v>0.97790818000000002</v>
      </c>
      <c r="DS48" s="334">
        <v>2.2091819999999984E-2</v>
      </c>
      <c r="DT48" s="334">
        <v>4.9423666328168902E-5</v>
      </c>
      <c r="DU48" s="334">
        <v>0</v>
      </c>
    </row>
    <row r="49" spans="1:125" ht="15" customHeight="1" x14ac:dyDescent="0.15">
      <c r="A49" s="226" t="s">
        <v>371</v>
      </c>
      <c r="B49" s="205" t="s">
        <v>633</v>
      </c>
      <c r="C49" s="223">
        <v>0</v>
      </c>
      <c r="D49" s="224">
        <v>0</v>
      </c>
      <c r="E49" s="224">
        <v>0</v>
      </c>
      <c r="F49" s="224">
        <v>9152</v>
      </c>
      <c r="G49" s="224">
        <v>0</v>
      </c>
      <c r="H49" s="224">
        <v>0</v>
      </c>
      <c r="I49" s="224">
        <v>7961</v>
      </c>
      <c r="J49" s="224">
        <v>0</v>
      </c>
      <c r="K49" s="224">
        <v>0</v>
      </c>
      <c r="L49" s="224">
        <v>0</v>
      </c>
      <c r="M49" s="224">
        <v>0</v>
      </c>
      <c r="N49" s="224">
        <v>0</v>
      </c>
      <c r="O49" s="224">
        <v>0</v>
      </c>
      <c r="P49" s="224">
        <v>0</v>
      </c>
      <c r="Q49" s="224">
        <v>0</v>
      </c>
      <c r="R49" s="224">
        <v>0</v>
      </c>
      <c r="S49" s="224">
        <v>7669</v>
      </c>
      <c r="T49" s="224">
        <v>2294</v>
      </c>
      <c r="U49" s="224">
        <v>0</v>
      </c>
      <c r="V49" s="224">
        <v>0</v>
      </c>
      <c r="W49" s="224">
        <v>0</v>
      </c>
      <c r="X49" s="224">
        <v>0</v>
      </c>
      <c r="Y49" s="224">
        <v>0</v>
      </c>
      <c r="Z49" s="224">
        <v>0</v>
      </c>
      <c r="AA49" s="224">
        <v>0</v>
      </c>
      <c r="AB49" s="224">
        <v>0</v>
      </c>
      <c r="AC49" s="224">
        <v>0</v>
      </c>
      <c r="AD49" s="224">
        <v>867</v>
      </c>
      <c r="AE49" s="224">
        <v>219376</v>
      </c>
      <c r="AF49" s="224">
        <v>0</v>
      </c>
      <c r="AG49" s="224">
        <v>0</v>
      </c>
      <c r="AH49" s="224">
        <v>3160</v>
      </c>
      <c r="AI49" s="224">
        <v>80209</v>
      </c>
      <c r="AJ49" s="224">
        <v>33855</v>
      </c>
      <c r="AK49" s="224">
        <v>0</v>
      </c>
      <c r="AL49" s="224">
        <v>0</v>
      </c>
      <c r="AM49" s="224">
        <v>32</v>
      </c>
      <c r="AN49" s="224">
        <v>58505</v>
      </c>
      <c r="AO49" s="224">
        <v>0</v>
      </c>
      <c r="AP49" s="224">
        <v>0</v>
      </c>
      <c r="AQ49" s="224">
        <v>3649</v>
      </c>
      <c r="AR49" s="224">
        <v>13168</v>
      </c>
      <c r="AS49" s="224">
        <v>16012</v>
      </c>
      <c r="AT49" s="224">
        <v>362448</v>
      </c>
      <c r="AU49" s="224">
        <v>32536554</v>
      </c>
      <c r="AV49" s="224">
        <v>122311</v>
      </c>
      <c r="AW49" s="224">
        <v>254418</v>
      </c>
      <c r="AX49" s="224">
        <v>356446</v>
      </c>
      <c r="AY49" s="224">
        <v>83951</v>
      </c>
      <c r="AZ49" s="224">
        <v>7586</v>
      </c>
      <c r="BA49" s="224">
        <v>45766</v>
      </c>
      <c r="BB49" s="224">
        <v>2347</v>
      </c>
      <c r="BC49" s="224">
        <v>44057</v>
      </c>
      <c r="BD49" s="224">
        <v>6554</v>
      </c>
      <c r="BE49" s="224">
        <v>228205</v>
      </c>
      <c r="BF49" s="224">
        <v>27153</v>
      </c>
      <c r="BG49" s="224">
        <v>3813</v>
      </c>
      <c r="BH49" s="224">
        <v>87552</v>
      </c>
      <c r="BI49" s="224">
        <v>0</v>
      </c>
      <c r="BJ49" s="224">
        <v>6177</v>
      </c>
      <c r="BK49" s="224">
        <v>11572</v>
      </c>
      <c r="BL49" s="224">
        <v>63290</v>
      </c>
      <c r="BM49" s="224">
        <v>0</v>
      </c>
      <c r="BN49" s="224">
        <v>391</v>
      </c>
      <c r="BO49" s="224">
        <v>13075</v>
      </c>
      <c r="BP49" s="224">
        <v>0</v>
      </c>
      <c r="BQ49" s="224">
        <v>1095</v>
      </c>
      <c r="BR49" s="224">
        <v>1121</v>
      </c>
      <c r="BS49" s="224">
        <v>0</v>
      </c>
      <c r="BT49" s="224">
        <v>0</v>
      </c>
      <c r="BU49" s="224">
        <v>0</v>
      </c>
      <c r="BV49" s="224">
        <v>0</v>
      </c>
      <c r="BW49" s="224">
        <v>476</v>
      </c>
      <c r="BX49" s="224">
        <v>2466</v>
      </c>
      <c r="BY49" s="224">
        <v>0</v>
      </c>
      <c r="BZ49" s="224">
        <v>1272</v>
      </c>
      <c r="CA49" s="224">
        <v>173</v>
      </c>
      <c r="CB49" s="224">
        <v>322</v>
      </c>
      <c r="CC49" s="224">
        <v>875</v>
      </c>
      <c r="CD49" s="224">
        <v>7330</v>
      </c>
      <c r="CE49" s="224">
        <v>679</v>
      </c>
      <c r="CF49" s="224">
        <v>550</v>
      </c>
      <c r="CG49" s="224">
        <v>0</v>
      </c>
      <c r="CH49" s="224">
        <v>510</v>
      </c>
      <c r="CI49" s="224">
        <v>4742</v>
      </c>
      <c r="CJ49" s="224">
        <v>0</v>
      </c>
      <c r="CK49" s="224">
        <v>0</v>
      </c>
      <c r="CL49" s="224">
        <v>0</v>
      </c>
      <c r="CM49" s="224">
        <v>0</v>
      </c>
      <c r="CN49" s="224">
        <v>0</v>
      </c>
      <c r="CO49" s="224">
        <v>0</v>
      </c>
      <c r="CP49" s="224">
        <v>15271</v>
      </c>
      <c r="CQ49" s="224">
        <v>0</v>
      </c>
      <c r="CR49" s="224">
        <v>9603191</v>
      </c>
      <c r="CS49" s="224">
        <v>2082</v>
      </c>
      <c r="CT49" s="224">
        <v>0</v>
      </c>
      <c r="CU49" s="224">
        <v>0</v>
      </c>
      <c r="CV49" s="224">
        <v>0</v>
      </c>
      <c r="CW49" s="224">
        <v>170</v>
      </c>
      <c r="CX49" s="224">
        <v>0</v>
      </c>
      <c r="CY49" s="224">
        <v>2804</v>
      </c>
      <c r="CZ49" s="224">
        <v>0</v>
      </c>
      <c r="DA49" s="224">
        <v>0</v>
      </c>
      <c r="DB49" s="225">
        <v>44364704</v>
      </c>
      <c r="DC49" s="223">
        <v>0</v>
      </c>
      <c r="DD49" s="224">
        <v>58767</v>
      </c>
      <c r="DE49" s="224">
        <v>0</v>
      </c>
      <c r="DF49" s="224">
        <v>356152</v>
      </c>
      <c r="DG49" s="224">
        <v>73442576</v>
      </c>
      <c r="DH49" s="224">
        <v>10462</v>
      </c>
      <c r="DI49" s="225">
        <v>73867957</v>
      </c>
      <c r="DJ49" s="225">
        <v>118232661</v>
      </c>
      <c r="DK49" s="225">
        <v>250810826</v>
      </c>
      <c r="DL49" s="225">
        <v>324678783</v>
      </c>
      <c r="DM49" s="225">
        <v>369043487</v>
      </c>
      <c r="DN49" s="225">
        <v>-104655597</v>
      </c>
      <c r="DO49" s="224">
        <v>220023186</v>
      </c>
      <c r="DP49" s="225">
        <v>264387890</v>
      </c>
      <c r="DR49" s="334">
        <v>0.88516655</v>
      </c>
      <c r="DS49" s="334">
        <v>0.11483345</v>
      </c>
      <c r="DT49" s="334">
        <v>2.22128115443724E-5</v>
      </c>
      <c r="DU49" s="334">
        <v>0</v>
      </c>
    </row>
    <row r="50" spans="1:125" ht="15" customHeight="1" x14ac:dyDescent="0.15">
      <c r="A50" s="226" t="s">
        <v>372</v>
      </c>
      <c r="B50" s="205" t="s">
        <v>634</v>
      </c>
      <c r="C50" s="223">
        <v>500</v>
      </c>
      <c r="D50" s="224">
        <v>0</v>
      </c>
      <c r="E50" s="224">
        <v>4683</v>
      </c>
      <c r="F50" s="224">
        <v>1205</v>
      </c>
      <c r="G50" s="224">
        <v>195</v>
      </c>
      <c r="H50" s="224">
        <v>0</v>
      </c>
      <c r="I50" s="224">
        <v>0</v>
      </c>
      <c r="J50" s="224">
        <v>0</v>
      </c>
      <c r="K50" s="224">
        <v>0</v>
      </c>
      <c r="L50" s="224">
        <v>0</v>
      </c>
      <c r="M50" s="224">
        <v>0</v>
      </c>
      <c r="N50" s="224">
        <v>0</v>
      </c>
      <c r="O50" s="224">
        <v>0</v>
      </c>
      <c r="P50" s="224">
        <v>0</v>
      </c>
      <c r="Q50" s="224">
        <v>0</v>
      </c>
      <c r="R50" s="224">
        <v>0</v>
      </c>
      <c r="S50" s="224">
        <v>0</v>
      </c>
      <c r="T50" s="224">
        <v>0</v>
      </c>
      <c r="U50" s="224">
        <v>0</v>
      </c>
      <c r="V50" s="224">
        <v>0</v>
      </c>
      <c r="W50" s="224">
        <v>0</v>
      </c>
      <c r="X50" s="224">
        <v>0</v>
      </c>
      <c r="Y50" s="224">
        <v>9</v>
      </c>
      <c r="Z50" s="224">
        <v>0</v>
      </c>
      <c r="AA50" s="224">
        <v>0</v>
      </c>
      <c r="AB50" s="224">
        <v>0</v>
      </c>
      <c r="AC50" s="224">
        <v>0</v>
      </c>
      <c r="AD50" s="224">
        <v>0</v>
      </c>
      <c r="AE50" s="224">
        <v>0</v>
      </c>
      <c r="AF50" s="224">
        <v>0</v>
      </c>
      <c r="AG50" s="224">
        <v>0</v>
      </c>
      <c r="AH50" s="224">
        <v>0</v>
      </c>
      <c r="AI50" s="224">
        <v>0</v>
      </c>
      <c r="AJ50" s="224">
        <v>0</v>
      </c>
      <c r="AK50" s="224">
        <v>0</v>
      </c>
      <c r="AL50" s="224">
        <v>0</v>
      </c>
      <c r="AM50" s="224">
        <v>0</v>
      </c>
      <c r="AN50" s="224">
        <v>0</v>
      </c>
      <c r="AO50" s="224">
        <v>0</v>
      </c>
      <c r="AP50" s="224">
        <v>0</v>
      </c>
      <c r="AQ50" s="224">
        <v>0</v>
      </c>
      <c r="AR50" s="224">
        <v>2364</v>
      </c>
      <c r="AS50" s="224">
        <v>450</v>
      </c>
      <c r="AT50" s="224">
        <v>183372</v>
      </c>
      <c r="AU50" s="224">
        <v>869170</v>
      </c>
      <c r="AV50" s="224">
        <v>11785485</v>
      </c>
      <c r="AW50" s="224">
        <v>26</v>
      </c>
      <c r="AX50" s="224">
        <v>0</v>
      </c>
      <c r="AY50" s="224">
        <v>31719</v>
      </c>
      <c r="AZ50" s="224">
        <v>0</v>
      </c>
      <c r="BA50" s="224">
        <v>6948</v>
      </c>
      <c r="BB50" s="224">
        <v>0</v>
      </c>
      <c r="BC50" s="224">
        <v>8839</v>
      </c>
      <c r="BD50" s="224">
        <v>9445</v>
      </c>
      <c r="BE50" s="224">
        <v>102072</v>
      </c>
      <c r="BF50" s="224">
        <v>13474</v>
      </c>
      <c r="BG50" s="224">
        <v>68</v>
      </c>
      <c r="BH50" s="224">
        <v>7922</v>
      </c>
      <c r="BI50" s="224">
        <v>139</v>
      </c>
      <c r="BJ50" s="224">
        <v>90214</v>
      </c>
      <c r="BK50" s="224">
        <v>0</v>
      </c>
      <c r="BL50" s="224">
        <v>16307</v>
      </c>
      <c r="BM50" s="224">
        <v>0</v>
      </c>
      <c r="BN50" s="224">
        <v>0</v>
      </c>
      <c r="BO50" s="224">
        <v>4581</v>
      </c>
      <c r="BP50" s="224">
        <v>2009</v>
      </c>
      <c r="BQ50" s="224">
        <v>526076</v>
      </c>
      <c r="BR50" s="224">
        <v>134893</v>
      </c>
      <c r="BS50" s="224">
        <v>2123</v>
      </c>
      <c r="BT50" s="224">
        <v>0</v>
      </c>
      <c r="BU50" s="224">
        <v>0</v>
      </c>
      <c r="BV50" s="224">
        <v>0</v>
      </c>
      <c r="BW50" s="224">
        <v>0</v>
      </c>
      <c r="BX50" s="224">
        <v>420</v>
      </c>
      <c r="BY50" s="224">
        <v>0</v>
      </c>
      <c r="BZ50" s="224">
        <v>133</v>
      </c>
      <c r="CA50" s="224">
        <v>59</v>
      </c>
      <c r="CB50" s="224">
        <v>2230</v>
      </c>
      <c r="CC50" s="224">
        <v>660</v>
      </c>
      <c r="CD50" s="224">
        <v>204</v>
      </c>
      <c r="CE50" s="224">
        <v>852</v>
      </c>
      <c r="CF50" s="224">
        <v>2107</v>
      </c>
      <c r="CG50" s="224">
        <v>408</v>
      </c>
      <c r="CH50" s="224">
        <v>34825</v>
      </c>
      <c r="CI50" s="224">
        <v>787404</v>
      </c>
      <c r="CJ50" s="224">
        <v>0</v>
      </c>
      <c r="CK50" s="224">
        <v>0</v>
      </c>
      <c r="CL50" s="224">
        <v>7132196</v>
      </c>
      <c r="CM50" s="224">
        <v>407214</v>
      </c>
      <c r="CN50" s="224">
        <v>258560</v>
      </c>
      <c r="CO50" s="224">
        <v>0</v>
      </c>
      <c r="CP50" s="224">
        <v>271028</v>
      </c>
      <c r="CQ50" s="224">
        <v>0</v>
      </c>
      <c r="CR50" s="224">
        <v>2665198</v>
      </c>
      <c r="CS50" s="224">
        <v>55405</v>
      </c>
      <c r="CT50" s="224">
        <v>1777</v>
      </c>
      <c r="CU50" s="224">
        <v>0</v>
      </c>
      <c r="CV50" s="224">
        <v>264</v>
      </c>
      <c r="CW50" s="224">
        <v>311676</v>
      </c>
      <c r="CX50" s="224">
        <v>41205</v>
      </c>
      <c r="CY50" s="224">
        <v>26843</v>
      </c>
      <c r="CZ50" s="224">
        <v>300615</v>
      </c>
      <c r="DA50" s="224">
        <v>0</v>
      </c>
      <c r="DB50" s="225">
        <v>26105571</v>
      </c>
      <c r="DC50" s="223">
        <v>18835</v>
      </c>
      <c r="DD50" s="224">
        <v>677074</v>
      </c>
      <c r="DE50" s="224">
        <v>2377</v>
      </c>
      <c r="DF50" s="224">
        <v>2141336</v>
      </c>
      <c r="DG50" s="224">
        <v>25414129</v>
      </c>
      <c r="DH50" s="224">
        <v>-263943</v>
      </c>
      <c r="DI50" s="225">
        <v>27989808</v>
      </c>
      <c r="DJ50" s="225">
        <v>54095379</v>
      </c>
      <c r="DK50" s="225">
        <v>109021563</v>
      </c>
      <c r="DL50" s="225">
        <v>137011371</v>
      </c>
      <c r="DM50" s="225">
        <v>163116942</v>
      </c>
      <c r="DN50" s="225">
        <v>-52639592</v>
      </c>
      <c r="DO50" s="224">
        <v>84371779</v>
      </c>
      <c r="DP50" s="225">
        <v>110477350</v>
      </c>
      <c r="DR50" s="334">
        <v>0.97308850999999996</v>
      </c>
      <c r="DS50" s="334">
        <v>2.6911490000000038E-2</v>
      </c>
      <c r="DT50" s="334">
        <v>2.5592113198894613E-4</v>
      </c>
      <c r="DU50" s="334">
        <v>2.2604633405511061E-6</v>
      </c>
    </row>
    <row r="51" spans="1:125" ht="15" customHeight="1" x14ac:dyDescent="0.15">
      <c r="A51" s="226" t="s">
        <v>373</v>
      </c>
      <c r="B51" s="205" t="s">
        <v>559</v>
      </c>
      <c r="C51" s="223">
        <v>0</v>
      </c>
      <c r="D51" s="224">
        <v>0</v>
      </c>
      <c r="E51" s="224">
        <v>0</v>
      </c>
      <c r="F51" s="224">
        <v>0</v>
      </c>
      <c r="G51" s="224">
        <v>0</v>
      </c>
      <c r="H51" s="224">
        <v>0</v>
      </c>
      <c r="I51" s="224">
        <v>0</v>
      </c>
      <c r="J51" s="224">
        <v>0</v>
      </c>
      <c r="K51" s="224">
        <v>0</v>
      </c>
      <c r="L51" s="224">
        <v>0</v>
      </c>
      <c r="M51" s="224">
        <v>0</v>
      </c>
      <c r="N51" s="224">
        <v>0</v>
      </c>
      <c r="O51" s="224">
        <v>0</v>
      </c>
      <c r="P51" s="224">
        <v>0</v>
      </c>
      <c r="Q51" s="224">
        <v>0</v>
      </c>
      <c r="R51" s="224">
        <v>0</v>
      </c>
      <c r="S51" s="224">
        <v>0</v>
      </c>
      <c r="T51" s="224">
        <v>0</v>
      </c>
      <c r="U51" s="224">
        <v>0</v>
      </c>
      <c r="V51" s="224">
        <v>0</v>
      </c>
      <c r="W51" s="224">
        <v>0</v>
      </c>
      <c r="X51" s="224">
        <v>0</v>
      </c>
      <c r="Y51" s="224">
        <v>0</v>
      </c>
      <c r="Z51" s="224">
        <v>0</v>
      </c>
      <c r="AA51" s="224">
        <v>0</v>
      </c>
      <c r="AB51" s="224">
        <v>0</v>
      </c>
      <c r="AC51" s="224">
        <v>0</v>
      </c>
      <c r="AD51" s="224">
        <v>0</v>
      </c>
      <c r="AE51" s="224">
        <v>0</v>
      </c>
      <c r="AF51" s="224">
        <v>0</v>
      </c>
      <c r="AG51" s="224">
        <v>0</v>
      </c>
      <c r="AH51" s="224">
        <v>0</v>
      </c>
      <c r="AI51" s="224">
        <v>0</v>
      </c>
      <c r="AJ51" s="224">
        <v>0</v>
      </c>
      <c r="AK51" s="224">
        <v>0</v>
      </c>
      <c r="AL51" s="224">
        <v>0</v>
      </c>
      <c r="AM51" s="224">
        <v>0</v>
      </c>
      <c r="AN51" s="224">
        <v>0</v>
      </c>
      <c r="AO51" s="224">
        <v>0</v>
      </c>
      <c r="AP51" s="224">
        <v>0</v>
      </c>
      <c r="AQ51" s="224">
        <v>0</v>
      </c>
      <c r="AR51" s="224">
        <v>0</v>
      </c>
      <c r="AS51" s="224">
        <v>30015</v>
      </c>
      <c r="AT51" s="224">
        <v>45231</v>
      </c>
      <c r="AU51" s="224">
        <v>447376</v>
      </c>
      <c r="AV51" s="224">
        <v>6907486</v>
      </c>
      <c r="AW51" s="224">
        <v>7861739</v>
      </c>
      <c r="AX51" s="224">
        <v>9022550</v>
      </c>
      <c r="AY51" s="224">
        <v>1055970</v>
      </c>
      <c r="AZ51" s="224">
        <v>772321</v>
      </c>
      <c r="BA51" s="224">
        <v>2403552</v>
      </c>
      <c r="BB51" s="224">
        <v>1971303</v>
      </c>
      <c r="BC51" s="224">
        <v>3955238</v>
      </c>
      <c r="BD51" s="224">
        <v>1405900</v>
      </c>
      <c r="BE51" s="224">
        <v>1323560</v>
      </c>
      <c r="BF51" s="224">
        <v>0</v>
      </c>
      <c r="BG51" s="224">
        <v>1539</v>
      </c>
      <c r="BH51" s="224">
        <v>1636612</v>
      </c>
      <c r="BI51" s="224">
        <v>0</v>
      </c>
      <c r="BJ51" s="224">
        <v>0</v>
      </c>
      <c r="BK51" s="224">
        <v>0</v>
      </c>
      <c r="BL51" s="224">
        <v>0</v>
      </c>
      <c r="BM51" s="224">
        <v>0</v>
      </c>
      <c r="BN51" s="224">
        <v>0</v>
      </c>
      <c r="BO51" s="224">
        <v>0</v>
      </c>
      <c r="BP51" s="224">
        <v>0</v>
      </c>
      <c r="BQ51" s="224">
        <v>0</v>
      </c>
      <c r="BR51" s="224">
        <v>0</v>
      </c>
      <c r="BS51" s="224">
        <v>0</v>
      </c>
      <c r="BT51" s="224">
        <v>0</v>
      </c>
      <c r="BU51" s="224">
        <v>0</v>
      </c>
      <c r="BV51" s="224">
        <v>0</v>
      </c>
      <c r="BW51" s="224">
        <v>0</v>
      </c>
      <c r="BX51" s="224">
        <v>0</v>
      </c>
      <c r="BY51" s="224">
        <v>0</v>
      </c>
      <c r="BZ51" s="224">
        <v>0</v>
      </c>
      <c r="CA51" s="224">
        <v>0</v>
      </c>
      <c r="CB51" s="224">
        <v>0</v>
      </c>
      <c r="CC51" s="224">
        <v>0</v>
      </c>
      <c r="CD51" s="224">
        <v>10</v>
      </c>
      <c r="CE51" s="224">
        <v>0</v>
      </c>
      <c r="CF51" s="224">
        <v>0</v>
      </c>
      <c r="CG51" s="224">
        <v>0</v>
      </c>
      <c r="CH51" s="224">
        <v>0</v>
      </c>
      <c r="CI51" s="224">
        <v>0</v>
      </c>
      <c r="CJ51" s="224">
        <v>0</v>
      </c>
      <c r="CK51" s="224">
        <v>4590</v>
      </c>
      <c r="CL51" s="224">
        <v>0</v>
      </c>
      <c r="CM51" s="224">
        <v>0</v>
      </c>
      <c r="CN51" s="224">
        <v>0</v>
      </c>
      <c r="CO51" s="224">
        <v>0</v>
      </c>
      <c r="CP51" s="224">
        <v>0</v>
      </c>
      <c r="CQ51" s="224">
        <v>0</v>
      </c>
      <c r="CR51" s="224">
        <v>1722869</v>
      </c>
      <c r="CS51" s="224">
        <v>0</v>
      </c>
      <c r="CT51" s="224">
        <v>0</v>
      </c>
      <c r="CU51" s="224">
        <v>0</v>
      </c>
      <c r="CV51" s="224">
        <v>0</v>
      </c>
      <c r="CW51" s="224">
        <v>0</v>
      </c>
      <c r="CX51" s="224">
        <v>0</v>
      </c>
      <c r="CY51" s="224">
        <v>0</v>
      </c>
      <c r="CZ51" s="224">
        <v>0</v>
      </c>
      <c r="DA51" s="224">
        <v>0</v>
      </c>
      <c r="DB51" s="225">
        <v>40567861</v>
      </c>
      <c r="DC51" s="223">
        <v>0</v>
      </c>
      <c r="DD51" s="224">
        <v>14386</v>
      </c>
      <c r="DE51" s="224">
        <v>0</v>
      </c>
      <c r="DF51" s="224">
        <v>0</v>
      </c>
      <c r="DG51" s="224">
        <v>0</v>
      </c>
      <c r="DH51" s="224">
        <v>202161</v>
      </c>
      <c r="DI51" s="225">
        <v>216547</v>
      </c>
      <c r="DJ51" s="225">
        <v>40784408</v>
      </c>
      <c r="DK51" s="225">
        <v>63637883</v>
      </c>
      <c r="DL51" s="225">
        <v>63854430</v>
      </c>
      <c r="DM51" s="225">
        <v>104422291</v>
      </c>
      <c r="DN51" s="225">
        <v>-37750791</v>
      </c>
      <c r="DO51" s="224">
        <v>26103639</v>
      </c>
      <c r="DP51" s="225">
        <v>66671500</v>
      </c>
      <c r="DR51" s="334">
        <v>0.92561822000000005</v>
      </c>
      <c r="DS51" s="334">
        <v>7.4381779999999953E-2</v>
      </c>
      <c r="DT51" s="334">
        <v>5.4376351843269411E-6</v>
      </c>
      <c r="DU51" s="334">
        <v>0</v>
      </c>
    </row>
    <row r="52" spans="1:125" ht="15" customHeight="1" x14ac:dyDescent="0.15">
      <c r="A52" s="226" t="s">
        <v>374</v>
      </c>
      <c r="B52" s="205" t="s">
        <v>635</v>
      </c>
      <c r="C52" s="223">
        <v>0</v>
      </c>
      <c r="D52" s="224">
        <v>0</v>
      </c>
      <c r="E52" s="224">
        <v>0</v>
      </c>
      <c r="F52" s="224">
        <v>0</v>
      </c>
      <c r="G52" s="224">
        <v>309</v>
      </c>
      <c r="H52" s="224">
        <v>0</v>
      </c>
      <c r="I52" s="224">
        <v>488</v>
      </c>
      <c r="J52" s="224">
        <v>31</v>
      </c>
      <c r="K52" s="224">
        <v>160</v>
      </c>
      <c r="L52" s="224">
        <v>0</v>
      </c>
      <c r="M52" s="224">
        <v>70</v>
      </c>
      <c r="N52" s="224">
        <v>7</v>
      </c>
      <c r="O52" s="224">
        <v>81</v>
      </c>
      <c r="P52" s="224">
        <v>0</v>
      </c>
      <c r="Q52" s="224">
        <v>0</v>
      </c>
      <c r="R52" s="224">
        <v>0</v>
      </c>
      <c r="S52" s="224">
        <v>0</v>
      </c>
      <c r="T52" s="224">
        <v>154</v>
      </c>
      <c r="U52" s="224">
        <v>0</v>
      </c>
      <c r="V52" s="224">
        <v>0</v>
      </c>
      <c r="W52" s="224">
        <v>2143</v>
      </c>
      <c r="X52" s="224">
        <v>0</v>
      </c>
      <c r="Y52" s="224">
        <v>0</v>
      </c>
      <c r="Z52" s="224">
        <v>0</v>
      </c>
      <c r="AA52" s="224">
        <v>0</v>
      </c>
      <c r="AB52" s="224">
        <v>410</v>
      </c>
      <c r="AC52" s="224">
        <v>13</v>
      </c>
      <c r="AD52" s="224">
        <v>0</v>
      </c>
      <c r="AE52" s="224">
        <v>0</v>
      </c>
      <c r="AF52" s="224">
        <v>0</v>
      </c>
      <c r="AG52" s="224">
        <v>0</v>
      </c>
      <c r="AH52" s="224">
        <v>0</v>
      </c>
      <c r="AI52" s="224">
        <v>20</v>
      </c>
      <c r="AJ52" s="224">
        <v>0</v>
      </c>
      <c r="AK52" s="224">
        <v>0</v>
      </c>
      <c r="AL52" s="224">
        <v>0</v>
      </c>
      <c r="AM52" s="224">
        <v>36</v>
      </c>
      <c r="AN52" s="224">
        <v>29</v>
      </c>
      <c r="AO52" s="224">
        <v>0</v>
      </c>
      <c r="AP52" s="224">
        <v>0</v>
      </c>
      <c r="AQ52" s="224">
        <v>695</v>
      </c>
      <c r="AR52" s="224">
        <v>164</v>
      </c>
      <c r="AS52" s="224">
        <v>251667</v>
      </c>
      <c r="AT52" s="224">
        <v>70784</v>
      </c>
      <c r="AU52" s="224">
        <v>2938904</v>
      </c>
      <c r="AV52" s="224">
        <v>6240031</v>
      </c>
      <c r="AW52" s="224">
        <v>9304075</v>
      </c>
      <c r="AX52" s="224">
        <v>40751481</v>
      </c>
      <c r="AY52" s="224">
        <v>748353</v>
      </c>
      <c r="AZ52" s="224">
        <v>177863</v>
      </c>
      <c r="BA52" s="224">
        <v>1619770</v>
      </c>
      <c r="BB52" s="224">
        <v>55962</v>
      </c>
      <c r="BC52" s="224">
        <v>4219486</v>
      </c>
      <c r="BD52" s="224">
        <v>928725</v>
      </c>
      <c r="BE52" s="224">
        <v>1601893</v>
      </c>
      <c r="BF52" s="224">
        <v>41637</v>
      </c>
      <c r="BG52" s="224">
        <v>2070</v>
      </c>
      <c r="BH52" s="224">
        <v>600456</v>
      </c>
      <c r="BI52" s="224">
        <v>0</v>
      </c>
      <c r="BJ52" s="224">
        <v>150063</v>
      </c>
      <c r="BK52" s="224">
        <v>22849</v>
      </c>
      <c r="BL52" s="224">
        <v>21155</v>
      </c>
      <c r="BM52" s="224">
        <v>459</v>
      </c>
      <c r="BN52" s="224">
        <v>22</v>
      </c>
      <c r="BO52" s="224">
        <v>978</v>
      </c>
      <c r="BP52" s="224">
        <v>0</v>
      </c>
      <c r="BQ52" s="224">
        <v>3758</v>
      </c>
      <c r="BR52" s="224">
        <v>17233</v>
      </c>
      <c r="BS52" s="224">
        <v>8379</v>
      </c>
      <c r="BT52" s="224">
        <v>0</v>
      </c>
      <c r="BU52" s="224">
        <v>0</v>
      </c>
      <c r="BV52" s="224">
        <v>0</v>
      </c>
      <c r="BW52" s="224">
        <v>289</v>
      </c>
      <c r="BX52" s="224">
        <v>21</v>
      </c>
      <c r="BY52" s="224">
        <v>0</v>
      </c>
      <c r="BZ52" s="224">
        <v>6</v>
      </c>
      <c r="CA52" s="224">
        <v>5</v>
      </c>
      <c r="CB52" s="224">
        <v>0</v>
      </c>
      <c r="CC52" s="224">
        <v>3</v>
      </c>
      <c r="CD52" s="224">
        <v>254</v>
      </c>
      <c r="CE52" s="224">
        <v>420</v>
      </c>
      <c r="CF52" s="224">
        <v>41155</v>
      </c>
      <c r="CG52" s="224">
        <v>38756</v>
      </c>
      <c r="CH52" s="224">
        <v>131351</v>
      </c>
      <c r="CI52" s="224">
        <v>392457</v>
      </c>
      <c r="CJ52" s="224">
        <v>5953</v>
      </c>
      <c r="CK52" s="224">
        <v>267493</v>
      </c>
      <c r="CL52" s="224">
        <v>259</v>
      </c>
      <c r="CM52" s="224">
        <v>1930</v>
      </c>
      <c r="CN52" s="224">
        <v>12</v>
      </c>
      <c r="CO52" s="224">
        <v>0</v>
      </c>
      <c r="CP52" s="224">
        <v>717</v>
      </c>
      <c r="CQ52" s="224">
        <v>2</v>
      </c>
      <c r="CR52" s="224">
        <v>8071006</v>
      </c>
      <c r="CS52" s="224">
        <v>6507</v>
      </c>
      <c r="CT52" s="224">
        <v>29</v>
      </c>
      <c r="CU52" s="224">
        <v>0</v>
      </c>
      <c r="CV52" s="224">
        <v>75</v>
      </c>
      <c r="CW52" s="224">
        <v>2</v>
      </c>
      <c r="CX52" s="224">
        <v>0</v>
      </c>
      <c r="CY52" s="224">
        <v>7582</v>
      </c>
      <c r="CZ52" s="224">
        <v>411017</v>
      </c>
      <c r="DA52" s="224">
        <v>0</v>
      </c>
      <c r="DB52" s="225">
        <v>79160164</v>
      </c>
      <c r="DC52" s="223">
        <v>3434</v>
      </c>
      <c r="DD52" s="224">
        <v>379087</v>
      </c>
      <c r="DE52" s="224">
        <v>0</v>
      </c>
      <c r="DF52" s="224">
        <v>0</v>
      </c>
      <c r="DG52" s="224">
        <v>0</v>
      </c>
      <c r="DH52" s="224">
        <v>556396</v>
      </c>
      <c r="DI52" s="225">
        <v>938917</v>
      </c>
      <c r="DJ52" s="225">
        <v>80099081</v>
      </c>
      <c r="DK52" s="225">
        <v>152667795</v>
      </c>
      <c r="DL52" s="225">
        <v>153606712</v>
      </c>
      <c r="DM52" s="225">
        <v>232766876</v>
      </c>
      <c r="DN52" s="225">
        <v>-74166876</v>
      </c>
      <c r="DO52" s="224">
        <v>79439836</v>
      </c>
      <c r="DP52" s="225">
        <v>158600000</v>
      </c>
      <c r="DR52" s="334">
        <v>0.92593915999999998</v>
      </c>
      <c r="DS52" s="334">
        <v>7.4060840000000017E-2</v>
      </c>
      <c r="DT52" s="334">
        <v>1.4328769700548778E-4</v>
      </c>
      <c r="DU52" s="334">
        <v>0</v>
      </c>
    </row>
    <row r="53" spans="1:125" ht="15" customHeight="1" x14ac:dyDescent="0.15">
      <c r="A53" s="226" t="s">
        <v>375</v>
      </c>
      <c r="B53" s="205" t="s">
        <v>636</v>
      </c>
      <c r="C53" s="223">
        <v>0</v>
      </c>
      <c r="D53" s="224">
        <v>13385</v>
      </c>
      <c r="E53" s="224">
        <v>0</v>
      </c>
      <c r="F53" s="224">
        <v>0</v>
      </c>
      <c r="G53" s="224">
        <v>26649</v>
      </c>
      <c r="H53" s="224">
        <v>0</v>
      </c>
      <c r="I53" s="224">
        <v>2439</v>
      </c>
      <c r="J53" s="224">
        <v>0</v>
      </c>
      <c r="K53" s="224">
        <v>0</v>
      </c>
      <c r="L53" s="224">
        <v>0</v>
      </c>
      <c r="M53" s="224">
        <v>0</v>
      </c>
      <c r="N53" s="224">
        <v>0</v>
      </c>
      <c r="O53" s="224">
        <v>0</v>
      </c>
      <c r="P53" s="224">
        <v>0</v>
      </c>
      <c r="Q53" s="224">
        <v>0</v>
      </c>
      <c r="R53" s="224">
        <v>0</v>
      </c>
      <c r="S53" s="224">
        <v>0</v>
      </c>
      <c r="T53" s="224">
        <v>866</v>
      </c>
      <c r="U53" s="224">
        <v>0</v>
      </c>
      <c r="V53" s="224">
        <v>0</v>
      </c>
      <c r="W53" s="224">
        <v>0</v>
      </c>
      <c r="X53" s="224">
        <v>0</v>
      </c>
      <c r="Y53" s="224">
        <v>0</v>
      </c>
      <c r="Z53" s="224">
        <v>0</v>
      </c>
      <c r="AA53" s="224">
        <v>0</v>
      </c>
      <c r="AB53" s="224">
        <v>0</v>
      </c>
      <c r="AC53" s="224">
        <v>0</v>
      </c>
      <c r="AD53" s="224">
        <v>0</v>
      </c>
      <c r="AE53" s="224">
        <v>383</v>
      </c>
      <c r="AF53" s="224">
        <v>0</v>
      </c>
      <c r="AG53" s="224">
        <v>0</v>
      </c>
      <c r="AH53" s="224">
        <v>0</v>
      </c>
      <c r="AI53" s="224">
        <v>1022</v>
      </c>
      <c r="AJ53" s="224">
        <v>0</v>
      </c>
      <c r="AK53" s="224">
        <v>0</v>
      </c>
      <c r="AL53" s="224">
        <v>0</v>
      </c>
      <c r="AM53" s="224">
        <v>0</v>
      </c>
      <c r="AN53" s="224">
        <v>0</v>
      </c>
      <c r="AO53" s="224">
        <v>0</v>
      </c>
      <c r="AP53" s="224">
        <v>0</v>
      </c>
      <c r="AQ53" s="224">
        <v>68</v>
      </c>
      <c r="AR53" s="224">
        <v>8700</v>
      </c>
      <c r="AS53" s="224">
        <v>8707</v>
      </c>
      <c r="AT53" s="224">
        <v>1308868</v>
      </c>
      <c r="AU53" s="224">
        <v>3463291</v>
      </c>
      <c r="AV53" s="224">
        <v>1038601</v>
      </c>
      <c r="AW53" s="224">
        <v>0</v>
      </c>
      <c r="AX53" s="224">
        <v>152285</v>
      </c>
      <c r="AY53" s="224">
        <v>4844735</v>
      </c>
      <c r="AZ53" s="224">
        <v>73898</v>
      </c>
      <c r="BA53" s="224">
        <v>51255</v>
      </c>
      <c r="BB53" s="224">
        <v>20178</v>
      </c>
      <c r="BC53" s="224">
        <v>237632</v>
      </c>
      <c r="BD53" s="224">
        <v>67626</v>
      </c>
      <c r="BE53" s="224">
        <v>21239346</v>
      </c>
      <c r="BF53" s="224">
        <v>108808</v>
      </c>
      <c r="BG53" s="224">
        <v>17096</v>
      </c>
      <c r="BH53" s="224">
        <v>170251</v>
      </c>
      <c r="BI53" s="224">
        <v>0</v>
      </c>
      <c r="BJ53" s="224">
        <v>575573</v>
      </c>
      <c r="BK53" s="224">
        <v>382582</v>
      </c>
      <c r="BL53" s="224">
        <v>1172122</v>
      </c>
      <c r="BM53" s="224">
        <v>0</v>
      </c>
      <c r="BN53" s="224">
        <v>0</v>
      </c>
      <c r="BO53" s="224">
        <v>0</v>
      </c>
      <c r="BP53" s="224">
        <v>0</v>
      </c>
      <c r="BQ53" s="224">
        <v>62</v>
      </c>
      <c r="BR53" s="224">
        <v>0</v>
      </c>
      <c r="BS53" s="224">
        <v>0</v>
      </c>
      <c r="BT53" s="224">
        <v>0</v>
      </c>
      <c r="BU53" s="224">
        <v>0</v>
      </c>
      <c r="BV53" s="224">
        <v>0</v>
      </c>
      <c r="BW53" s="224">
        <v>1513</v>
      </c>
      <c r="BX53" s="224">
        <v>0</v>
      </c>
      <c r="BY53" s="224">
        <v>1367</v>
      </c>
      <c r="BZ53" s="224">
        <v>0</v>
      </c>
      <c r="CA53" s="224">
        <v>0</v>
      </c>
      <c r="CB53" s="224">
        <v>0</v>
      </c>
      <c r="CC53" s="224">
        <v>102</v>
      </c>
      <c r="CD53" s="224">
        <v>0</v>
      </c>
      <c r="CE53" s="224">
        <v>12</v>
      </c>
      <c r="CF53" s="224">
        <v>535</v>
      </c>
      <c r="CG53" s="224">
        <v>0</v>
      </c>
      <c r="CH53" s="224">
        <v>0</v>
      </c>
      <c r="CI53" s="224">
        <v>371</v>
      </c>
      <c r="CJ53" s="224">
        <v>0</v>
      </c>
      <c r="CK53" s="224">
        <v>0</v>
      </c>
      <c r="CL53" s="224">
        <v>0</v>
      </c>
      <c r="CM53" s="224">
        <v>0</v>
      </c>
      <c r="CN53" s="224">
        <v>0</v>
      </c>
      <c r="CO53" s="224">
        <v>0</v>
      </c>
      <c r="CP53" s="224">
        <v>0</v>
      </c>
      <c r="CQ53" s="224">
        <v>0</v>
      </c>
      <c r="CR53" s="224">
        <v>2627425</v>
      </c>
      <c r="CS53" s="224">
        <v>172</v>
      </c>
      <c r="CT53" s="224">
        <v>0</v>
      </c>
      <c r="CU53" s="224">
        <v>0</v>
      </c>
      <c r="CV53" s="224">
        <v>0</v>
      </c>
      <c r="CW53" s="224">
        <v>0</v>
      </c>
      <c r="CX53" s="224">
        <v>0</v>
      </c>
      <c r="CY53" s="224">
        <v>1768</v>
      </c>
      <c r="CZ53" s="224">
        <v>0</v>
      </c>
      <c r="DA53" s="224">
        <v>1823</v>
      </c>
      <c r="DB53" s="225">
        <v>37621516</v>
      </c>
      <c r="DC53" s="223">
        <v>231</v>
      </c>
      <c r="DD53" s="224">
        <v>193939</v>
      </c>
      <c r="DE53" s="224">
        <v>0</v>
      </c>
      <c r="DF53" s="224">
        <v>3727517</v>
      </c>
      <c r="DG53" s="224">
        <v>14721370</v>
      </c>
      <c r="DH53" s="224">
        <v>17201</v>
      </c>
      <c r="DI53" s="225">
        <v>18660258</v>
      </c>
      <c r="DJ53" s="225">
        <v>56281774</v>
      </c>
      <c r="DK53" s="225">
        <v>29345856</v>
      </c>
      <c r="DL53" s="225">
        <v>48006114</v>
      </c>
      <c r="DM53" s="225">
        <v>85627630</v>
      </c>
      <c r="DN53" s="225">
        <v>-55691660</v>
      </c>
      <c r="DO53" s="224">
        <v>-7685546</v>
      </c>
      <c r="DP53" s="225">
        <v>29935970</v>
      </c>
      <c r="DR53" s="334">
        <v>0.98951500999999997</v>
      </c>
      <c r="DS53" s="334">
        <v>1.0484990000000027E-2</v>
      </c>
      <c r="DT53" s="334">
        <v>7.3305264146613549E-5</v>
      </c>
      <c r="DU53" s="334">
        <v>0</v>
      </c>
    </row>
    <row r="54" spans="1:125" ht="15" customHeight="1" x14ac:dyDescent="0.15">
      <c r="A54" s="226" t="s">
        <v>376</v>
      </c>
      <c r="B54" s="205" t="s">
        <v>637</v>
      </c>
      <c r="C54" s="223">
        <v>0</v>
      </c>
      <c r="D54" s="224">
        <v>0</v>
      </c>
      <c r="E54" s="224">
        <v>0</v>
      </c>
      <c r="F54" s="224">
        <v>0</v>
      </c>
      <c r="G54" s="224">
        <v>0</v>
      </c>
      <c r="H54" s="224">
        <v>0</v>
      </c>
      <c r="I54" s="224">
        <v>0</v>
      </c>
      <c r="J54" s="224">
        <v>0</v>
      </c>
      <c r="K54" s="224">
        <v>0</v>
      </c>
      <c r="L54" s="224">
        <v>0</v>
      </c>
      <c r="M54" s="224">
        <v>0</v>
      </c>
      <c r="N54" s="224">
        <v>0</v>
      </c>
      <c r="O54" s="224">
        <v>0</v>
      </c>
      <c r="P54" s="224">
        <v>0</v>
      </c>
      <c r="Q54" s="224">
        <v>0</v>
      </c>
      <c r="R54" s="224">
        <v>0</v>
      </c>
      <c r="S54" s="224">
        <v>0</v>
      </c>
      <c r="T54" s="224">
        <v>0</v>
      </c>
      <c r="U54" s="224">
        <v>0</v>
      </c>
      <c r="V54" s="224">
        <v>0</v>
      </c>
      <c r="W54" s="224">
        <v>0</v>
      </c>
      <c r="X54" s="224">
        <v>0</v>
      </c>
      <c r="Y54" s="224">
        <v>0</v>
      </c>
      <c r="Z54" s="224">
        <v>0</v>
      </c>
      <c r="AA54" s="224">
        <v>0</v>
      </c>
      <c r="AB54" s="224">
        <v>0</v>
      </c>
      <c r="AC54" s="224">
        <v>0</v>
      </c>
      <c r="AD54" s="224">
        <v>0</v>
      </c>
      <c r="AE54" s="224">
        <v>260</v>
      </c>
      <c r="AF54" s="224">
        <v>0</v>
      </c>
      <c r="AG54" s="224">
        <v>0</v>
      </c>
      <c r="AH54" s="224">
        <v>0</v>
      </c>
      <c r="AI54" s="224">
        <v>0</v>
      </c>
      <c r="AJ54" s="224">
        <v>0</v>
      </c>
      <c r="AK54" s="224">
        <v>0</v>
      </c>
      <c r="AL54" s="224">
        <v>0</v>
      </c>
      <c r="AM54" s="224">
        <v>0</v>
      </c>
      <c r="AN54" s="224">
        <v>0</v>
      </c>
      <c r="AO54" s="224">
        <v>0</v>
      </c>
      <c r="AP54" s="224">
        <v>0</v>
      </c>
      <c r="AQ54" s="224">
        <v>0</v>
      </c>
      <c r="AR54" s="224">
        <v>0</v>
      </c>
      <c r="AS54" s="224">
        <v>0</v>
      </c>
      <c r="AT54" s="224">
        <v>0</v>
      </c>
      <c r="AU54" s="224">
        <v>0</v>
      </c>
      <c r="AV54" s="224">
        <v>0</v>
      </c>
      <c r="AW54" s="224">
        <v>0</v>
      </c>
      <c r="AX54" s="224">
        <v>0</v>
      </c>
      <c r="AY54" s="224">
        <v>0</v>
      </c>
      <c r="AZ54" s="224">
        <v>428057</v>
      </c>
      <c r="BA54" s="224">
        <v>0</v>
      </c>
      <c r="BB54" s="224">
        <v>40</v>
      </c>
      <c r="BC54" s="224">
        <v>0</v>
      </c>
      <c r="BD54" s="224">
        <v>0</v>
      </c>
      <c r="BE54" s="224">
        <v>0</v>
      </c>
      <c r="BF54" s="224">
        <v>2344</v>
      </c>
      <c r="BG54" s="224">
        <v>4281</v>
      </c>
      <c r="BH54" s="224">
        <v>178</v>
      </c>
      <c r="BI54" s="224">
        <v>0</v>
      </c>
      <c r="BJ54" s="224">
        <v>1172048</v>
      </c>
      <c r="BK54" s="224">
        <v>0</v>
      </c>
      <c r="BL54" s="224">
        <v>0</v>
      </c>
      <c r="BM54" s="224">
        <v>0</v>
      </c>
      <c r="BN54" s="224">
        <v>0</v>
      </c>
      <c r="BO54" s="224">
        <v>0</v>
      </c>
      <c r="BP54" s="224">
        <v>0</v>
      </c>
      <c r="BQ54" s="224">
        <v>0</v>
      </c>
      <c r="BR54" s="224">
        <v>0</v>
      </c>
      <c r="BS54" s="224">
        <v>0</v>
      </c>
      <c r="BT54" s="224">
        <v>0</v>
      </c>
      <c r="BU54" s="224">
        <v>0</v>
      </c>
      <c r="BV54" s="224">
        <v>0</v>
      </c>
      <c r="BW54" s="224">
        <v>0</v>
      </c>
      <c r="BX54" s="224">
        <v>3117</v>
      </c>
      <c r="BY54" s="224">
        <v>0</v>
      </c>
      <c r="BZ54" s="224">
        <v>0</v>
      </c>
      <c r="CA54" s="224">
        <v>0</v>
      </c>
      <c r="CB54" s="224">
        <v>0</v>
      </c>
      <c r="CC54" s="224">
        <v>0</v>
      </c>
      <c r="CD54" s="224">
        <v>539</v>
      </c>
      <c r="CE54" s="224">
        <v>0</v>
      </c>
      <c r="CF54" s="224">
        <v>0</v>
      </c>
      <c r="CG54" s="224">
        <v>0</v>
      </c>
      <c r="CH54" s="224">
        <v>12841</v>
      </c>
      <c r="CI54" s="224">
        <v>154574</v>
      </c>
      <c r="CJ54" s="224">
        <v>0</v>
      </c>
      <c r="CK54" s="224">
        <v>0</v>
      </c>
      <c r="CL54" s="224">
        <v>0</v>
      </c>
      <c r="CM54" s="224">
        <v>0</v>
      </c>
      <c r="CN54" s="224">
        <v>0</v>
      </c>
      <c r="CO54" s="224">
        <v>0</v>
      </c>
      <c r="CP54" s="224">
        <v>15122</v>
      </c>
      <c r="CQ54" s="224">
        <v>0</v>
      </c>
      <c r="CR54" s="224">
        <v>1001086</v>
      </c>
      <c r="CS54" s="224">
        <v>4909</v>
      </c>
      <c r="CT54" s="224">
        <v>0</v>
      </c>
      <c r="CU54" s="224">
        <v>0</v>
      </c>
      <c r="CV54" s="224">
        <v>0</v>
      </c>
      <c r="CW54" s="224">
        <v>13541</v>
      </c>
      <c r="CX54" s="224">
        <v>0</v>
      </c>
      <c r="CY54" s="224">
        <v>686</v>
      </c>
      <c r="CZ54" s="224">
        <v>0</v>
      </c>
      <c r="DA54" s="224">
        <v>0</v>
      </c>
      <c r="DB54" s="225">
        <v>2813623</v>
      </c>
      <c r="DC54" s="223">
        <v>506697</v>
      </c>
      <c r="DD54" s="224">
        <v>19005598</v>
      </c>
      <c r="DE54" s="224">
        <v>0</v>
      </c>
      <c r="DF54" s="224">
        <v>54565</v>
      </c>
      <c r="DG54" s="224">
        <v>3881938</v>
      </c>
      <c r="DH54" s="224">
        <v>-179120</v>
      </c>
      <c r="DI54" s="225">
        <v>23269678</v>
      </c>
      <c r="DJ54" s="225">
        <v>26083301</v>
      </c>
      <c r="DK54" s="225">
        <v>5276542</v>
      </c>
      <c r="DL54" s="225">
        <v>28546220</v>
      </c>
      <c r="DM54" s="225">
        <v>31359843</v>
      </c>
      <c r="DN54" s="225">
        <v>-25677603</v>
      </c>
      <c r="DO54" s="224">
        <v>2868617</v>
      </c>
      <c r="DP54" s="225">
        <v>5682240</v>
      </c>
      <c r="DR54" s="334">
        <v>0.98444606000000001</v>
      </c>
      <c r="DS54" s="334">
        <v>1.5553939999999988E-2</v>
      </c>
      <c r="DT54" s="334">
        <v>7.183755622408851E-3</v>
      </c>
      <c r="DU54" s="334">
        <v>0</v>
      </c>
    </row>
    <row r="55" spans="1:125" ht="15" customHeight="1" x14ac:dyDescent="0.15">
      <c r="A55" s="226" t="s">
        <v>377</v>
      </c>
      <c r="B55" s="205" t="s">
        <v>638</v>
      </c>
      <c r="C55" s="223">
        <v>0</v>
      </c>
      <c r="D55" s="224">
        <v>0</v>
      </c>
      <c r="E55" s="224">
        <v>0</v>
      </c>
      <c r="F55" s="224">
        <v>0</v>
      </c>
      <c r="G55" s="224">
        <v>0</v>
      </c>
      <c r="H55" s="224">
        <v>0</v>
      </c>
      <c r="I55" s="224">
        <v>0</v>
      </c>
      <c r="J55" s="224">
        <v>0</v>
      </c>
      <c r="K55" s="224">
        <v>0</v>
      </c>
      <c r="L55" s="224">
        <v>0</v>
      </c>
      <c r="M55" s="224">
        <v>0</v>
      </c>
      <c r="N55" s="224">
        <v>0</v>
      </c>
      <c r="O55" s="224">
        <v>0</v>
      </c>
      <c r="P55" s="224">
        <v>0</v>
      </c>
      <c r="Q55" s="224">
        <v>0</v>
      </c>
      <c r="R55" s="224">
        <v>0</v>
      </c>
      <c r="S55" s="224">
        <v>0</v>
      </c>
      <c r="T55" s="224">
        <v>0</v>
      </c>
      <c r="U55" s="224">
        <v>0</v>
      </c>
      <c r="V55" s="224">
        <v>0</v>
      </c>
      <c r="W55" s="224">
        <v>0</v>
      </c>
      <c r="X55" s="224">
        <v>0</v>
      </c>
      <c r="Y55" s="224">
        <v>0</v>
      </c>
      <c r="Z55" s="224">
        <v>0</v>
      </c>
      <c r="AA55" s="224">
        <v>0</v>
      </c>
      <c r="AB55" s="224">
        <v>0</v>
      </c>
      <c r="AC55" s="224">
        <v>0</v>
      </c>
      <c r="AD55" s="224">
        <v>0</v>
      </c>
      <c r="AE55" s="224">
        <v>0</v>
      </c>
      <c r="AF55" s="224">
        <v>0</v>
      </c>
      <c r="AG55" s="224">
        <v>0</v>
      </c>
      <c r="AH55" s="224">
        <v>0</v>
      </c>
      <c r="AI55" s="224">
        <v>0</v>
      </c>
      <c r="AJ55" s="224">
        <v>0</v>
      </c>
      <c r="AK55" s="224">
        <v>0</v>
      </c>
      <c r="AL55" s="224">
        <v>0</v>
      </c>
      <c r="AM55" s="224">
        <v>0</v>
      </c>
      <c r="AN55" s="224">
        <v>0</v>
      </c>
      <c r="AO55" s="224">
        <v>0</v>
      </c>
      <c r="AP55" s="224">
        <v>0</v>
      </c>
      <c r="AQ55" s="224">
        <v>0</v>
      </c>
      <c r="AR55" s="224">
        <v>0</v>
      </c>
      <c r="AS55" s="224">
        <v>0</v>
      </c>
      <c r="AT55" s="224">
        <v>257095</v>
      </c>
      <c r="AU55" s="224">
        <v>612408</v>
      </c>
      <c r="AV55" s="224">
        <v>466669</v>
      </c>
      <c r="AW55" s="224">
        <v>72</v>
      </c>
      <c r="AX55" s="224">
        <v>0</v>
      </c>
      <c r="AY55" s="224">
        <v>110965</v>
      </c>
      <c r="AZ55" s="224">
        <v>0</v>
      </c>
      <c r="BA55" s="224">
        <v>324751</v>
      </c>
      <c r="BB55" s="224">
        <v>0</v>
      </c>
      <c r="BC55" s="224">
        <v>7829</v>
      </c>
      <c r="BD55" s="224">
        <v>947</v>
      </c>
      <c r="BE55" s="224">
        <v>7727</v>
      </c>
      <c r="BF55" s="224">
        <v>35493</v>
      </c>
      <c r="BG55" s="224">
        <v>467</v>
      </c>
      <c r="BH55" s="224">
        <v>0</v>
      </c>
      <c r="BI55" s="224">
        <v>0</v>
      </c>
      <c r="BJ55" s="224">
        <v>38346</v>
      </c>
      <c r="BK55" s="224">
        <v>5210</v>
      </c>
      <c r="BL55" s="224">
        <v>258504</v>
      </c>
      <c r="BM55" s="224">
        <v>0</v>
      </c>
      <c r="BN55" s="224">
        <v>0</v>
      </c>
      <c r="BO55" s="224">
        <v>0</v>
      </c>
      <c r="BP55" s="224">
        <v>0</v>
      </c>
      <c r="BQ55" s="224">
        <v>0</v>
      </c>
      <c r="BR55" s="224">
        <v>0</v>
      </c>
      <c r="BS55" s="224">
        <v>0</v>
      </c>
      <c r="BT55" s="224">
        <v>0</v>
      </c>
      <c r="BU55" s="224">
        <v>0</v>
      </c>
      <c r="BV55" s="224">
        <v>0</v>
      </c>
      <c r="BW55" s="224">
        <v>203</v>
      </c>
      <c r="BX55" s="224">
        <v>0</v>
      </c>
      <c r="BY55" s="224">
        <v>0</v>
      </c>
      <c r="BZ55" s="224">
        <v>0</v>
      </c>
      <c r="CA55" s="224">
        <v>0</v>
      </c>
      <c r="CB55" s="224">
        <v>0</v>
      </c>
      <c r="CC55" s="224">
        <v>0</v>
      </c>
      <c r="CD55" s="224">
        <v>0</v>
      </c>
      <c r="CE55" s="224">
        <v>0</v>
      </c>
      <c r="CF55" s="224">
        <v>0</v>
      </c>
      <c r="CG55" s="224">
        <v>0</v>
      </c>
      <c r="CH55" s="224">
        <v>615</v>
      </c>
      <c r="CI55" s="224">
        <v>146553</v>
      </c>
      <c r="CJ55" s="224">
        <v>0</v>
      </c>
      <c r="CK55" s="224">
        <v>0</v>
      </c>
      <c r="CL55" s="224">
        <v>29203</v>
      </c>
      <c r="CM55" s="224">
        <v>0</v>
      </c>
      <c r="CN55" s="224">
        <v>0</v>
      </c>
      <c r="CO55" s="224">
        <v>0</v>
      </c>
      <c r="CP55" s="224">
        <v>0</v>
      </c>
      <c r="CQ55" s="224">
        <v>0</v>
      </c>
      <c r="CR55" s="224">
        <v>343726</v>
      </c>
      <c r="CS55" s="224">
        <v>16508</v>
      </c>
      <c r="CT55" s="224">
        <v>0</v>
      </c>
      <c r="CU55" s="224">
        <v>0</v>
      </c>
      <c r="CV55" s="224">
        <v>0</v>
      </c>
      <c r="CW55" s="224">
        <v>0</v>
      </c>
      <c r="CX55" s="224">
        <v>0</v>
      </c>
      <c r="CY55" s="224">
        <v>0</v>
      </c>
      <c r="CZ55" s="224">
        <v>0</v>
      </c>
      <c r="DA55" s="224">
        <v>0</v>
      </c>
      <c r="DB55" s="225">
        <v>2663291</v>
      </c>
      <c r="DC55" s="223">
        <v>60</v>
      </c>
      <c r="DD55" s="224">
        <v>1307</v>
      </c>
      <c r="DE55" s="224">
        <v>0</v>
      </c>
      <c r="DF55" s="224">
        <v>1721176</v>
      </c>
      <c r="DG55" s="224">
        <v>9808961</v>
      </c>
      <c r="DH55" s="224">
        <v>47017</v>
      </c>
      <c r="DI55" s="225">
        <v>11578521</v>
      </c>
      <c r="DJ55" s="225">
        <v>14241812</v>
      </c>
      <c r="DK55" s="225">
        <v>12731930</v>
      </c>
      <c r="DL55" s="225">
        <v>24310451</v>
      </c>
      <c r="DM55" s="225">
        <v>26973742</v>
      </c>
      <c r="DN55" s="225">
        <v>-14240792</v>
      </c>
      <c r="DO55" s="224">
        <v>10069659</v>
      </c>
      <c r="DP55" s="225">
        <v>12732950</v>
      </c>
      <c r="DR55" s="334">
        <v>0.99992837999999995</v>
      </c>
      <c r="DS55" s="334">
        <v>7.1620000000049977E-5</v>
      </c>
      <c r="DT55" s="334">
        <v>4.940212140911519E-7</v>
      </c>
      <c r="DU55" s="334">
        <v>0</v>
      </c>
    </row>
    <row r="56" spans="1:125" ht="15" customHeight="1" x14ac:dyDescent="0.15">
      <c r="A56" s="226" t="s">
        <v>378</v>
      </c>
      <c r="B56" s="205" t="s">
        <v>639</v>
      </c>
      <c r="C56" s="223">
        <v>419</v>
      </c>
      <c r="D56" s="224">
        <v>8511</v>
      </c>
      <c r="E56" s="224">
        <v>128</v>
      </c>
      <c r="F56" s="224">
        <v>0</v>
      </c>
      <c r="G56" s="224">
        <v>21221</v>
      </c>
      <c r="H56" s="224">
        <v>0</v>
      </c>
      <c r="I56" s="224">
        <v>4299</v>
      </c>
      <c r="J56" s="224">
        <v>0</v>
      </c>
      <c r="K56" s="224">
        <v>0</v>
      </c>
      <c r="L56" s="224">
        <v>0</v>
      </c>
      <c r="M56" s="224">
        <v>0</v>
      </c>
      <c r="N56" s="224">
        <v>0</v>
      </c>
      <c r="O56" s="224">
        <v>0</v>
      </c>
      <c r="P56" s="224">
        <v>0</v>
      </c>
      <c r="Q56" s="224">
        <v>0</v>
      </c>
      <c r="R56" s="224">
        <v>0</v>
      </c>
      <c r="S56" s="224">
        <v>0</v>
      </c>
      <c r="T56" s="224">
        <v>1616</v>
      </c>
      <c r="U56" s="224">
        <v>0</v>
      </c>
      <c r="V56" s="224">
        <v>0</v>
      </c>
      <c r="W56" s="224">
        <v>2881</v>
      </c>
      <c r="X56" s="224">
        <v>0</v>
      </c>
      <c r="Y56" s="224">
        <v>12</v>
      </c>
      <c r="Z56" s="224">
        <v>0</v>
      </c>
      <c r="AA56" s="224">
        <v>0</v>
      </c>
      <c r="AB56" s="224">
        <v>301</v>
      </c>
      <c r="AC56" s="224">
        <v>0</v>
      </c>
      <c r="AD56" s="224">
        <v>0</v>
      </c>
      <c r="AE56" s="224">
        <v>1653</v>
      </c>
      <c r="AF56" s="224">
        <v>0</v>
      </c>
      <c r="AG56" s="224">
        <v>0</v>
      </c>
      <c r="AH56" s="224">
        <v>0</v>
      </c>
      <c r="AI56" s="224">
        <v>0</v>
      </c>
      <c r="AJ56" s="224">
        <v>1580</v>
      </c>
      <c r="AK56" s="224">
        <v>0</v>
      </c>
      <c r="AL56" s="224">
        <v>0</v>
      </c>
      <c r="AM56" s="224">
        <v>0</v>
      </c>
      <c r="AN56" s="224">
        <v>0</v>
      </c>
      <c r="AO56" s="224">
        <v>0</v>
      </c>
      <c r="AP56" s="224">
        <v>0</v>
      </c>
      <c r="AQ56" s="224">
        <v>0</v>
      </c>
      <c r="AR56" s="224">
        <v>16</v>
      </c>
      <c r="AS56" s="224">
        <v>28423</v>
      </c>
      <c r="AT56" s="224">
        <v>48328</v>
      </c>
      <c r="AU56" s="224">
        <v>490861</v>
      </c>
      <c r="AV56" s="224">
        <v>332074</v>
      </c>
      <c r="AW56" s="224">
        <v>484038</v>
      </c>
      <c r="AX56" s="224">
        <v>1148852</v>
      </c>
      <c r="AY56" s="224">
        <v>196358</v>
      </c>
      <c r="AZ56" s="224">
        <v>53170</v>
      </c>
      <c r="BA56" s="224">
        <v>65986</v>
      </c>
      <c r="BB56" s="224">
        <v>177574</v>
      </c>
      <c r="BC56" s="224">
        <v>251399</v>
      </c>
      <c r="BD56" s="224">
        <v>12595</v>
      </c>
      <c r="BE56" s="224">
        <v>6784442</v>
      </c>
      <c r="BF56" s="224">
        <v>5944</v>
      </c>
      <c r="BG56" s="224">
        <v>10256</v>
      </c>
      <c r="BH56" s="224">
        <v>594189</v>
      </c>
      <c r="BI56" s="224">
        <v>0</v>
      </c>
      <c r="BJ56" s="224">
        <v>1350736</v>
      </c>
      <c r="BK56" s="224">
        <v>440929</v>
      </c>
      <c r="BL56" s="224">
        <v>776750</v>
      </c>
      <c r="BM56" s="224">
        <v>479</v>
      </c>
      <c r="BN56" s="224">
        <v>0</v>
      </c>
      <c r="BO56" s="224">
        <v>10323</v>
      </c>
      <c r="BP56" s="224">
        <v>0</v>
      </c>
      <c r="BQ56" s="224">
        <v>72255</v>
      </c>
      <c r="BR56" s="224">
        <v>76301</v>
      </c>
      <c r="BS56" s="224">
        <v>508</v>
      </c>
      <c r="BT56" s="224">
        <v>8447</v>
      </c>
      <c r="BU56" s="224">
        <v>3048</v>
      </c>
      <c r="BV56" s="224">
        <v>0</v>
      </c>
      <c r="BW56" s="224">
        <v>4553</v>
      </c>
      <c r="BX56" s="224">
        <v>1960</v>
      </c>
      <c r="BY56" s="224">
        <v>14397</v>
      </c>
      <c r="BZ56" s="224">
        <v>1788</v>
      </c>
      <c r="CA56" s="224">
        <v>148</v>
      </c>
      <c r="CB56" s="224">
        <v>420</v>
      </c>
      <c r="CC56" s="224">
        <v>592</v>
      </c>
      <c r="CD56" s="224">
        <v>9143</v>
      </c>
      <c r="CE56" s="224">
        <v>0</v>
      </c>
      <c r="CF56" s="224">
        <v>0</v>
      </c>
      <c r="CG56" s="224">
        <v>14315</v>
      </c>
      <c r="CH56" s="224">
        <v>18087</v>
      </c>
      <c r="CI56" s="224">
        <v>116241</v>
      </c>
      <c r="CJ56" s="224">
        <v>254474</v>
      </c>
      <c r="CK56" s="224">
        <v>72814</v>
      </c>
      <c r="CL56" s="224">
        <v>12200</v>
      </c>
      <c r="CM56" s="224">
        <v>267</v>
      </c>
      <c r="CN56" s="224">
        <v>473</v>
      </c>
      <c r="CO56" s="224">
        <v>0</v>
      </c>
      <c r="CP56" s="224">
        <v>5611</v>
      </c>
      <c r="CQ56" s="224">
        <v>0</v>
      </c>
      <c r="CR56" s="224">
        <v>766813</v>
      </c>
      <c r="CS56" s="224">
        <v>24299</v>
      </c>
      <c r="CT56" s="224">
        <v>3102</v>
      </c>
      <c r="CU56" s="224">
        <v>3474</v>
      </c>
      <c r="CV56" s="224">
        <v>780</v>
      </c>
      <c r="CW56" s="224">
        <v>16759</v>
      </c>
      <c r="CX56" s="224">
        <v>0</v>
      </c>
      <c r="CY56" s="224">
        <v>4331</v>
      </c>
      <c r="CZ56" s="224">
        <v>0</v>
      </c>
      <c r="DA56" s="224">
        <v>8490</v>
      </c>
      <c r="DB56" s="225">
        <v>14822433</v>
      </c>
      <c r="DC56" s="223">
        <v>81790</v>
      </c>
      <c r="DD56" s="224">
        <v>11073407</v>
      </c>
      <c r="DE56" s="224">
        <v>0</v>
      </c>
      <c r="DF56" s="224">
        <v>33562</v>
      </c>
      <c r="DG56" s="224">
        <v>4544089</v>
      </c>
      <c r="DH56" s="224">
        <v>46383</v>
      </c>
      <c r="DI56" s="225">
        <v>15779231</v>
      </c>
      <c r="DJ56" s="225">
        <v>30601664</v>
      </c>
      <c r="DK56" s="225">
        <v>7678382</v>
      </c>
      <c r="DL56" s="225">
        <v>23457613</v>
      </c>
      <c r="DM56" s="225">
        <v>38280046</v>
      </c>
      <c r="DN56" s="225">
        <v>-30575996</v>
      </c>
      <c r="DO56" s="224">
        <v>-7118383</v>
      </c>
      <c r="DP56" s="225">
        <v>7704050</v>
      </c>
      <c r="DR56" s="334">
        <v>0.99916121999999996</v>
      </c>
      <c r="DS56" s="334">
        <v>8.3878000000003894E-4</v>
      </c>
      <c r="DT56" s="334">
        <v>4.1855378502413621E-3</v>
      </c>
      <c r="DU56" s="334">
        <v>0</v>
      </c>
    </row>
    <row r="57" spans="1:125" ht="15" customHeight="1" x14ac:dyDescent="0.15">
      <c r="A57" s="226" t="s">
        <v>379</v>
      </c>
      <c r="B57" s="205" t="s">
        <v>564</v>
      </c>
      <c r="C57" s="223">
        <v>112</v>
      </c>
      <c r="D57" s="224">
        <v>0</v>
      </c>
      <c r="E57" s="224">
        <v>128</v>
      </c>
      <c r="F57" s="224">
        <v>5135</v>
      </c>
      <c r="G57" s="224">
        <v>1203</v>
      </c>
      <c r="H57" s="224">
        <v>0</v>
      </c>
      <c r="I57" s="224">
        <v>114</v>
      </c>
      <c r="J57" s="224">
        <v>3168</v>
      </c>
      <c r="K57" s="224">
        <v>946</v>
      </c>
      <c r="L57" s="224">
        <v>139</v>
      </c>
      <c r="M57" s="224">
        <v>448</v>
      </c>
      <c r="N57" s="224">
        <v>623</v>
      </c>
      <c r="O57" s="224">
        <v>576</v>
      </c>
      <c r="P57" s="224">
        <v>0</v>
      </c>
      <c r="Q57" s="224">
        <v>17</v>
      </c>
      <c r="R57" s="224">
        <v>48</v>
      </c>
      <c r="S57" s="224">
        <v>617</v>
      </c>
      <c r="T57" s="224">
        <v>77</v>
      </c>
      <c r="U57" s="224">
        <v>39</v>
      </c>
      <c r="V57" s="224">
        <v>45</v>
      </c>
      <c r="W57" s="224">
        <v>3</v>
      </c>
      <c r="X57" s="224">
        <v>24</v>
      </c>
      <c r="Y57" s="224">
        <v>5</v>
      </c>
      <c r="Z57" s="224">
        <v>1</v>
      </c>
      <c r="AA57" s="224">
        <v>107</v>
      </c>
      <c r="AB57" s="224">
        <v>4205</v>
      </c>
      <c r="AC57" s="224">
        <v>13</v>
      </c>
      <c r="AD57" s="224">
        <v>618</v>
      </c>
      <c r="AE57" s="224">
        <v>71</v>
      </c>
      <c r="AF57" s="224">
        <v>3</v>
      </c>
      <c r="AG57" s="224">
        <v>171</v>
      </c>
      <c r="AH57" s="224">
        <v>450</v>
      </c>
      <c r="AI57" s="224">
        <v>3211</v>
      </c>
      <c r="AJ57" s="224">
        <v>154</v>
      </c>
      <c r="AK57" s="224">
        <v>0</v>
      </c>
      <c r="AL57" s="224">
        <v>0</v>
      </c>
      <c r="AM57" s="224">
        <v>167</v>
      </c>
      <c r="AN57" s="224">
        <v>30</v>
      </c>
      <c r="AO57" s="224">
        <v>1</v>
      </c>
      <c r="AP57" s="224">
        <v>0</v>
      </c>
      <c r="AQ57" s="224">
        <v>24</v>
      </c>
      <c r="AR57" s="224">
        <v>4364</v>
      </c>
      <c r="AS57" s="224">
        <v>1070</v>
      </c>
      <c r="AT57" s="224">
        <v>8092</v>
      </c>
      <c r="AU57" s="224">
        <v>28874</v>
      </c>
      <c r="AV57" s="224">
        <v>4189</v>
      </c>
      <c r="AW57" s="224">
        <v>5659</v>
      </c>
      <c r="AX57" s="224">
        <v>4594</v>
      </c>
      <c r="AY57" s="224">
        <v>1142</v>
      </c>
      <c r="AZ57" s="224">
        <v>18</v>
      </c>
      <c r="BA57" s="224">
        <v>1016</v>
      </c>
      <c r="BB57" s="224">
        <v>261</v>
      </c>
      <c r="BC57" s="224">
        <v>198923</v>
      </c>
      <c r="BD57" s="224">
        <v>284</v>
      </c>
      <c r="BE57" s="224">
        <v>7433816</v>
      </c>
      <c r="BF57" s="224">
        <v>61327</v>
      </c>
      <c r="BG57" s="224">
        <v>4069</v>
      </c>
      <c r="BH57" s="224">
        <v>139</v>
      </c>
      <c r="BI57" s="224">
        <v>328</v>
      </c>
      <c r="BJ57" s="224">
        <v>329325</v>
      </c>
      <c r="BK57" s="224">
        <v>41059</v>
      </c>
      <c r="BL57" s="224">
        <v>1394706</v>
      </c>
      <c r="BM57" s="224">
        <v>1164</v>
      </c>
      <c r="BN57" s="224">
        <v>208</v>
      </c>
      <c r="BO57" s="224">
        <v>338</v>
      </c>
      <c r="BP57" s="224">
        <v>1851</v>
      </c>
      <c r="BQ57" s="224">
        <v>79149</v>
      </c>
      <c r="BR57" s="224">
        <v>86184</v>
      </c>
      <c r="BS57" s="224">
        <v>22399</v>
      </c>
      <c r="BT57" s="224">
        <v>15411</v>
      </c>
      <c r="BU57" s="224">
        <v>8357</v>
      </c>
      <c r="BV57" s="224">
        <v>0</v>
      </c>
      <c r="BW57" s="224">
        <v>1293</v>
      </c>
      <c r="BX57" s="224">
        <v>26036</v>
      </c>
      <c r="BY57" s="224">
        <v>0</v>
      </c>
      <c r="BZ57" s="224">
        <v>332</v>
      </c>
      <c r="CA57" s="224">
        <v>109</v>
      </c>
      <c r="CB57" s="224">
        <v>755</v>
      </c>
      <c r="CC57" s="224">
        <v>156</v>
      </c>
      <c r="CD57" s="224">
        <v>1788</v>
      </c>
      <c r="CE57" s="224">
        <v>0</v>
      </c>
      <c r="CF57" s="224">
        <v>636</v>
      </c>
      <c r="CG57" s="224">
        <v>1308</v>
      </c>
      <c r="CH57" s="224">
        <v>26226</v>
      </c>
      <c r="CI57" s="224">
        <v>394457</v>
      </c>
      <c r="CJ57" s="224">
        <v>9258</v>
      </c>
      <c r="CK57" s="224">
        <v>20425</v>
      </c>
      <c r="CL57" s="224">
        <v>8370</v>
      </c>
      <c r="CM57" s="224">
        <v>5289</v>
      </c>
      <c r="CN57" s="224">
        <v>238</v>
      </c>
      <c r="CO57" s="224">
        <v>2486</v>
      </c>
      <c r="CP57" s="224">
        <v>9196</v>
      </c>
      <c r="CQ57" s="224">
        <v>5260</v>
      </c>
      <c r="CR57" s="224">
        <v>191181</v>
      </c>
      <c r="CS57" s="224">
        <v>159836</v>
      </c>
      <c r="CT57" s="224">
        <v>306</v>
      </c>
      <c r="CU57" s="224">
        <v>12088</v>
      </c>
      <c r="CV57" s="224">
        <v>496</v>
      </c>
      <c r="CW57" s="224">
        <v>18319</v>
      </c>
      <c r="CX57" s="224">
        <v>254</v>
      </c>
      <c r="CY57" s="224">
        <v>1644</v>
      </c>
      <c r="CZ57" s="224">
        <v>0</v>
      </c>
      <c r="DA57" s="224">
        <v>0</v>
      </c>
      <c r="DB57" s="225">
        <v>10658751</v>
      </c>
      <c r="DC57" s="223">
        <v>296246</v>
      </c>
      <c r="DD57" s="224">
        <v>25980429</v>
      </c>
      <c r="DE57" s="224">
        <v>0</v>
      </c>
      <c r="DF57" s="224">
        <v>25466169</v>
      </c>
      <c r="DG57" s="224">
        <v>13139058</v>
      </c>
      <c r="DH57" s="224">
        <v>-447431</v>
      </c>
      <c r="DI57" s="225">
        <v>64434471</v>
      </c>
      <c r="DJ57" s="225">
        <v>75093222</v>
      </c>
      <c r="DK57" s="225">
        <v>24691048</v>
      </c>
      <c r="DL57" s="225">
        <v>89125519</v>
      </c>
      <c r="DM57" s="225">
        <v>99784270</v>
      </c>
      <c r="DN57" s="225">
        <v>-74073680</v>
      </c>
      <c r="DO57" s="224">
        <v>15051839</v>
      </c>
      <c r="DP57" s="225">
        <v>25710590</v>
      </c>
      <c r="DR57" s="334">
        <v>0.98642297999999995</v>
      </c>
      <c r="DS57" s="334">
        <v>1.3577020000000051E-2</v>
      </c>
      <c r="DT57" s="334">
        <v>9.8201094699227019E-3</v>
      </c>
      <c r="DU57" s="334">
        <v>0</v>
      </c>
    </row>
    <row r="58" spans="1:125" ht="15" customHeight="1" x14ac:dyDescent="0.15">
      <c r="A58" s="226" t="s">
        <v>380</v>
      </c>
      <c r="B58" s="205" t="s">
        <v>565</v>
      </c>
      <c r="C58" s="223">
        <v>0</v>
      </c>
      <c r="D58" s="224">
        <v>0</v>
      </c>
      <c r="E58" s="224">
        <v>0</v>
      </c>
      <c r="F58" s="224">
        <v>0</v>
      </c>
      <c r="G58" s="224">
        <v>0</v>
      </c>
      <c r="H58" s="224">
        <v>0</v>
      </c>
      <c r="I58" s="224">
        <v>0</v>
      </c>
      <c r="J58" s="224">
        <v>0</v>
      </c>
      <c r="K58" s="224">
        <v>0</v>
      </c>
      <c r="L58" s="224">
        <v>0</v>
      </c>
      <c r="M58" s="224">
        <v>0</v>
      </c>
      <c r="N58" s="224">
        <v>0</v>
      </c>
      <c r="O58" s="224">
        <v>0</v>
      </c>
      <c r="P58" s="224">
        <v>0</v>
      </c>
      <c r="Q58" s="224">
        <v>0</v>
      </c>
      <c r="R58" s="224">
        <v>0</v>
      </c>
      <c r="S58" s="224">
        <v>0</v>
      </c>
      <c r="T58" s="224">
        <v>0</v>
      </c>
      <c r="U58" s="224">
        <v>0</v>
      </c>
      <c r="V58" s="224">
        <v>0</v>
      </c>
      <c r="W58" s="224">
        <v>0</v>
      </c>
      <c r="X58" s="224">
        <v>0</v>
      </c>
      <c r="Y58" s="224">
        <v>0</v>
      </c>
      <c r="Z58" s="224">
        <v>0</v>
      </c>
      <c r="AA58" s="224">
        <v>0</v>
      </c>
      <c r="AB58" s="224">
        <v>0</v>
      </c>
      <c r="AC58" s="224">
        <v>0</v>
      </c>
      <c r="AD58" s="224">
        <v>0</v>
      </c>
      <c r="AE58" s="224">
        <v>0</v>
      </c>
      <c r="AF58" s="224">
        <v>0</v>
      </c>
      <c r="AG58" s="224">
        <v>0</v>
      </c>
      <c r="AH58" s="224">
        <v>0</v>
      </c>
      <c r="AI58" s="224">
        <v>0</v>
      </c>
      <c r="AJ58" s="224">
        <v>0</v>
      </c>
      <c r="AK58" s="224">
        <v>0</v>
      </c>
      <c r="AL58" s="224">
        <v>0</v>
      </c>
      <c r="AM58" s="224">
        <v>0</v>
      </c>
      <c r="AN58" s="224">
        <v>0</v>
      </c>
      <c r="AO58" s="224">
        <v>0</v>
      </c>
      <c r="AP58" s="224">
        <v>0</v>
      </c>
      <c r="AQ58" s="224">
        <v>0</v>
      </c>
      <c r="AR58" s="224">
        <v>0</v>
      </c>
      <c r="AS58" s="224">
        <v>0</v>
      </c>
      <c r="AT58" s="224">
        <v>0</v>
      </c>
      <c r="AU58" s="224">
        <v>898</v>
      </c>
      <c r="AV58" s="224">
        <v>0</v>
      </c>
      <c r="AW58" s="224">
        <v>0</v>
      </c>
      <c r="AX58" s="224">
        <v>0</v>
      </c>
      <c r="AY58" s="224">
        <v>0</v>
      </c>
      <c r="AZ58" s="224">
        <v>0</v>
      </c>
      <c r="BA58" s="224">
        <v>0</v>
      </c>
      <c r="BB58" s="224">
        <v>0</v>
      </c>
      <c r="BC58" s="224">
        <v>2230</v>
      </c>
      <c r="BD58" s="224">
        <v>411070</v>
      </c>
      <c r="BE58" s="224">
        <v>0</v>
      </c>
      <c r="BF58" s="224">
        <v>0</v>
      </c>
      <c r="BG58" s="224">
        <v>0</v>
      </c>
      <c r="BH58" s="224">
        <v>0</v>
      </c>
      <c r="BI58" s="224">
        <v>0</v>
      </c>
      <c r="BJ58" s="224">
        <v>0</v>
      </c>
      <c r="BK58" s="224">
        <v>0</v>
      </c>
      <c r="BL58" s="224">
        <v>0</v>
      </c>
      <c r="BM58" s="224">
        <v>0</v>
      </c>
      <c r="BN58" s="224">
        <v>0</v>
      </c>
      <c r="BO58" s="224">
        <v>0</v>
      </c>
      <c r="BP58" s="224">
        <v>0</v>
      </c>
      <c r="BQ58" s="224">
        <v>0</v>
      </c>
      <c r="BR58" s="224">
        <v>0</v>
      </c>
      <c r="BS58" s="224">
        <v>0</v>
      </c>
      <c r="BT58" s="224">
        <v>0</v>
      </c>
      <c r="BU58" s="224">
        <v>0</v>
      </c>
      <c r="BV58" s="224">
        <v>0</v>
      </c>
      <c r="BW58" s="224">
        <v>0</v>
      </c>
      <c r="BX58" s="224">
        <v>0</v>
      </c>
      <c r="BY58" s="224">
        <v>0</v>
      </c>
      <c r="BZ58" s="224">
        <v>0</v>
      </c>
      <c r="CA58" s="224">
        <v>0</v>
      </c>
      <c r="CB58" s="224">
        <v>0</v>
      </c>
      <c r="CC58" s="224">
        <v>0</v>
      </c>
      <c r="CD58" s="224">
        <v>0</v>
      </c>
      <c r="CE58" s="224">
        <v>62</v>
      </c>
      <c r="CF58" s="224">
        <v>7100</v>
      </c>
      <c r="CG58" s="224">
        <v>838</v>
      </c>
      <c r="CH58" s="224">
        <v>41</v>
      </c>
      <c r="CI58" s="224">
        <v>0</v>
      </c>
      <c r="CJ58" s="224">
        <v>0</v>
      </c>
      <c r="CK58" s="224">
        <v>0</v>
      </c>
      <c r="CL58" s="224">
        <v>0</v>
      </c>
      <c r="CM58" s="224">
        <v>0</v>
      </c>
      <c r="CN58" s="224">
        <v>0</v>
      </c>
      <c r="CO58" s="224">
        <v>0</v>
      </c>
      <c r="CP58" s="224">
        <v>292330</v>
      </c>
      <c r="CQ58" s="224">
        <v>0</v>
      </c>
      <c r="CR58" s="224">
        <v>205666</v>
      </c>
      <c r="CS58" s="224">
        <v>0</v>
      </c>
      <c r="CT58" s="224">
        <v>0</v>
      </c>
      <c r="CU58" s="224">
        <v>0</v>
      </c>
      <c r="CV58" s="224">
        <v>0</v>
      </c>
      <c r="CW58" s="224">
        <v>0</v>
      </c>
      <c r="CX58" s="224">
        <v>0</v>
      </c>
      <c r="CY58" s="224">
        <v>0</v>
      </c>
      <c r="CZ58" s="224">
        <v>0</v>
      </c>
      <c r="DA58" s="224">
        <v>0</v>
      </c>
      <c r="DB58" s="225">
        <v>920235</v>
      </c>
      <c r="DC58" s="223">
        <v>0</v>
      </c>
      <c r="DD58" s="224">
        <v>7003933</v>
      </c>
      <c r="DE58" s="224">
        <v>0</v>
      </c>
      <c r="DF58" s="224">
        <v>2926717</v>
      </c>
      <c r="DG58" s="224">
        <v>21681369</v>
      </c>
      <c r="DH58" s="224">
        <v>102264</v>
      </c>
      <c r="DI58" s="225">
        <v>31714283</v>
      </c>
      <c r="DJ58" s="225">
        <v>32634518</v>
      </c>
      <c r="DK58" s="225">
        <v>4143777</v>
      </c>
      <c r="DL58" s="225">
        <v>35858060</v>
      </c>
      <c r="DM58" s="225">
        <v>36778295</v>
      </c>
      <c r="DN58" s="225">
        <v>-29605365</v>
      </c>
      <c r="DO58" s="224">
        <v>6252695</v>
      </c>
      <c r="DP58" s="225">
        <v>7172930</v>
      </c>
      <c r="DR58" s="334">
        <v>0.90717948000000004</v>
      </c>
      <c r="DS58" s="334">
        <v>9.2820519999999962E-2</v>
      </c>
      <c r="DT58" s="334">
        <v>2.6473538516243946E-3</v>
      </c>
      <c r="DU58" s="334">
        <v>0</v>
      </c>
    </row>
    <row r="59" spans="1:125" ht="15" customHeight="1" x14ac:dyDescent="0.15">
      <c r="A59" s="226" t="s">
        <v>381</v>
      </c>
      <c r="B59" s="205" t="s">
        <v>640</v>
      </c>
      <c r="C59" s="223">
        <v>0</v>
      </c>
      <c r="D59" s="224">
        <v>0</v>
      </c>
      <c r="E59" s="224">
        <v>0</v>
      </c>
      <c r="F59" s="224">
        <v>0</v>
      </c>
      <c r="G59" s="224">
        <v>0</v>
      </c>
      <c r="H59" s="224">
        <v>0</v>
      </c>
      <c r="I59" s="224">
        <v>0</v>
      </c>
      <c r="J59" s="224">
        <v>0</v>
      </c>
      <c r="K59" s="224">
        <v>0</v>
      </c>
      <c r="L59" s="224">
        <v>0</v>
      </c>
      <c r="M59" s="224">
        <v>0</v>
      </c>
      <c r="N59" s="224">
        <v>0</v>
      </c>
      <c r="O59" s="224">
        <v>0</v>
      </c>
      <c r="P59" s="224">
        <v>0</v>
      </c>
      <c r="Q59" s="224">
        <v>0</v>
      </c>
      <c r="R59" s="224">
        <v>0</v>
      </c>
      <c r="S59" s="224">
        <v>0</v>
      </c>
      <c r="T59" s="224">
        <v>0</v>
      </c>
      <c r="U59" s="224">
        <v>0</v>
      </c>
      <c r="V59" s="224">
        <v>0</v>
      </c>
      <c r="W59" s="224">
        <v>0</v>
      </c>
      <c r="X59" s="224">
        <v>0</v>
      </c>
      <c r="Y59" s="224">
        <v>0</v>
      </c>
      <c r="Z59" s="224">
        <v>0</v>
      </c>
      <c r="AA59" s="224">
        <v>0</v>
      </c>
      <c r="AB59" s="224">
        <v>0</v>
      </c>
      <c r="AC59" s="224">
        <v>0</v>
      </c>
      <c r="AD59" s="224">
        <v>0</v>
      </c>
      <c r="AE59" s="224">
        <v>0</v>
      </c>
      <c r="AF59" s="224">
        <v>0</v>
      </c>
      <c r="AG59" s="224">
        <v>0</v>
      </c>
      <c r="AH59" s="224">
        <v>0</v>
      </c>
      <c r="AI59" s="224">
        <v>0</v>
      </c>
      <c r="AJ59" s="224">
        <v>0</v>
      </c>
      <c r="AK59" s="224">
        <v>0</v>
      </c>
      <c r="AL59" s="224">
        <v>0</v>
      </c>
      <c r="AM59" s="224">
        <v>0</v>
      </c>
      <c r="AN59" s="224">
        <v>0</v>
      </c>
      <c r="AO59" s="224">
        <v>0</v>
      </c>
      <c r="AP59" s="224">
        <v>0</v>
      </c>
      <c r="AQ59" s="224">
        <v>0</v>
      </c>
      <c r="AR59" s="224">
        <v>0</v>
      </c>
      <c r="AS59" s="224">
        <v>0</v>
      </c>
      <c r="AT59" s="224">
        <v>0</v>
      </c>
      <c r="AU59" s="224">
        <v>1565</v>
      </c>
      <c r="AV59" s="224">
        <v>0</v>
      </c>
      <c r="AW59" s="224">
        <v>0</v>
      </c>
      <c r="AX59" s="224">
        <v>0</v>
      </c>
      <c r="AY59" s="224">
        <v>0</v>
      </c>
      <c r="AZ59" s="224">
        <v>0</v>
      </c>
      <c r="BA59" s="224">
        <v>0</v>
      </c>
      <c r="BB59" s="224">
        <v>0</v>
      </c>
      <c r="BC59" s="224">
        <v>0</v>
      </c>
      <c r="BD59" s="224">
        <v>0</v>
      </c>
      <c r="BE59" s="224">
        <v>300563470</v>
      </c>
      <c r="BF59" s="224">
        <v>0</v>
      </c>
      <c r="BG59" s="224">
        <v>120531</v>
      </c>
      <c r="BH59" s="224">
        <v>0</v>
      </c>
      <c r="BI59" s="224">
        <v>0</v>
      </c>
      <c r="BJ59" s="224">
        <v>0</v>
      </c>
      <c r="BK59" s="224">
        <v>0</v>
      </c>
      <c r="BL59" s="224">
        <v>0</v>
      </c>
      <c r="BM59" s="224">
        <v>0</v>
      </c>
      <c r="BN59" s="224">
        <v>0</v>
      </c>
      <c r="BO59" s="224">
        <v>0</v>
      </c>
      <c r="BP59" s="224">
        <v>0</v>
      </c>
      <c r="BQ59" s="224">
        <v>0</v>
      </c>
      <c r="BR59" s="224">
        <v>0</v>
      </c>
      <c r="BS59" s="224">
        <v>0</v>
      </c>
      <c r="BT59" s="224">
        <v>0</v>
      </c>
      <c r="BU59" s="224">
        <v>0</v>
      </c>
      <c r="BV59" s="224">
        <v>0</v>
      </c>
      <c r="BW59" s="224">
        <v>0</v>
      </c>
      <c r="BX59" s="224">
        <v>0</v>
      </c>
      <c r="BY59" s="224">
        <v>16322</v>
      </c>
      <c r="BZ59" s="224">
        <v>0</v>
      </c>
      <c r="CA59" s="224">
        <v>0</v>
      </c>
      <c r="CB59" s="224">
        <v>0</v>
      </c>
      <c r="CC59" s="224">
        <v>0</v>
      </c>
      <c r="CD59" s="224">
        <v>0</v>
      </c>
      <c r="CE59" s="224">
        <v>0</v>
      </c>
      <c r="CF59" s="224">
        <v>0</v>
      </c>
      <c r="CG59" s="224">
        <v>0</v>
      </c>
      <c r="CH59" s="224">
        <v>0</v>
      </c>
      <c r="CI59" s="224">
        <v>62411</v>
      </c>
      <c r="CJ59" s="224">
        <v>0</v>
      </c>
      <c r="CK59" s="224">
        <v>0</v>
      </c>
      <c r="CL59" s="224">
        <v>0</v>
      </c>
      <c r="CM59" s="224">
        <v>0</v>
      </c>
      <c r="CN59" s="224">
        <v>0</v>
      </c>
      <c r="CO59" s="224">
        <v>0</v>
      </c>
      <c r="CP59" s="224">
        <v>0</v>
      </c>
      <c r="CQ59" s="224">
        <v>0</v>
      </c>
      <c r="CR59" s="224">
        <v>19787101</v>
      </c>
      <c r="CS59" s="224">
        <v>0</v>
      </c>
      <c r="CT59" s="224">
        <v>0</v>
      </c>
      <c r="CU59" s="224">
        <v>0</v>
      </c>
      <c r="CV59" s="224">
        <v>0</v>
      </c>
      <c r="CW59" s="224">
        <v>0</v>
      </c>
      <c r="CX59" s="224">
        <v>0</v>
      </c>
      <c r="CY59" s="224">
        <v>0</v>
      </c>
      <c r="CZ59" s="224">
        <v>0</v>
      </c>
      <c r="DA59" s="224">
        <v>0</v>
      </c>
      <c r="DB59" s="225">
        <v>320551400</v>
      </c>
      <c r="DC59" s="223">
        <v>0</v>
      </c>
      <c r="DD59" s="224">
        <v>52891605</v>
      </c>
      <c r="DE59" s="224">
        <v>0</v>
      </c>
      <c r="DF59" s="224">
        <v>1783008</v>
      </c>
      <c r="DG59" s="224">
        <v>39704193</v>
      </c>
      <c r="DH59" s="224">
        <v>-78123</v>
      </c>
      <c r="DI59" s="225">
        <v>94300683</v>
      </c>
      <c r="DJ59" s="225">
        <v>414852083</v>
      </c>
      <c r="DK59" s="225">
        <v>491583027</v>
      </c>
      <c r="DL59" s="225">
        <v>585883710</v>
      </c>
      <c r="DM59" s="225">
        <v>906435110</v>
      </c>
      <c r="DN59" s="225">
        <v>-342706120</v>
      </c>
      <c r="DO59" s="224">
        <v>243177590</v>
      </c>
      <c r="DP59" s="225">
        <v>563728990</v>
      </c>
      <c r="DR59" s="334">
        <v>0.82609231999999999</v>
      </c>
      <c r="DS59" s="334">
        <v>0.17390768000000001</v>
      </c>
      <c r="DT59" s="334">
        <v>1.9992023655187176E-2</v>
      </c>
      <c r="DU59" s="334">
        <v>0</v>
      </c>
    </row>
    <row r="60" spans="1:125" ht="15" customHeight="1" x14ac:dyDescent="0.15">
      <c r="A60" s="226" t="s">
        <v>382</v>
      </c>
      <c r="B60" s="205" t="s">
        <v>566</v>
      </c>
      <c r="C60" s="223">
        <v>0</v>
      </c>
      <c r="D60" s="224">
        <v>0</v>
      </c>
      <c r="E60" s="224">
        <v>0</v>
      </c>
      <c r="F60" s="224">
        <v>0</v>
      </c>
      <c r="G60" s="224">
        <v>1406191</v>
      </c>
      <c r="H60" s="224">
        <v>0</v>
      </c>
      <c r="I60" s="224">
        <v>2100</v>
      </c>
      <c r="J60" s="224">
        <v>0</v>
      </c>
      <c r="K60" s="224">
        <v>0</v>
      </c>
      <c r="L60" s="224">
        <v>0</v>
      </c>
      <c r="M60" s="224">
        <v>0</v>
      </c>
      <c r="N60" s="224">
        <v>0</v>
      </c>
      <c r="O60" s="224">
        <v>0</v>
      </c>
      <c r="P60" s="224">
        <v>0</v>
      </c>
      <c r="Q60" s="224">
        <v>0</v>
      </c>
      <c r="R60" s="224">
        <v>0</v>
      </c>
      <c r="S60" s="224">
        <v>0</v>
      </c>
      <c r="T60" s="224">
        <v>0</v>
      </c>
      <c r="U60" s="224">
        <v>0</v>
      </c>
      <c r="V60" s="224">
        <v>0</v>
      </c>
      <c r="W60" s="224">
        <v>0</v>
      </c>
      <c r="X60" s="224">
        <v>0</v>
      </c>
      <c r="Y60" s="224">
        <v>0</v>
      </c>
      <c r="Z60" s="224">
        <v>0</v>
      </c>
      <c r="AA60" s="224">
        <v>0</v>
      </c>
      <c r="AB60" s="224">
        <v>0</v>
      </c>
      <c r="AC60" s="224">
        <v>0</v>
      </c>
      <c r="AD60" s="224">
        <v>0</v>
      </c>
      <c r="AE60" s="224">
        <v>0</v>
      </c>
      <c r="AF60" s="224">
        <v>0</v>
      </c>
      <c r="AG60" s="224">
        <v>0</v>
      </c>
      <c r="AH60" s="224">
        <v>0</v>
      </c>
      <c r="AI60" s="224">
        <v>0</v>
      </c>
      <c r="AJ60" s="224">
        <v>0</v>
      </c>
      <c r="AK60" s="224">
        <v>0</v>
      </c>
      <c r="AL60" s="224">
        <v>0</v>
      </c>
      <c r="AM60" s="224">
        <v>0</v>
      </c>
      <c r="AN60" s="224">
        <v>0</v>
      </c>
      <c r="AO60" s="224">
        <v>0</v>
      </c>
      <c r="AP60" s="224">
        <v>0</v>
      </c>
      <c r="AQ60" s="224">
        <v>0</v>
      </c>
      <c r="AR60" s="224">
        <v>0</v>
      </c>
      <c r="AS60" s="224">
        <v>0</v>
      </c>
      <c r="AT60" s="224">
        <v>0</v>
      </c>
      <c r="AU60" s="224">
        <v>0</v>
      </c>
      <c r="AV60" s="224">
        <v>0</v>
      </c>
      <c r="AW60" s="224">
        <v>0</v>
      </c>
      <c r="AX60" s="224">
        <v>0</v>
      </c>
      <c r="AY60" s="224">
        <v>0</v>
      </c>
      <c r="AZ60" s="224">
        <v>0</v>
      </c>
      <c r="BA60" s="224">
        <v>0</v>
      </c>
      <c r="BB60" s="224">
        <v>0</v>
      </c>
      <c r="BC60" s="224">
        <v>0</v>
      </c>
      <c r="BD60" s="224">
        <v>0</v>
      </c>
      <c r="BE60" s="224">
        <v>0</v>
      </c>
      <c r="BF60" s="224">
        <v>822748</v>
      </c>
      <c r="BG60" s="224">
        <v>0</v>
      </c>
      <c r="BH60" s="224">
        <v>0</v>
      </c>
      <c r="BI60" s="224">
        <v>0</v>
      </c>
      <c r="BJ60" s="224">
        <v>0</v>
      </c>
      <c r="BK60" s="224">
        <v>0</v>
      </c>
      <c r="BL60" s="224">
        <v>0</v>
      </c>
      <c r="BM60" s="224">
        <v>0</v>
      </c>
      <c r="BN60" s="224">
        <v>0</v>
      </c>
      <c r="BO60" s="224">
        <v>0</v>
      </c>
      <c r="BP60" s="224">
        <v>0</v>
      </c>
      <c r="BQ60" s="224">
        <v>0</v>
      </c>
      <c r="BR60" s="224">
        <v>0</v>
      </c>
      <c r="BS60" s="224">
        <v>0</v>
      </c>
      <c r="BT60" s="224">
        <v>0</v>
      </c>
      <c r="BU60" s="224">
        <v>0</v>
      </c>
      <c r="BV60" s="224">
        <v>0</v>
      </c>
      <c r="BW60" s="224">
        <v>0</v>
      </c>
      <c r="BX60" s="224">
        <v>0</v>
      </c>
      <c r="BY60" s="224">
        <v>0</v>
      </c>
      <c r="BZ60" s="224">
        <v>286723</v>
      </c>
      <c r="CA60" s="224">
        <v>0</v>
      </c>
      <c r="CB60" s="224">
        <v>0</v>
      </c>
      <c r="CC60" s="224">
        <v>0</v>
      </c>
      <c r="CD60" s="224">
        <v>16307</v>
      </c>
      <c r="CE60" s="224">
        <v>0</v>
      </c>
      <c r="CF60" s="224">
        <v>0</v>
      </c>
      <c r="CG60" s="224">
        <v>0</v>
      </c>
      <c r="CH60" s="224">
        <v>0</v>
      </c>
      <c r="CI60" s="224">
        <v>264923</v>
      </c>
      <c r="CJ60" s="224">
        <v>37166</v>
      </c>
      <c r="CK60" s="224">
        <v>20674</v>
      </c>
      <c r="CL60" s="224">
        <v>0</v>
      </c>
      <c r="CM60" s="224">
        <v>0</v>
      </c>
      <c r="CN60" s="224">
        <v>0</v>
      </c>
      <c r="CO60" s="224">
        <v>0</v>
      </c>
      <c r="CP60" s="224">
        <v>1630</v>
      </c>
      <c r="CQ60" s="224">
        <v>0</v>
      </c>
      <c r="CR60" s="224">
        <v>0</v>
      </c>
      <c r="CS60" s="224">
        <v>413</v>
      </c>
      <c r="CT60" s="224">
        <v>0</v>
      </c>
      <c r="CU60" s="224">
        <v>0</v>
      </c>
      <c r="CV60" s="224">
        <v>0</v>
      </c>
      <c r="CW60" s="224">
        <v>1233</v>
      </c>
      <c r="CX60" s="224">
        <v>0</v>
      </c>
      <c r="CY60" s="224">
        <v>0</v>
      </c>
      <c r="CZ60" s="224">
        <v>0</v>
      </c>
      <c r="DA60" s="224">
        <v>0</v>
      </c>
      <c r="DB60" s="225">
        <v>2860108</v>
      </c>
      <c r="DC60" s="223">
        <v>0</v>
      </c>
      <c r="DD60" s="224">
        <v>160979</v>
      </c>
      <c r="DE60" s="224">
        <v>0</v>
      </c>
      <c r="DF60" s="224">
        <v>7648804</v>
      </c>
      <c r="DG60" s="224">
        <v>2036193</v>
      </c>
      <c r="DH60" s="224">
        <v>12773</v>
      </c>
      <c r="DI60" s="225">
        <v>9858749</v>
      </c>
      <c r="DJ60" s="225">
        <v>12718857</v>
      </c>
      <c r="DK60" s="225">
        <v>5548056</v>
      </c>
      <c r="DL60" s="225">
        <v>15406805</v>
      </c>
      <c r="DM60" s="225">
        <v>18266913</v>
      </c>
      <c r="DN60" s="225">
        <v>-11923253</v>
      </c>
      <c r="DO60" s="224">
        <v>3483552</v>
      </c>
      <c r="DP60" s="225">
        <v>6343660</v>
      </c>
      <c r="DR60" s="334">
        <v>0.93744689000000003</v>
      </c>
      <c r="DS60" s="334">
        <v>6.2553109999999967E-2</v>
      </c>
      <c r="DT60" s="334">
        <v>6.0847009199066214E-5</v>
      </c>
      <c r="DU60" s="334">
        <v>0</v>
      </c>
    </row>
    <row r="61" spans="1:125" ht="15" customHeight="1" x14ac:dyDescent="0.15">
      <c r="A61" s="226" t="s">
        <v>383</v>
      </c>
      <c r="B61" s="205" t="s">
        <v>567</v>
      </c>
      <c r="C61" s="223">
        <v>0</v>
      </c>
      <c r="D61" s="224">
        <v>0</v>
      </c>
      <c r="E61" s="224">
        <v>0</v>
      </c>
      <c r="F61" s="224">
        <v>0</v>
      </c>
      <c r="G61" s="224">
        <v>0</v>
      </c>
      <c r="H61" s="224">
        <v>0</v>
      </c>
      <c r="I61" s="224">
        <v>0</v>
      </c>
      <c r="J61" s="224">
        <v>0</v>
      </c>
      <c r="K61" s="224">
        <v>0</v>
      </c>
      <c r="L61" s="224">
        <v>0</v>
      </c>
      <c r="M61" s="224">
        <v>0</v>
      </c>
      <c r="N61" s="224">
        <v>0</v>
      </c>
      <c r="O61" s="224">
        <v>0</v>
      </c>
      <c r="P61" s="224">
        <v>0</v>
      </c>
      <c r="Q61" s="224">
        <v>0</v>
      </c>
      <c r="R61" s="224">
        <v>0</v>
      </c>
      <c r="S61" s="224">
        <v>0</v>
      </c>
      <c r="T61" s="224">
        <v>0</v>
      </c>
      <c r="U61" s="224">
        <v>0</v>
      </c>
      <c r="V61" s="224">
        <v>0</v>
      </c>
      <c r="W61" s="224">
        <v>0</v>
      </c>
      <c r="X61" s="224">
        <v>0</v>
      </c>
      <c r="Y61" s="224">
        <v>0</v>
      </c>
      <c r="Z61" s="224">
        <v>0</v>
      </c>
      <c r="AA61" s="224">
        <v>0</v>
      </c>
      <c r="AB61" s="224">
        <v>0</v>
      </c>
      <c r="AC61" s="224">
        <v>0</v>
      </c>
      <c r="AD61" s="224">
        <v>0</v>
      </c>
      <c r="AE61" s="224">
        <v>0</v>
      </c>
      <c r="AF61" s="224">
        <v>0</v>
      </c>
      <c r="AG61" s="224">
        <v>0</v>
      </c>
      <c r="AH61" s="224">
        <v>0</v>
      </c>
      <c r="AI61" s="224">
        <v>0</v>
      </c>
      <c r="AJ61" s="224">
        <v>0</v>
      </c>
      <c r="AK61" s="224">
        <v>0</v>
      </c>
      <c r="AL61" s="224">
        <v>0</v>
      </c>
      <c r="AM61" s="224">
        <v>0</v>
      </c>
      <c r="AN61" s="224">
        <v>0</v>
      </c>
      <c r="AO61" s="224">
        <v>0</v>
      </c>
      <c r="AP61" s="224">
        <v>0</v>
      </c>
      <c r="AQ61" s="224">
        <v>0</v>
      </c>
      <c r="AR61" s="224">
        <v>0</v>
      </c>
      <c r="AS61" s="224">
        <v>0</v>
      </c>
      <c r="AT61" s="224">
        <v>0</v>
      </c>
      <c r="AU61" s="224">
        <v>0</v>
      </c>
      <c r="AV61" s="224">
        <v>0</v>
      </c>
      <c r="AW61" s="224">
        <v>0</v>
      </c>
      <c r="AX61" s="224">
        <v>0</v>
      </c>
      <c r="AY61" s="224">
        <v>0</v>
      </c>
      <c r="AZ61" s="224">
        <v>0</v>
      </c>
      <c r="BA61" s="224">
        <v>0</v>
      </c>
      <c r="BB61" s="224">
        <v>0</v>
      </c>
      <c r="BC61" s="224">
        <v>0</v>
      </c>
      <c r="BD61" s="224">
        <v>0</v>
      </c>
      <c r="BE61" s="224">
        <v>0</v>
      </c>
      <c r="BF61" s="224">
        <v>0</v>
      </c>
      <c r="BG61" s="224">
        <v>447329</v>
      </c>
      <c r="BH61" s="224">
        <v>0</v>
      </c>
      <c r="BI61" s="224">
        <v>0</v>
      </c>
      <c r="BJ61" s="224">
        <v>0</v>
      </c>
      <c r="BK61" s="224">
        <v>0</v>
      </c>
      <c r="BL61" s="224">
        <v>0</v>
      </c>
      <c r="BM61" s="224">
        <v>0</v>
      </c>
      <c r="BN61" s="224">
        <v>0</v>
      </c>
      <c r="BO61" s="224">
        <v>0</v>
      </c>
      <c r="BP61" s="224">
        <v>0</v>
      </c>
      <c r="BQ61" s="224">
        <v>0</v>
      </c>
      <c r="BR61" s="224">
        <v>0</v>
      </c>
      <c r="BS61" s="224">
        <v>0</v>
      </c>
      <c r="BT61" s="224">
        <v>0</v>
      </c>
      <c r="BU61" s="224">
        <v>0</v>
      </c>
      <c r="BV61" s="224">
        <v>0</v>
      </c>
      <c r="BW61" s="224">
        <v>1175953</v>
      </c>
      <c r="BX61" s="224">
        <v>0</v>
      </c>
      <c r="BY61" s="224">
        <v>0</v>
      </c>
      <c r="BZ61" s="224">
        <v>0</v>
      </c>
      <c r="CA61" s="224">
        <v>621752</v>
      </c>
      <c r="CB61" s="224">
        <v>0</v>
      </c>
      <c r="CC61" s="224">
        <v>0</v>
      </c>
      <c r="CD61" s="224">
        <v>2859</v>
      </c>
      <c r="CE61" s="224">
        <v>0</v>
      </c>
      <c r="CF61" s="224">
        <v>0</v>
      </c>
      <c r="CG61" s="224">
        <v>0</v>
      </c>
      <c r="CH61" s="224">
        <v>0</v>
      </c>
      <c r="CI61" s="224">
        <v>1386117</v>
      </c>
      <c r="CJ61" s="224">
        <v>0</v>
      </c>
      <c r="CK61" s="224">
        <v>0</v>
      </c>
      <c r="CL61" s="224">
        <v>0</v>
      </c>
      <c r="CM61" s="224">
        <v>0</v>
      </c>
      <c r="CN61" s="224">
        <v>0</v>
      </c>
      <c r="CO61" s="224">
        <v>0</v>
      </c>
      <c r="CP61" s="224">
        <v>146</v>
      </c>
      <c r="CQ61" s="224">
        <v>0</v>
      </c>
      <c r="CR61" s="224">
        <v>859222</v>
      </c>
      <c r="CS61" s="224">
        <v>3140</v>
      </c>
      <c r="CT61" s="224">
        <v>0</v>
      </c>
      <c r="CU61" s="224">
        <v>0</v>
      </c>
      <c r="CV61" s="224">
        <v>0</v>
      </c>
      <c r="CW61" s="224">
        <v>91</v>
      </c>
      <c r="CX61" s="224">
        <v>0</v>
      </c>
      <c r="CY61" s="224">
        <v>22795</v>
      </c>
      <c r="CZ61" s="224">
        <v>0</v>
      </c>
      <c r="DA61" s="224">
        <v>0</v>
      </c>
      <c r="DB61" s="225">
        <v>4519404</v>
      </c>
      <c r="DC61" s="223">
        <v>0</v>
      </c>
      <c r="DD61" s="224">
        <v>1163317</v>
      </c>
      <c r="DE61" s="224">
        <v>0</v>
      </c>
      <c r="DF61" s="224">
        <v>12307554</v>
      </c>
      <c r="DG61" s="224">
        <v>6975762</v>
      </c>
      <c r="DH61" s="224">
        <v>34697</v>
      </c>
      <c r="DI61" s="225">
        <v>20481330</v>
      </c>
      <c r="DJ61" s="225">
        <v>25000734</v>
      </c>
      <c r="DK61" s="225">
        <v>1636907</v>
      </c>
      <c r="DL61" s="225">
        <v>22118237</v>
      </c>
      <c r="DM61" s="225">
        <v>26637641</v>
      </c>
      <c r="DN61" s="225">
        <v>-24979491</v>
      </c>
      <c r="DO61" s="224">
        <v>-2861254</v>
      </c>
      <c r="DP61" s="225">
        <v>1658150</v>
      </c>
      <c r="DR61" s="334">
        <v>0.99915030000000005</v>
      </c>
      <c r="DS61" s="334">
        <v>8.4969999999995327E-4</v>
      </c>
      <c r="DT61" s="334">
        <v>4.3971176489125983E-4</v>
      </c>
      <c r="DU61" s="334">
        <v>0</v>
      </c>
    </row>
    <row r="62" spans="1:125" ht="15" customHeight="1" x14ac:dyDescent="0.15">
      <c r="A62" s="226" t="s">
        <v>384</v>
      </c>
      <c r="B62" s="205" t="s">
        <v>568</v>
      </c>
      <c r="C62" s="223">
        <v>7530</v>
      </c>
      <c r="D62" s="224">
        <v>1515</v>
      </c>
      <c r="E62" s="224">
        <v>3108</v>
      </c>
      <c r="F62" s="224">
        <v>6988</v>
      </c>
      <c r="G62" s="224">
        <v>227413</v>
      </c>
      <c r="H62" s="224">
        <v>0</v>
      </c>
      <c r="I62" s="224">
        <v>15656</v>
      </c>
      <c r="J62" s="224">
        <v>18515</v>
      </c>
      <c r="K62" s="224">
        <v>6551</v>
      </c>
      <c r="L62" s="224">
        <v>66</v>
      </c>
      <c r="M62" s="224">
        <v>19325</v>
      </c>
      <c r="N62" s="224">
        <v>30402</v>
      </c>
      <c r="O62" s="224">
        <v>55339</v>
      </c>
      <c r="P62" s="224">
        <v>1877</v>
      </c>
      <c r="Q62" s="224">
        <v>2354</v>
      </c>
      <c r="R62" s="224">
        <v>494311</v>
      </c>
      <c r="S62" s="224">
        <v>68674</v>
      </c>
      <c r="T62" s="224">
        <v>39542</v>
      </c>
      <c r="U62" s="224">
        <v>1302</v>
      </c>
      <c r="V62" s="224">
        <v>4530</v>
      </c>
      <c r="W62" s="224">
        <v>712</v>
      </c>
      <c r="X62" s="224">
        <v>95</v>
      </c>
      <c r="Y62" s="224">
        <v>61</v>
      </c>
      <c r="Z62" s="224">
        <v>1</v>
      </c>
      <c r="AA62" s="224">
        <v>302</v>
      </c>
      <c r="AB62" s="224">
        <v>5526</v>
      </c>
      <c r="AC62" s="224">
        <v>2411</v>
      </c>
      <c r="AD62" s="224">
        <v>2680</v>
      </c>
      <c r="AE62" s="224">
        <v>13471</v>
      </c>
      <c r="AF62" s="224">
        <v>1145</v>
      </c>
      <c r="AG62" s="224">
        <v>14168</v>
      </c>
      <c r="AH62" s="224">
        <v>15938</v>
      </c>
      <c r="AI62" s="224">
        <v>11159</v>
      </c>
      <c r="AJ62" s="224">
        <v>15547</v>
      </c>
      <c r="AK62" s="224">
        <v>0</v>
      </c>
      <c r="AL62" s="224">
        <v>0</v>
      </c>
      <c r="AM62" s="224">
        <v>36984</v>
      </c>
      <c r="AN62" s="224">
        <v>103384</v>
      </c>
      <c r="AO62" s="224">
        <v>2</v>
      </c>
      <c r="AP62" s="224">
        <v>0</v>
      </c>
      <c r="AQ62" s="224">
        <v>16093</v>
      </c>
      <c r="AR62" s="224">
        <v>2473</v>
      </c>
      <c r="AS62" s="224">
        <v>8215</v>
      </c>
      <c r="AT62" s="224">
        <v>5552</v>
      </c>
      <c r="AU62" s="224">
        <v>182823</v>
      </c>
      <c r="AV62" s="224">
        <v>223003</v>
      </c>
      <c r="AW62" s="224">
        <v>11891</v>
      </c>
      <c r="AX62" s="224">
        <v>173871</v>
      </c>
      <c r="AY62" s="224">
        <v>47170</v>
      </c>
      <c r="AZ62" s="224">
        <v>1390</v>
      </c>
      <c r="BA62" s="224">
        <v>73235</v>
      </c>
      <c r="BB62" s="224">
        <v>1584</v>
      </c>
      <c r="BC62" s="224">
        <v>21105</v>
      </c>
      <c r="BD62" s="224">
        <v>6737</v>
      </c>
      <c r="BE62" s="224">
        <v>259664</v>
      </c>
      <c r="BF62" s="224">
        <v>7727</v>
      </c>
      <c r="BG62" s="224">
        <v>717</v>
      </c>
      <c r="BH62" s="224">
        <v>6181925</v>
      </c>
      <c r="BI62" s="224">
        <v>135</v>
      </c>
      <c r="BJ62" s="224">
        <v>373870</v>
      </c>
      <c r="BK62" s="224">
        <v>478261</v>
      </c>
      <c r="BL62" s="224">
        <v>1704047</v>
      </c>
      <c r="BM62" s="224">
        <v>1715</v>
      </c>
      <c r="BN62" s="224">
        <v>19</v>
      </c>
      <c r="BO62" s="224">
        <v>32773</v>
      </c>
      <c r="BP62" s="224">
        <v>68943</v>
      </c>
      <c r="BQ62" s="224">
        <v>92670</v>
      </c>
      <c r="BR62" s="224">
        <v>157752</v>
      </c>
      <c r="BS62" s="224">
        <v>40835</v>
      </c>
      <c r="BT62" s="224">
        <v>1504</v>
      </c>
      <c r="BU62" s="224">
        <v>1320</v>
      </c>
      <c r="BV62" s="224">
        <v>0</v>
      </c>
      <c r="BW62" s="224">
        <v>574</v>
      </c>
      <c r="BX62" s="224">
        <v>36617</v>
      </c>
      <c r="BY62" s="224">
        <v>2028</v>
      </c>
      <c r="BZ62" s="224">
        <v>2482</v>
      </c>
      <c r="CA62" s="224">
        <v>87</v>
      </c>
      <c r="CB62" s="224">
        <v>475</v>
      </c>
      <c r="CC62" s="224">
        <v>334</v>
      </c>
      <c r="CD62" s="224">
        <v>7402</v>
      </c>
      <c r="CE62" s="224">
        <v>1209</v>
      </c>
      <c r="CF62" s="224">
        <v>218924</v>
      </c>
      <c r="CG62" s="224">
        <v>47778</v>
      </c>
      <c r="CH62" s="224">
        <v>1159475</v>
      </c>
      <c r="CI62" s="224">
        <v>374072</v>
      </c>
      <c r="CJ62" s="224">
        <v>778434</v>
      </c>
      <c r="CK62" s="224">
        <v>1025568</v>
      </c>
      <c r="CL62" s="224">
        <v>110697</v>
      </c>
      <c r="CM62" s="224">
        <v>407608</v>
      </c>
      <c r="CN62" s="224">
        <v>162550</v>
      </c>
      <c r="CO62" s="224">
        <v>231377</v>
      </c>
      <c r="CP62" s="224">
        <v>1047997</v>
      </c>
      <c r="CQ62" s="224">
        <v>43168</v>
      </c>
      <c r="CR62" s="224">
        <v>128998</v>
      </c>
      <c r="CS62" s="224">
        <v>807226</v>
      </c>
      <c r="CT62" s="224">
        <v>113676</v>
      </c>
      <c r="CU62" s="224">
        <v>291095</v>
      </c>
      <c r="CV62" s="224">
        <v>150833</v>
      </c>
      <c r="CW62" s="224">
        <v>386508</v>
      </c>
      <c r="CX62" s="224">
        <v>0</v>
      </c>
      <c r="CY62" s="224">
        <v>435672</v>
      </c>
      <c r="CZ62" s="224">
        <v>1652960</v>
      </c>
      <c r="DA62" s="224">
        <v>13092</v>
      </c>
      <c r="DB62" s="225">
        <v>21046519</v>
      </c>
      <c r="DC62" s="223">
        <v>1317565</v>
      </c>
      <c r="DD62" s="224">
        <v>13214672</v>
      </c>
      <c r="DE62" s="224">
        <v>141</v>
      </c>
      <c r="DF62" s="224">
        <v>1913239</v>
      </c>
      <c r="DG62" s="224">
        <v>7589604</v>
      </c>
      <c r="DH62" s="224">
        <v>-204130</v>
      </c>
      <c r="DI62" s="225">
        <v>23831091</v>
      </c>
      <c r="DJ62" s="225">
        <v>44877610</v>
      </c>
      <c r="DK62" s="225">
        <v>43538999</v>
      </c>
      <c r="DL62" s="225">
        <v>67370090</v>
      </c>
      <c r="DM62" s="225">
        <v>88416609</v>
      </c>
      <c r="DN62" s="225">
        <v>-37245817</v>
      </c>
      <c r="DO62" s="224">
        <v>30124273</v>
      </c>
      <c r="DP62" s="225">
        <v>51170792</v>
      </c>
      <c r="DR62" s="334">
        <v>0.82994208000000003</v>
      </c>
      <c r="DS62" s="334">
        <v>0.17005791999999997</v>
      </c>
      <c r="DT62" s="334">
        <v>4.9948954133560448E-3</v>
      </c>
      <c r="DU62" s="334">
        <v>1.34087223818976E-7</v>
      </c>
    </row>
    <row r="63" spans="1:125" ht="15" customHeight="1" x14ac:dyDescent="0.15">
      <c r="A63" s="226" t="s">
        <v>385</v>
      </c>
      <c r="B63" s="205" t="s">
        <v>641</v>
      </c>
      <c r="C63" s="223">
        <v>43956</v>
      </c>
      <c r="D63" s="224">
        <v>214206</v>
      </c>
      <c r="E63" s="224">
        <v>85</v>
      </c>
      <c r="F63" s="224">
        <v>57901</v>
      </c>
      <c r="G63" s="224">
        <v>16</v>
      </c>
      <c r="H63" s="224">
        <v>0</v>
      </c>
      <c r="I63" s="224">
        <v>0</v>
      </c>
      <c r="J63" s="224">
        <v>39694</v>
      </c>
      <c r="K63" s="224">
        <v>0</v>
      </c>
      <c r="L63" s="224">
        <v>0</v>
      </c>
      <c r="M63" s="224">
        <v>0</v>
      </c>
      <c r="N63" s="224">
        <v>0</v>
      </c>
      <c r="O63" s="224">
        <v>19872</v>
      </c>
      <c r="P63" s="224">
        <v>76163</v>
      </c>
      <c r="Q63" s="224">
        <v>159</v>
      </c>
      <c r="R63" s="224">
        <v>0</v>
      </c>
      <c r="S63" s="224">
        <v>922410</v>
      </c>
      <c r="T63" s="224">
        <v>0</v>
      </c>
      <c r="U63" s="224">
        <v>240415</v>
      </c>
      <c r="V63" s="224">
        <v>0</v>
      </c>
      <c r="W63" s="224">
        <v>0</v>
      </c>
      <c r="X63" s="224">
        <v>194666</v>
      </c>
      <c r="Y63" s="224">
        <v>255</v>
      </c>
      <c r="Z63" s="224">
        <v>0</v>
      </c>
      <c r="AA63" s="224">
        <v>211</v>
      </c>
      <c r="AB63" s="224">
        <v>88</v>
      </c>
      <c r="AC63" s="224">
        <v>18</v>
      </c>
      <c r="AD63" s="224">
        <v>30</v>
      </c>
      <c r="AE63" s="224">
        <v>315123</v>
      </c>
      <c r="AF63" s="224">
        <v>124</v>
      </c>
      <c r="AG63" s="224">
        <v>0</v>
      </c>
      <c r="AH63" s="224">
        <v>35964</v>
      </c>
      <c r="AI63" s="224">
        <v>332589</v>
      </c>
      <c r="AJ63" s="224">
        <v>16993</v>
      </c>
      <c r="AK63" s="224">
        <v>0</v>
      </c>
      <c r="AL63" s="224">
        <v>0</v>
      </c>
      <c r="AM63" s="224">
        <v>152395</v>
      </c>
      <c r="AN63" s="224">
        <v>214420</v>
      </c>
      <c r="AO63" s="224">
        <v>40982</v>
      </c>
      <c r="AP63" s="224">
        <v>0</v>
      </c>
      <c r="AQ63" s="224">
        <v>22812</v>
      </c>
      <c r="AR63" s="224">
        <v>0</v>
      </c>
      <c r="AS63" s="224">
        <v>31275</v>
      </c>
      <c r="AT63" s="224">
        <v>0</v>
      </c>
      <c r="AU63" s="224">
        <v>0</v>
      </c>
      <c r="AV63" s="224">
        <v>0</v>
      </c>
      <c r="AW63" s="224">
        <v>4871</v>
      </c>
      <c r="AX63" s="224">
        <v>0</v>
      </c>
      <c r="AY63" s="224">
        <v>0</v>
      </c>
      <c r="AZ63" s="224">
        <v>0</v>
      </c>
      <c r="BA63" s="224">
        <v>0</v>
      </c>
      <c r="BB63" s="224">
        <v>0</v>
      </c>
      <c r="BC63" s="224">
        <v>0</v>
      </c>
      <c r="BD63" s="224">
        <v>0</v>
      </c>
      <c r="BE63" s="224">
        <v>34820</v>
      </c>
      <c r="BF63" s="224">
        <v>0</v>
      </c>
      <c r="BG63" s="224">
        <v>0</v>
      </c>
      <c r="BH63" s="224">
        <v>5930</v>
      </c>
      <c r="BI63" s="224">
        <v>0</v>
      </c>
      <c r="BJ63" s="224">
        <v>0</v>
      </c>
      <c r="BK63" s="224">
        <v>0</v>
      </c>
      <c r="BL63" s="224">
        <v>94793</v>
      </c>
      <c r="BM63" s="224">
        <v>301794</v>
      </c>
      <c r="BN63" s="224">
        <v>37769</v>
      </c>
      <c r="BO63" s="224">
        <v>0</v>
      </c>
      <c r="BP63" s="224">
        <v>0</v>
      </c>
      <c r="BQ63" s="224">
        <v>0</v>
      </c>
      <c r="BR63" s="224">
        <v>0</v>
      </c>
      <c r="BS63" s="224">
        <v>0</v>
      </c>
      <c r="BT63" s="224">
        <v>0</v>
      </c>
      <c r="BU63" s="224">
        <v>0</v>
      </c>
      <c r="BV63" s="224">
        <v>0</v>
      </c>
      <c r="BW63" s="224">
        <v>0</v>
      </c>
      <c r="BX63" s="224">
        <v>36543</v>
      </c>
      <c r="BY63" s="224">
        <v>0</v>
      </c>
      <c r="BZ63" s="224">
        <v>0</v>
      </c>
      <c r="CA63" s="224">
        <v>0</v>
      </c>
      <c r="CB63" s="224">
        <v>0</v>
      </c>
      <c r="CC63" s="224">
        <v>0</v>
      </c>
      <c r="CD63" s="224">
        <v>0</v>
      </c>
      <c r="CE63" s="224">
        <v>0</v>
      </c>
      <c r="CF63" s="224">
        <v>0</v>
      </c>
      <c r="CG63" s="224">
        <v>0</v>
      </c>
      <c r="CH63" s="224">
        <v>0</v>
      </c>
      <c r="CI63" s="224">
        <v>0</v>
      </c>
      <c r="CJ63" s="224">
        <v>0</v>
      </c>
      <c r="CK63" s="224">
        <v>0</v>
      </c>
      <c r="CL63" s="224">
        <v>0</v>
      </c>
      <c r="CM63" s="224">
        <v>0</v>
      </c>
      <c r="CN63" s="224">
        <v>0</v>
      </c>
      <c r="CO63" s="224">
        <v>0</v>
      </c>
      <c r="CP63" s="224">
        <v>0</v>
      </c>
      <c r="CQ63" s="224">
        <v>0</v>
      </c>
      <c r="CR63" s="224">
        <v>0</v>
      </c>
      <c r="CS63" s="224">
        <v>0</v>
      </c>
      <c r="CT63" s="224">
        <v>0</v>
      </c>
      <c r="CU63" s="224">
        <v>9953</v>
      </c>
      <c r="CV63" s="224">
        <v>0</v>
      </c>
      <c r="CW63" s="224">
        <v>0</v>
      </c>
      <c r="CX63" s="224">
        <v>0</v>
      </c>
      <c r="CY63" s="224">
        <v>0</v>
      </c>
      <c r="CZ63" s="224">
        <v>0</v>
      </c>
      <c r="DA63" s="224">
        <v>0</v>
      </c>
      <c r="DB63" s="225">
        <v>3499295</v>
      </c>
      <c r="DC63" s="223">
        <v>0</v>
      </c>
      <c r="DD63" s="224">
        <v>3760463</v>
      </c>
      <c r="DE63" s="224">
        <v>0</v>
      </c>
      <c r="DF63" s="224">
        <v>0</v>
      </c>
      <c r="DG63" s="224">
        <v>0</v>
      </c>
      <c r="DH63" s="224">
        <v>0</v>
      </c>
      <c r="DI63" s="225">
        <v>3760463</v>
      </c>
      <c r="DJ63" s="225">
        <v>7259758</v>
      </c>
      <c r="DK63" s="225">
        <v>0</v>
      </c>
      <c r="DL63" s="225">
        <v>3760463</v>
      </c>
      <c r="DM63" s="225">
        <v>7259758</v>
      </c>
      <c r="DN63" s="225">
        <v>0</v>
      </c>
      <c r="DO63" s="224">
        <v>3760463</v>
      </c>
      <c r="DP63" s="225">
        <v>7259758</v>
      </c>
      <c r="DR63" s="334">
        <v>0</v>
      </c>
      <c r="DS63" s="334">
        <v>1</v>
      </c>
      <c r="DT63" s="334">
        <v>1.4213837006923147E-3</v>
      </c>
      <c r="DU63" s="334">
        <v>0</v>
      </c>
    </row>
    <row r="64" spans="1:125" ht="15" customHeight="1" x14ac:dyDescent="0.15">
      <c r="A64" s="226" t="s">
        <v>386</v>
      </c>
      <c r="B64" s="205" t="s">
        <v>569</v>
      </c>
      <c r="C64" s="223">
        <v>0</v>
      </c>
      <c r="D64" s="224">
        <v>0</v>
      </c>
      <c r="E64" s="224">
        <v>0</v>
      </c>
      <c r="F64" s="224">
        <v>0</v>
      </c>
      <c r="G64" s="224">
        <v>0</v>
      </c>
      <c r="H64" s="224">
        <v>0</v>
      </c>
      <c r="I64" s="224">
        <v>0</v>
      </c>
      <c r="J64" s="224">
        <v>0</v>
      </c>
      <c r="K64" s="224">
        <v>0</v>
      </c>
      <c r="L64" s="224">
        <v>0</v>
      </c>
      <c r="M64" s="224">
        <v>0</v>
      </c>
      <c r="N64" s="224">
        <v>0</v>
      </c>
      <c r="O64" s="224">
        <v>0</v>
      </c>
      <c r="P64" s="224">
        <v>0</v>
      </c>
      <c r="Q64" s="224">
        <v>0</v>
      </c>
      <c r="R64" s="224">
        <v>0</v>
      </c>
      <c r="S64" s="224">
        <v>0</v>
      </c>
      <c r="T64" s="224">
        <v>0</v>
      </c>
      <c r="U64" s="224">
        <v>0</v>
      </c>
      <c r="V64" s="224">
        <v>0</v>
      </c>
      <c r="W64" s="224">
        <v>0</v>
      </c>
      <c r="X64" s="224">
        <v>0</v>
      </c>
      <c r="Y64" s="224">
        <v>0</v>
      </c>
      <c r="Z64" s="224">
        <v>0</v>
      </c>
      <c r="AA64" s="224">
        <v>0</v>
      </c>
      <c r="AB64" s="224">
        <v>0</v>
      </c>
      <c r="AC64" s="224">
        <v>0</v>
      </c>
      <c r="AD64" s="224">
        <v>0</v>
      </c>
      <c r="AE64" s="224">
        <v>0</v>
      </c>
      <c r="AF64" s="224">
        <v>0</v>
      </c>
      <c r="AG64" s="224">
        <v>0</v>
      </c>
      <c r="AH64" s="224">
        <v>0</v>
      </c>
      <c r="AI64" s="224">
        <v>0</v>
      </c>
      <c r="AJ64" s="224">
        <v>0</v>
      </c>
      <c r="AK64" s="224">
        <v>0</v>
      </c>
      <c r="AL64" s="224">
        <v>0</v>
      </c>
      <c r="AM64" s="224">
        <v>0</v>
      </c>
      <c r="AN64" s="224">
        <v>0</v>
      </c>
      <c r="AO64" s="224">
        <v>0</v>
      </c>
      <c r="AP64" s="224">
        <v>0</v>
      </c>
      <c r="AQ64" s="224">
        <v>0</v>
      </c>
      <c r="AR64" s="224">
        <v>0</v>
      </c>
      <c r="AS64" s="224">
        <v>0</v>
      </c>
      <c r="AT64" s="224">
        <v>0</v>
      </c>
      <c r="AU64" s="224">
        <v>0</v>
      </c>
      <c r="AV64" s="224">
        <v>0</v>
      </c>
      <c r="AW64" s="224">
        <v>0</v>
      </c>
      <c r="AX64" s="224">
        <v>0</v>
      </c>
      <c r="AY64" s="224">
        <v>0</v>
      </c>
      <c r="AZ64" s="224">
        <v>0</v>
      </c>
      <c r="BA64" s="224">
        <v>0</v>
      </c>
      <c r="BB64" s="224">
        <v>0</v>
      </c>
      <c r="BC64" s="224">
        <v>0</v>
      </c>
      <c r="BD64" s="224">
        <v>0</v>
      </c>
      <c r="BE64" s="224">
        <v>0</v>
      </c>
      <c r="BF64" s="224">
        <v>0</v>
      </c>
      <c r="BG64" s="224">
        <v>0</v>
      </c>
      <c r="BH64" s="224">
        <v>0</v>
      </c>
      <c r="BI64" s="224">
        <v>0</v>
      </c>
      <c r="BJ64" s="224">
        <v>0</v>
      </c>
      <c r="BK64" s="224">
        <v>0</v>
      </c>
      <c r="BL64" s="224">
        <v>0</v>
      </c>
      <c r="BM64" s="224">
        <v>0</v>
      </c>
      <c r="BN64" s="224">
        <v>0</v>
      </c>
      <c r="BO64" s="224">
        <v>0</v>
      </c>
      <c r="BP64" s="224">
        <v>0</v>
      </c>
      <c r="BQ64" s="224">
        <v>0</v>
      </c>
      <c r="BR64" s="224">
        <v>0</v>
      </c>
      <c r="BS64" s="224">
        <v>0</v>
      </c>
      <c r="BT64" s="224">
        <v>0</v>
      </c>
      <c r="BU64" s="224">
        <v>0</v>
      </c>
      <c r="BV64" s="224">
        <v>0</v>
      </c>
      <c r="BW64" s="224">
        <v>0</v>
      </c>
      <c r="BX64" s="224">
        <v>0</v>
      </c>
      <c r="BY64" s="224">
        <v>0</v>
      </c>
      <c r="BZ64" s="224">
        <v>0</v>
      </c>
      <c r="CA64" s="224">
        <v>0</v>
      </c>
      <c r="CB64" s="224">
        <v>0</v>
      </c>
      <c r="CC64" s="224">
        <v>0</v>
      </c>
      <c r="CD64" s="224">
        <v>0</v>
      </c>
      <c r="CE64" s="224">
        <v>0</v>
      </c>
      <c r="CF64" s="224">
        <v>0</v>
      </c>
      <c r="CG64" s="224">
        <v>0</v>
      </c>
      <c r="CH64" s="224">
        <v>0</v>
      </c>
      <c r="CI64" s="224">
        <v>0</v>
      </c>
      <c r="CJ64" s="224">
        <v>0</v>
      </c>
      <c r="CK64" s="224">
        <v>0</v>
      </c>
      <c r="CL64" s="224">
        <v>0</v>
      </c>
      <c r="CM64" s="224">
        <v>0</v>
      </c>
      <c r="CN64" s="224">
        <v>0</v>
      </c>
      <c r="CO64" s="224">
        <v>0</v>
      </c>
      <c r="CP64" s="224">
        <v>0</v>
      </c>
      <c r="CQ64" s="224">
        <v>0</v>
      </c>
      <c r="CR64" s="224">
        <v>0</v>
      </c>
      <c r="CS64" s="224">
        <v>0</v>
      </c>
      <c r="CT64" s="224">
        <v>0</v>
      </c>
      <c r="CU64" s="224">
        <v>0</v>
      </c>
      <c r="CV64" s="224">
        <v>0</v>
      </c>
      <c r="CW64" s="224">
        <v>0</v>
      </c>
      <c r="CX64" s="224">
        <v>0</v>
      </c>
      <c r="CY64" s="224">
        <v>0</v>
      </c>
      <c r="CZ64" s="224">
        <v>0</v>
      </c>
      <c r="DA64" s="224">
        <v>0</v>
      </c>
      <c r="DB64" s="225">
        <v>0</v>
      </c>
      <c r="DC64" s="223">
        <v>0</v>
      </c>
      <c r="DD64" s="224">
        <v>0</v>
      </c>
      <c r="DE64" s="224">
        <v>0</v>
      </c>
      <c r="DF64" s="224">
        <v>51307991</v>
      </c>
      <c r="DG64" s="224">
        <v>234388009</v>
      </c>
      <c r="DH64" s="224">
        <v>0</v>
      </c>
      <c r="DI64" s="225">
        <v>285696000</v>
      </c>
      <c r="DJ64" s="225">
        <v>285696000</v>
      </c>
      <c r="DK64" s="225">
        <v>0</v>
      </c>
      <c r="DL64" s="225">
        <v>285696000</v>
      </c>
      <c r="DM64" s="225">
        <v>285696000</v>
      </c>
      <c r="DN64" s="225">
        <v>0</v>
      </c>
      <c r="DO64" s="224">
        <v>285696000</v>
      </c>
      <c r="DP64" s="225">
        <v>285696000</v>
      </c>
      <c r="DR64" s="334">
        <v>0</v>
      </c>
      <c r="DS64" s="334">
        <v>1</v>
      </c>
      <c r="DT64" s="334">
        <v>0</v>
      </c>
      <c r="DU64" s="334">
        <v>0</v>
      </c>
    </row>
    <row r="65" spans="1:125" ht="15" customHeight="1" x14ac:dyDescent="0.15">
      <c r="A65" s="226" t="s">
        <v>387</v>
      </c>
      <c r="B65" s="205" t="s">
        <v>476</v>
      </c>
      <c r="C65" s="223">
        <v>496456</v>
      </c>
      <c r="D65" s="224">
        <v>531638</v>
      </c>
      <c r="E65" s="224">
        <v>150633</v>
      </c>
      <c r="F65" s="224">
        <v>12913</v>
      </c>
      <c r="G65" s="224">
        <v>14787</v>
      </c>
      <c r="H65" s="224">
        <v>0</v>
      </c>
      <c r="I65" s="224">
        <v>38965</v>
      </c>
      <c r="J65" s="224">
        <v>97919</v>
      </c>
      <c r="K65" s="224">
        <v>19586</v>
      </c>
      <c r="L65" s="224">
        <v>5613</v>
      </c>
      <c r="M65" s="224">
        <v>17605</v>
      </c>
      <c r="N65" s="224">
        <v>89749</v>
      </c>
      <c r="O65" s="224">
        <v>12950</v>
      </c>
      <c r="P65" s="224">
        <v>9890</v>
      </c>
      <c r="Q65" s="224">
        <v>12059</v>
      </c>
      <c r="R65" s="224">
        <v>53179</v>
      </c>
      <c r="S65" s="224">
        <v>62655</v>
      </c>
      <c r="T65" s="224">
        <v>19450</v>
      </c>
      <c r="U65" s="224">
        <v>183805</v>
      </c>
      <c r="V65" s="224">
        <v>81343</v>
      </c>
      <c r="W65" s="224">
        <v>28586</v>
      </c>
      <c r="X65" s="224">
        <v>23668</v>
      </c>
      <c r="Y65" s="224">
        <v>7447</v>
      </c>
      <c r="Z65" s="224">
        <v>234</v>
      </c>
      <c r="AA65" s="224">
        <v>63161</v>
      </c>
      <c r="AB65" s="224">
        <v>71340</v>
      </c>
      <c r="AC65" s="224">
        <v>15855</v>
      </c>
      <c r="AD65" s="224">
        <v>67344</v>
      </c>
      <c r="AE65" s="224">
        <v>333739</v>
      </c>
      <c r="AF65" s="224">
        <v>21406</v>
      </c>
      <c r="AG65" s="224">
        <v>7245</v>
      </c>
      <c r="AH65" s="224">
        <v>18478</v>
      </c>
      <c r="AI65" s="224">
        <v>538262</v>
      </c>
      <c r="AJ65" s="224">
        <v>86201</v>
      </c>
      <c r="AK65" s="224">
        <v>0</v>
      </c>
      <c r="AL65" s="224">
        <v>0</v>
      </c>
      <c r="AM65" s="224">
        <v>127855</v>
      </c>
      <c r="AN65" s="224">
        <v>199446</v>
      </c>
      <c r="AO65" s="224">
        <v>2869</v>
      </c>
      <c r="AP65" s="224">
        <v>0</v>
      </c>
      <c r="AQ65" s="224">
        <v>44552</v>
      </c>
      <c r="AR65" s="224">
        <v>195821</v>
      </c>
      <c r="AS65" s="224">
        <v>275084</v>
      </c>
      <c r="AT65" s="224">
        <v>213870</v>
      </c>
      <c r="AU65" s="224">
        <v>499376</v>
      </c>
      <c r="AV65" s="224">
        <v>181504</v>
      </c>
      <c r="AW65" s="224">
        <v>113977</v>
      </c>
      <c r="AX65" s="224">
        <v>917424</v>
      </c>
      <c r="AY65" s="224">
        <v>84561</v>
      </c>
      <c r="AZ65" s="224">
        <v>10164</v>
      </c>
      <c r="BA65" s="224">
        <v>21987</v>
      </c>
      <c r="BB65" s="224">
        <v>25604</v>
      </c>
      <c r="BC65" s="224">
        <v>63982</v>
      </c>
      <c r="BD65" s="224">
        <v>17376</v>
      </c>
      <c r="BE65" s="224">
        <v>234630</v>
      </c>
      <c r="BF65" s="224">
        <v>13779</v>
      </c>
      <c r="BG65" s="224">
        <v>2239</v>
      </c>
      <c r="BH65" s="224">
        <v>128216</v>
      </c>
      <c r="BI65" s="224">
        <v>1493</v>
      </c>
      <c r="BJ65" s="224">
        <v>239119</v>
      </c>
      <c r="BK65" s="224">
        <v>158612</v>
      </c>
      <c r="BL65" s="224">
        <v>276864</v>
      </c>
      <c r="BM65" s="224">
        <v>1942082</v>
      </c>
      <c r="BN65" s="224">
        <v>463223</v>
      </c>
      <c r="BO65" s="224">
        <v>2204908</v>
      </c>
      <c r="BP65" s="224">
        <v>242204</v>
      </c>
      <c r="BQ65" s="224">
        <v>992956</v>
      </c>
      <c r="BR65" s="224">
        <v>1946140</v>
      </c>
      <c r="BS65" s="224">
        <v>925436</v>
      </c>
      <c r="BT65" s="224">
        <v>424256</v>
      </c>
      <c r="BU65" s="224">
        <v>1901236</v>
      </c>
      <c r="BV65" s="224">
        <v>9864911</v>
      </c>
      <c r="BW65" s="224">
        <v>274090</v>
      </c>
      <c r="BX65" s="224">
        <v>126999</v>
      </c>
      <c r="BY65" s="224">
        <v>1965332</v>
      </c>
      <c r="BZ65" s="224">
        <v>24818</v>
      </c>
      <c r="CA65" s="224">
        <v>238</v>
      </c>
      <c r="CB65" s="224">
        <v>17930</v>
      </c>
      <c r="CC65" s="224">
        <v>139499</v>
      </c>
      <c r="CD65" s="224">
        <v>1007398</v>
      </c>
      <c r="CE65" s="224">
        <v>36969</v>
      </c>
      <c r="CF65" s="224">
        <v>929694</v>
      </c>
      <c r="CG65" s="224">
        <v>128252</v>
      </c>
      <c r="CH65" s="224">
        <v>322631</v>
      </c>
      <c r="CI65" s="224">
        <v>2947781</v>
      </c>
      <c r="CJ65" s="224">
        <v>3097713</v>
      </c>
      <c r="CK65" s="224">
        <v>437974</v>
      </c>
      <c r="CL65" s="224">
        <v>1208643</v>
      </c>
      <c r="CM65" s="224">
        <v>588121</v>
      </c>
      <c r="CN65" s="224">
        <v>300410</v>
      </c>
      <c r="CO65" s="224">
        <v>71902</v>
      </c>
      <c r="CP65" s="224">
        <v>314304</v>
      </c>
      <c r="CQ65" s="224">
        <v>5679</v>
      </c>
      <c r="CR65" s="224">
        <v>130447</v>
      </c>
      <c r="CS65" s="224">
        <v>540394</v>
      </c>
      <c r="CT65" s="224">
        <v>130300</v>
      </c>
      <c r="CU65" s="224">
        <v>247448</v>
      </c>
      <c r="CV65" s="224">
        <v>134484</v>
      </c>
      <c r="CW65" s="224">
        <v>373845</v>
      </c>
      <c r="CX65" s="224">
        <v>3820</v>
      </c>
      <c r="CY65" s="224">
        <v>186446</v>
      </c>
      <c r="CZ65" s="224">
        <v>0</v>
      </c>
      <c r="DA65" s="224">
        <v>653015</v>
      </c>
      <c r="DB65" s="225">
        <v>44498493</v>
      </c>
      <c r="DC65" s="223">
        <v>0</v>
      </c>
      <c r="DD65" s="224">
        <v>0</v>
      </c>
      <c r="DE65" s="224">
        <v>0</v>
      </c>
      <c r="DF65" s="224">
        <v>28110972</v>
      </c>
      <c r="DG65" s="224">
        <v>37317456</v>
      </c>
      <c r="DH65" s="224">
        <v>0</v>
      </c>
      <c r="DI65" s="225">
        <v>65428428</v>
      </c>
      <c r="DJ65" s="225">
        <v>109926921</v>
      </c>
      <c r="DK65" s="225">
        <v>0</v>
      </c>
      <c r="DL65" s="225">
        <v>65428428</v>
      </c>
      <c r="DM65" s="225">
        <v>109926921</v>
      </c>
      <c r="DN65" s="225">
        <v>0</v>
      </c>
      <c r="DO65" s="224">
        <v>65428428</v>
      </c>
      <c r="DP65" s="225">
        <v>109926921</v>
      </c>
      <c r="DR65" s="334">
        <v>0</v>
      </c>
      <c r="DS65" s="334">
        <v>1</v>
      </c>
      <c r="DT65" s="334">
        <v>0</v>
      </c>
      <c r="DU65" s="334">
        <v>0</v>
      </c>
    </row>
    <row r="66" spans="1:125" ht="15" customHeight="1" x14ac:dyDescent="0.15">
      <c r="A66" s="226" t="s">
        <v>388</v>
      </c>
      <c r="B66" s="205" t="s">
        <v>642</v>
      </c>
      <c r="C66" s="223">
        <v>0</v>
      </c>
      <c r="D66" s="224">
        <v>0</v>
      </c>
      <c r="E66" s="224">
        <v>0</v>
      </c>
      <c r="F66" s="224">
        <v>0</v>
      </c>
      <c r="G66" s="224">
        <v>0</v>
      </c>
      <c r="H66" s="224">
        <v>0</v>
      </c>
      <c r="I66" s="224">
        <v>0</v>
      </c>
      <c r="J66" s="224">
        <v>0</v>
      </c>
      <c r="K66" s="224">
        <v>0</v>
      </c>
      <c r="L66" s="224">
        <v>0</v>
      </c>
      <c r="M66" s="224">
        <v>0</v>
      </c>
      <c r="N66" s="224">
        <v>0</v>
      </c>
      <c r="O66" s="224">
        <v>0</v>
      </c>
      <c r="P66" s="224">
        <v>0</v>
      </c>
      <c r="Q66" s="224">
        <v>0</v>
      </c>
      <c r="R66" s="224">
        <v>0</v>
      </c>
      <c r="S66" s="224">
        <v>0</v>
      </c>
      <c r="T66" s="224">
        <v>0</v>
      </c>
      <c r="U66" s="224">
        <v>0</v>
      </c>
      <c r="V66" s="224">
        <v>0</v>
      </c>
      <c r="W66" s="224">
        <v>0</v>
      </c>
      <c r="X66" s="224">
        <v>0</v>
      </c>
      <c r="Y66" s="224">
        <v>0</v>
      </c>
      <c r="Z66" s="224">
        <v>0</v>
      </c>
      <c r="AA66" s="224">
        <v>0</v>
      </c>
      <c r="AB66" s="224">
        <v>0</v>
      </c>
      <c r="AC66" s="224">
        <v>0</v>
      </c>
      <c r="AD66" s="224">
        <v>0</v>
      </c>
      <c r="AE66" s="224">
        <v>0</v>
      </c>
      <c r="AF66" s="224">
        <v>0</v>
      </c>
      <c r="AG66" s="224">
        <v>0</v>
      </c>
      <c r="AH66" s="224">
        <v>0</v>
      </c>
      <c r="AI66" s="224">
        <v>0</v>
      </c>
      <c r="AJ66" s="224">
        <v>0</v>
      </c>
      <c r="AK66" s="224">
        <v>0</v>
      </c>
      <c r="AL66" s="224">
        <v>0</v>
      </c>
      <c r="AM66" s="224">
        <v>0</v>
      </c>
      <c r="AN66" s="224">
        <v>0</v>
      </c>
      <c r="AO66" s="224">
        <v>0</v>
      </c>
      <c r="AP66" s="224">
        <v>0</v>
      </c>
      <c r="AQ66" s="224">
        <v>0</v>
      </c>
      <c r="AR66" s="224">
        <v>0</v>
      </c>
      <c r="AS66" s="224">
        <v>0</v>
      </c>
      <c r="AT66" s="224">
        <v>0</v>
      </c>
      <c r="AU66" s="224">
        <v>0</v>
      </c>
      <c r="AV66" s="224">
        <v>0</v>
      </c>
      <c r="AW66" s="224">
        <v>0</v>
      </c>
      <c r="AX66" s="224">
        <v>0</v>
      </c>
      <c r="AY66" s="224">
        <v>0</v>
      </c>
      <c r="AZ66" s="224">
        <v>0</v>
      </c>
      <c r="BA66" s="224">
        <v>0</v>
      </c>
      <c r="BB66" s="224">
        <v>0</v>
      </c>
      <c r="BC66" s="224">
        <v>0</v>
      </c>
      <c r="BD66" s="224">
        <v>0</v>
      </c>
      <c r="BE66" s="224">
        <v>0</v>
      </c>
      <c r="BF66" s="224">
        <v>0</v>
      </c>
      <c r="BG66" s="224">
        <v>0</v>
      </c>
      <c r="BH66" s="224">
        <v>0</v>
      </c>
      <c r="BI66" s="224">
        <v>0</v>
      </c>
      <c r="BJ66" s="224">
        <v>0</v>
      </c>
      <c r="BK66" s="224">
        <v>0</v>
      </c>
      <c r="BL66" s="224">
        <v>0</v>
      </c>
      <c r="BM66" s="224">
        <v>0</v>
      </c>
      <c r="BN66" s="224">
        <v>0</v>
      </c>
      <c r="BO66" s="224">
        <v>0</v>
      </c>
      <c r="BP66" s="224">
        <v>0</v>
      </c>
      <c r="BQ66" s="224">
        <v>0</v>
      </c>
      <c r="BR66" s="224">
        <v>0</v>
      </c>
      <c r="BS66" s="224">
        <v>0</v>
      </c>
      <c r="BT66" s="224">
        <v>0</v>
      </c>
      <c r="BU66" s="224">
        <v>0</v>
      </c>
      <c r="BV66" s="224">
        <v>0</v>
      </c>
      <c r="BW66" s="224">
        <v>0</v>
      </c>
      <c r="BX66" s="224">
        <v>0</v>
      </c>
      <c r="BY66" s="224">
        <v>0</v>
      </c>
      <c r="BZ66" s="224">
        <v>0</v>
      </c>
      <c r="CA66" s="224">
        <v>0</v>
      </c>
      <c r="CB66" s="224">
        <v>0</v>
      </c>
      <c r="CC66" s="224">
        <v>0</v>
      </c>
      <c r="CD66" s="224">
        <v>0</v>
      </c>
      <c r="CE66" s="224">
        <v>0</v>
      </c>
      <c r="CF66" s="224">
        <v>0</v>
      </c>
      <c r="CG66" s="224">
        <v>0</v>
      </c>
      <c r="CH66" s="224">
        <v>0</v>
      </c>
      <c r="CI66" s="224">
        <v>0</v>
      </c>
      <c r="CJ66" s="224">
        <v>0</v>
      </c>
      <c r="CK66" s="224">
        <v>0</v>
      </c>
      <c r="CL66" s="224">
        <v>0</v>
      </c>
      <c r="CM66" s="224">
        <v>0</v>
      </c>
      <c r="CN66" s="224">
        <v>0</v>
      </c>
      <c r="CO66" s="224">
        <v>0</v>
      </c>
      <c r="CP66" s="224">
        <v>0</v>
      </c>
      <c r="CQ66" s="224">
        <v>0</v>
      </c>
      <c r="CR66" s="224">
        <v>0</v>
      </c>
      <c r="CS66" s="224">
        <v>0</v>
      </c>
      <c r="CT66" s="224">
        <v>0</v>
      </c>
      <c r="CU66" s="224">
        <v>0</v>
      </c>
      <c r="CV66" s="224">
        <v>0</v>
      </c>
      <c r="CW66" s="224">
        <v>0</v>
      </c>
      <c r="CX66" s="224">
        <v>0</v>
      </c>
      <c r="CY66" s="224">
        <v>0</v>
      </c>
      <c r="CZ66" s="224">
        <v>0</v>
      </c>
      <c r="DA66" s="224">
        <v>0</v>
      </c>
      <c r="DB66" s="225">
        <v>0</v>
      </c>
      <c r="DC66" s="223">
        <v>0</v>
      </c>
      <c r="DD66" s="224">
        <v>0</v>
      </c>
      <c r="DE66" s="224">
        <v>0</v>
      </c>
      <c r="DF66" s="224">
        <v>510696465</v>
      </c>
      <c r="DG66" s="224">
        <v>115636022</v>
      </c>
      <c r="DH66" s="224">
        <v>0</v>
      </c>
      <c r="DI66" s="225">
        <v>626332487</v>
      </c>
      <c r="DJ66" s="225">
        <v>626332487</v>
      </c>
      <c r="DK66" s="225">
        <v>0</v>
      </c>
      <c r="DL66" s="225">
        <v>626332487</v>
      </c>
      <c r="DM66" s="225">
        <v>626332487</v>
      </c>
      <c r="DN66" s="225">
        <v>0</v>
      </c>
      <c r="DO66" s="224">
        <v>626332487</v>
      </c>
      <c r="DP66" s="225">
        <v>626332487</v>
      </c>
      <c r="DR66" s="334">
        <v>0</v>
      </c>
      <c r="DS66" s="334">
        <v>1</v>
      </c>
      <c r="DT66" s="334">
        <v>0</v>
      </c>
      <c r="DU66" s="334">
        <v>0</v>
      </c>
    </row>
    <row r="67" spans="1:125" ht="15" customHeight="1" x14ac:dyDescent="0.15">
      <c r="A67" s="226" t="s">
        <v>389</v>
      </c>
      <c r="B67" s="205" t="s">
        <v>676</v>
      </c>
      <c r="C67" s="223">
        <v>911814</v>
      </c>
      <c r="D67" s="224">
        <v>2314038</v>
      </c>
      <c r="E67" s="224">
        <v>985688</v>
      </c>
      <c r="F67" s="224">
        <v>201363</v>
      </c>
      <c r="G67" s="224">
        <v>153960</v>
      </c>
      <c r="H67" s="224">
        <v>0</v>
      </c>
      <c r="I67" s="224">
        <v>338172</v>
      </c>
      <c r="J67" s="224">
        <v>1432929</v>
      </c>
      <c r="K67" s="224">
        <v>427311</v>
      </c>
      <c r="L67" s="224">
        <v>131177</v>
      </c>
      <c r="M67" s="224">
        <v>493699</v>
      </c>
      <c r="N67" s="224">
        <v>1100191</v>
      </c>
      <c r="O67" s="224">
        <v>676611</v>
      </c>
      <c r="P67" s="224">
        <v>24383</v>
      </c>
      <c r="Q67" s="224">
        <v>59439</v>
      </c>
      <c r="R67" s="224">
        <v>323841</v>
      </c>
      <c r="S67" s="224">
        <v>936622</v>
      </c>
      <c r="T67" s="224">
        <v>62562</v>
      </c>
      <c r="U67" s="224">
        <v>1906048</v>
      </c>
      <c r="V67" s="224">
        <v>238241</v>
      </c>
      <c r="W67" s="224">
        <v>311214</v>
      </c>
      <c r="X67" s="224">
        <v>385509</v>
      </c>
      <c r="Y67" s="224">
        <v>567507</v>
      </c>
      <c r="Z67" s="224">
        <v>1063</v>
      </c>
      <c r="AA67" s="224">
        <v>128841</v>
      </c>
      <c r="AB67" s="224">
        <v>419231</v>
      </c>
      <c r="AC67" s="224">
        <v>65322</v>
      </c>
      <c r="AD67" s="224">
        <v>184393</v>
      </c>
      <c r="AE67" s="224">
        <v>1578656</v>
      </c>
      <c r="AF67" s="224">
        <v>138476</v>
      </c>
      <c r="AG67" s="224">
        <v>139319</v>
      </c>
      <c r="AH67" s="224">
        <v>101921</v>
      </c>
      <c r="AI67" s="224">
        <v>5269216</v>
      </c>
      <c r="AJ67" s="224">
        <v>385816</v>
      </c>
      <c r="AK67" s="224">
        <v>0</v>
      </c>
      <c r="AL67" s="224">
        <v>0</v>
      </c>
      <c r="AM67" s="224">
        <v>897289</v>
      </c>
      <c r="AN67" s="224">
        <v>3331764</v>
      </c>
      <c r="AO67" s="224">
        <v>33021</v>
      </c>
      <c r="AP67" s="224">
        <v>0</v>
      </c>
      <c r="AQ67" s="224">
        <v>339355</v>
      </c>
      <c r="AR67" s="224">
        <v>350427</v>
      </c>
      <c r="AS67" s="224">
        <v>1647388</v>
      </c>
      <c r="AT67" s="224">
        <v>1133401</v>
      </c>
      <c r="AU67" s="224">
        <v>2620999</v>
      </c>
      <c r="AV67" s="224">
        <v>1512921</v>
      </c>
      <c r="AW67" s="224">
        <v>2024016</v>
      </c>
      <c r="AX67" s="224">
        <v>3993131</v>
      </c>
      <c r="AY67" s="224">
        <v>194765</v>
      </c>
      <c r="AZ67" s="224">
        <v>33119</v>
      </c>
      <c r="BA67" s="224">
        <v>66036</v>
      </c>
      <c r="BB67" s="224">
        <v>119706</v>
      </c>
      <c r="BC67" s="224">
        <v>132107</v>
      </c>
      <c r="BD67" s="224">
        <v>48107</v>
      </c>
      <c r="BE67" s="224">
        <v>3749544</v>
      </c>
      <c r="BF67" s="224">
        <v>101538</v>
      </c>
      <c r="BG67" s="224">
        <v>18155</v>
      </c>
      <c r="BH67" s="224">
        <v>633658</v>
      </c>
      <c r="BI67" s="224">
        <v>144471</v>
      </c>
      <c r="BJ67" s="224">
        <v>561669</v>
      </c>
      <c r="BK67" s="224">
        <v>164819</v>
      </c>
      <c r="BL67" s="224">
        <v>1112160</v>
      </c>
      <c r="BM67" s="224">
        <v>14164694</v>
      </c>
      <c r="BN67" s="224">
        <v>439781</v>
      </c>
      <c r="BO67" s="224">
        <v>2338540</v>
      </c>
      <c r="BP67" s="224">
        <v>5223697</v>
      </c>
      <c r="BQ67" s="224">
        <v>1290702</v>
      </c>
      <c r="BR67" s="224">
        <v>15955030</v>
      </c>
      <c r="BS67" s="224">
        <v>1202004</v>
      </c>
      <c r="BT67" s="224">
        <v>1475611</v>
      </c>
      <c r="BU67" s="224">
        <v>598693</v>
      </c>
      <c r="BV67" s="224">
        <v>0</v>
      </c>
      <c r="BW67" s="224">
        <v>607196</v>
      </c>
      <c r="BX67" s="224">
        <v>714363</v>
      </c>
      <c r="BY67" s="224">
        <v>195844</v>
      </c>
      <c r="BZ67" s="224">
        <v>5849</v>
      </c>
      <c r="CA67" s="224">
        <v>8133</v>
      </c>
      <c r="CB67" s="224">
        <v>15456</v>
      </c>
      <c r="CC67" s="224">
        <v>524921</v>
      </c>
      <c r="CD67" s="224">
        <v>539842</v>
      </c>
      <c r="CE67" s="224">
        <v>99611</v>
      </c>
      <c r="CF67" s="224">
        <v>1537622</v>
      </c>
      <c r="CG67" s="224">
        <v>103341</v>
      </c>
      <c r="CH67" s="224">
        <v>412032</v>
      </c>
      <c r="CI67" s="224">
        <v>2718099</v>
      </c>
      <c r="CJ67" s="224">
        <v>4657684</v>
      </c>
      <c r="CK67" s="224">
        <v>791454</v>
      </c>
      <c r="CL67" s="224">
        <v>3296700</v>
      </c>
      <c r="CM67" s="224">
        <v>2587706</v>
      </c>
      <c r="CN67" s="224">
        <v>1272485</v>
      </c>
      <c r="CO67" s="224">
        <v>142379</v>
      </c>
      <c r="CP67" s="224">
        <v>417977</v>
      </c>
      <c r="CQ67" s="224">
        <v>83224</v>
      </c>
      <c r="CR67" s="224">
        <v>450469</v>
      </c>
      <c r="CS67" s="224">
        <v>1572347</v>
      </c>
      <c r="CT67" s="224">
        <v>1990560</v>
      </c>
      <c r="CU67" s="224">
        <v>2375041</v>
      </c>
      <c r="CV67" s="224">
        <v>918604</v>
      </c>
      <c r="CW67" s="224">
        <v>1929405</v>
      </c>
      <c r="CX67" s="224">
        <v>26941</v>
      </c>
      <c r="CY67" s="224">
        <v>801363</v>
      </c>
      <c r="CZ67" s="224">
        <v>0</v>
      </c>
      <c r="DA67" s="224">
        <v>118331</v>
      </c>
      <c r="DB67" s="225">
        <v>120961870</v>
      </c>
      <c r="DC67" s="223">
        <v>39746</v>
      </c>
      <c r="DD67" s="224">
        <v>58338893</v>
      </c>
      <c r="DE67" s="224">
        <v>0</v>
      </c>
      <c r="DF67" s="224">
        <v>0</v>
      </c>
      <c r="DG67" s="224">
        <v>0</v>
      </c>
      <c r="DH67" s="224">
        <v>0</v>
      </c>
      <c r="DI67" s="225">
        <v>58378639</v>
      </c>
      <c r="DJ67" s="225">
        <v>179340509</v>
      </c>
      <c r="DK67" s="225">
        <v>0</v>
      </c>
      <c r="DL67" s="225">
        <v>58378639</v>
      </c>
      <c r="DM67" s="225">
        <v>179340509</v>
      </c>
      <c r="DN67" s="225">
        <v>-63480188</v>
      </c>
      <c r="DO67" s="224">
        <v>-5101549</v>
      </c>
      <c r="DP67" s="225">
        <v>115860321</v>
      </c>
      <c r="DR67" s="334">
        <v>0.35396457999999997</v>
      </c>
      <c r="DS67" s="334">
        <v>0.64603542000000003</v>
      </c>
      <c r="DT67" s="334">
        <v>2.2050995216980722E-2</v>
      </c>
      <c r="DU67" s="334">
        <v>0</v>
      </c>
    </row>
    <row r="68" spans="1:125" ht="15" customHeight="1" x14ac:dyDescent="0.15">
      <c r="A68" s="226" t="s">
        <v>390</v>
      </c>
      <c r="B68" s="205" t="s">
        <v>570</v>
      </c>
      <c r="C68" s="223">
        <v>15</v>
      </c>
      <c r="D68" s="224">
        <v>0</v>
      </c>
      <c r="E68" s="224">
        <v>0</v>
      </c>
      <c r="F68" s="224">
        <v>5587</v>
      </c>
      <c r="G68" s="224">
        <v>123</v>
      </c>
      <c r="H68" s="224">
        <v>0</v>
      </c>
      <c r="I68" s="224">
        <v>0</v>
      </c>
      <c r="J68" s="224">
        <v>101326</v>
      </c>
      <c r="K68" s="224">
        <v>16033</v>
      </c>
      <c r="L68" s="224">
        <v>1492</v>
      </c>
      <c r="M68" s="224">
        <v>127797</v>
      </c>
      <c r="N68" s="224">
        <v>156775</v>
      </c>
      <c r="O68" s="224">
        <v>167139</v>
      </c>
      <c r="P68" s="224">
        <v>3235</v>
      </c>
      <c r="Q68" s="224">
        <v>6300</v>
      </c>
      <c r="R68" s="224">
        <v>26186</v>
      </c>
      <c r="S68" s="224">
        <v>4949</v>
      </c>
      <c r="T68" s="224">
        <v>1604</v>
      </c>
      <c r="U68" s="224">
        <v>46593</v>
      </c>
      <c r="V68" s="224">
        <v>11301</v>
      </c>
      <c r="W68" s="224">
        <v>4906</v>
      </c>
      <c r="X68" s="224">
        <v>66213</v>
      </c>
      <c r="Y68" s="224">
        <v>4790</v>
      </c>
      <c r="Z68" s="224">
        <v>43</v>
      </c>
      <c r="AA68" s="224">
        <v>17912</v>
      </c>
      <c r="AB68" s="224">
        <v>76104</v>
      </c>
      <c r="AC68" s="224">
        <v>5472</v>
      </c>
      <c r="AD68" s="224">
        <v>4163</v>
      </c>
      <c r="AE68" s="224">
        <v>114342</v>
      </c>
      <c r="AF68" s="224">
        <v>7613</v>
      </c>
      <c r="AG68" s="224">
        <v>877</v>
      </c>
      <c r="AH68" s="224">
        <v>25090</v>
      </c>
      <c r="AI68" s="224">
        <v>13047</v>
      </c>
      <c r="AJ68" s="224">
        <v>21991</v>
      </c>
      <c r="AK68" s="224">
        <v>0</v>
      </c>
      <c r="AL68" s="224">
        <v>0</v>
      </c>
      <c r="AM68" s="224">
        <v>57168</v>
      </c>
      <c r="AN68" s="224">
        <v>244914</v>
      </c>
      <c r="AO68" s="224">
        <v>316</v>
      </c>
      <c r="AP68" s="224">
        <v>0</v>
      </c>
      <c r="AQ68" s="224">
        <v>22120</v>
      </c>
      <c r="AR68" s="224">
        <v>59087</v>
      </c>
      <c r="AS68" s="224">
        <v>99975</v>
      </c>
      <c r="AT68" s="224">
        <v>78177</v>
      </c>
      <c r="AU68" s="224">
        <v>121861</v>
      </c>
      <c r="AV68" s="224">
        <v>91003</v>
      </c>
      <c r="AW68" s="224">
        <v>94366</v>
      </c>
      <c r="AX68" s="224">
        <v>123125</v>
      </c>
      <c r="AY68" s="224">
        <v>13794</v>
      </c>
      <c r="AZ68" s="224">
        <v>325</v>
      </c>
      <c r="BA68" s="224">
        <v>2305</v>
      </c>
      <c r="BB68" s="224">
        <v>7373</v>
      </c>
      <c r="BC68" s="224">
        <v>5042</v>
      </c>
      <c r="BD68" s="224">
        <v>2456</v>
      </c>
      <c r="BE68" s="224">
        <v>527726</v>
      </c>
      <c r="BF68" s="224">
        <v>1973</v>
      </c>
      <c r="BG68" s="224">
        <v>1529</v>
      </c>
      <c r="BH68" s="224">
        <v>28808</v>
      </c>
      <c r="BI68" s="224">
        <v>9959</v>
      </c>
      <c r="BJ68" s="224">
        <v>96930</v>
      </c>
      <c r="BK68" s="224">
        <v>51064</v>
      </c>
      <c r="BL68" s="224">
        <v>146460</v>
      </c>
      <c r="BM68" s="224">
        <v>1162728</v>
      </c>
      <c r="BN68" s="224">
        <v>171112</v>
      </c>
      <c r="BO68" s="224">
        <v>34426</v>
      </c>
      <c r="BP68" s="224">
        <v>126206</v>
      </c>
      <c r="BQ68" s="224">
        <v>129775</v>
      </c>
      <c r="BR68" s="224">
        <v>1395068</v>
      </c>
      <c r="BS68" s="224">
        <v>155924</v>
      </c>
      <c r="BT68" s="224">
        <v>107716</v>
      </c>
      <c r="BU68" s="224">
        <v>15064</v>
      </c>
      <c r="BV68" s="224">
        <v>0</v>
      </c>
      <c r="BW68" s="224">
        <v>9508</v>
      </c>
      <c r="BX68" s="224">
        <v>52930</v>
      </c>
      <c r="BY68" s="224">
        <v>13104</v>
      </c>
      <c r="BZ68" s="224">
        <v>2270</v>
      </c>
      <c r="CA68" s="224">
        <v>757</v>
      </c>
      <c r="CB68" s="224">
        <v>907</v>
      </c>
      <c r="CC68" s="224">
        <v>2267</v>
      </c>
      <c r="CD68" s="224">
        <v>20322</v>
      </c>
      <c r="CE68" s="224">
        <v>9353</v>
      </c>
      <c r="CF68" s="224">
        <v>84423</v>
      </c>
      <c r="CG68" s="224">
        <v>15064</v>
      </c>
      <c r="CH68" s="224">
        <v>37931</v>
      </c>
      <c r="CI68" s="224">
        <v>503910</v>
      </c>
      <c r="CJ68" s="224">
        <v>421587</v>
      </c>
      <c r="CK68" s="224">
        <v>117418</v>
      </c>
      <c r="CL68" s="224">
        <v>397930</v>
      </c>
      <c r="CM68" s="224">
        <v>444753</v>
      </c>
      <c r="CN68" s="224">
        <v>275112</v>
      </c>
      <c r="CO68" s="224">
        <v>31868</v>
      </c>
      <c r="CP68" s="224">
        <v>8712</v>
      </c>
      <c r="CQ68" s="224">
        <v>1834</v>
      </c>
      <c r="CR68" s="224">
        <v>129437</v>
      </c>
      <c r="CS68" s="224">
        <v>235874</v>
      </c>
      <c r="CT68" s="224">
        <v>450495</v>
      </c>
      <c r="CU68" s="224">
        <v>1007110</v>
      </c>
      <c r="CV68" s="224">
        <v>168534</v>
      </c>
      <c r="CW68" s="224">
        <v>46747</v>
      </c>
      <c r="CX68" s="224">
        <v>5201</v>
      </c>
      <c r="CY68" s="224">
        <v>92578</v>
      </c>
      <c r="CZ68" s="224">
        <v>0</v>
      </c>
      <c r="DA68" s="224">
        <v>4758</v>
      </c>
      <c r="DB68" s="225">
        <v>10817587</v>
      </c>
      <c r="DC68" s="223">
        <v>9046</v>
      </c>
      <c r="DD68" s="224">
        <v>779416</v>
      </c>
      <c r="DE68" s="224">
        <v>0</v>
      </c>
      <c r="DF68" s="224">
        <v>0</v>
      </c>
      <c r="DG68" s="224">
        <v>0</v>
      </c>
      <c r="DH68" s="224">
        <v>0</v>
      </c>
      <c r="DI68" s="225">
        <v>788462</v>
      </c>
      <c r="DJ68" s="225">
        <v>11606049</v>
      </c>
      <c r="DK68" s="225">
        <v>0</v>
      </c>
      <c r="DL68" s="225">
        <v>788462</v>
      </c>
      <c r="DM68" s="225">
        <v>11606049</v>
      </c>
      <c r="DN68" s="225">
        <v>0</v>
      </c>
      <c r="DO68" s="224">
        <v>788462</v>
      </c>
      <c r="DP68" s="225">
        <v>11606049</v>
      </c>
      <c r="DR68" s="334">
        <v>0</v>
      </c>
      <c r="DS68" s="334">
        <v>1</v>
      </c>
      <c r="DT68" s="334">
        <v>2.9460446717832387E-4</v>
      </c>
      <c r="DU68" s="334">
        <v>0</v>
      </c>
    </row>
    <row r="69" spans="1:125" ht="15" customHeight="1" x14ac:dyDescent="0.15">
      <c r="A69" s="226" t="s">
        <v>391</v>
      </c>
      <c r="B69" s="205" t="s">
        <v>571</v>
      </c>
      <c r="C69" s="223">
        <v>8215</v>
      </c>
      <c r="D69" s="224">
        <v>329727</v>
      </c>
      <c r="E69" s="224">
        <v>22007</v>
      </c>
      <c r="F69" s="224">
        <v>9174</v>
      </c>
      <c r="G69" s="224">
        <v>5603</v>
      </c>
      <c r="H69" s="224">
        <v>0</v>
      </c>
      <c r="I69" s="224">
        <v>15024</v>
      </c>
      <c r="J69" s="224">
        <v>240629</v>
      </c>
      <c r="K69" s="224">
        <v>63237</v>
      </c>
      <c r="L69" s="224">
        <v>12335</v>
      </c>
      <c r="M69" s="224">
        <v>64076</v>
      </c>
      <c r="N69" s="224">
        <v>180101</v>
      </c>
      <c r="O69" s="224">
        <v>125443</v>
      </c>
      <c r="P69" s="224">
        <v>617</v>
      </c>
      <c r="Q69" s="224">
        <v>4290</v>
      </c>
      <c r="R69" s="224">
        <v>26726</v>
      </c>
      <c r="S69" s="224">
        <v>29595</v>
      </c>
      <c r="T69" s="224">
        <v>3088</v>
      </c>
      <c r="U69" s="224">
        <v>113173</v>
      </c>
      <c r="V69" s="224">
        <v>28858</v>
      </c>
      <c r="W69" s="224">
        <v>4465</v>
      </c>
      <c r="X69" s="224">
        <v>60925</v>
      </c>
      <c r="Y69" s="224">
        <v>5879</v>
      </c>
      <c r="Z69" s="224">
        <v>234</v>
      </c>
      <c r="AA69" s="224">
        <v>67480</v>
      </c>
      <c r="AB69" s="224">
        <v>181645</v>
      </c>
      <c r="AC69" s="224">
        <v>9163</v>
      </c>
      <c r="AD69" s="224">
        <v>5135</v>
      </c>
      <c r="AE69" s="224">
        <v>53418</v>
      </c>
      <c r="AF69" s="224">
        <v>3862</v>
      </c>
      <c r="AG69" s="224">
        <v>789</v>
      </c>
      <c r="AH69" s="224">
        <v>6796</v>
      </c>
      <c r="AI69" s="224">
        <v>73585</v>
      </c>
      <c r="AJ69" s="224">
        <v>9635</v>
      </c>
      <c r="AK69" s="224">
        <v>0</v>
      </c>
      <c r="AL69" s="224">
        <v>0</v>
      </c>
      <c r="AM69" s="224">
        <v>155215</v>
      </c>
      <c r="AN69" s="224">
        <v>43782</v>
      </c>
      <c r="AO69" s="224">
        <v>835</v>
      </c>
      <c r="AP69" s="224">
        <v>0</v>
      </c>
      <c r="AQ69" s="224">
        <v>15813</v>
      </c>
      <c r="AR69" s="224">
        <v>18200</v>
      </c>
      <c r="AS69" s="224">
        <v>56023</v>
      </c>
      <c r="AT69" s="224">
        <v>67633</v>
      </c>
      <c r="AU69" s="224">
        <v>106225</v>
      </c>
      <c r="AV69" s="224">
        <v>46782</v>
      </c>
      <c r="AW69" s="224">
        <v>54885</v>
      </c>
      <c r="AX69" s="224">
        <v>217318</v>
      </c>
      <c r="AY69" s="224">
        <v>10850</v>
      </c>
      <c r="AZ69" s="224">
        <v>2617</v>
      </c>
      <c r="BA69" s="224">
        <v>4781</v>
      </c>
      <c r="BB69" s="224">
        <v>6063</v>
      </c>
      <c r="BC69" s="224">
        <v>5855</v>
      </c>
      <c r="BD69" s="224">
        <v>2057</v>
      </c>
      <c r="BE69" s="224">
        <v>196741</v>
      </c>
      <c r="BF69" s="224">
        <v>5091</v>
      </c>
      <c r="BG69" s="224">
        <v>856</v>
      </c>
      <c r="BH69" s="224">
        <v>48721</v>
      </c>
      <c r="BI69" s="224">
        <v>5327</v>
      </c>
      <c r="BJ69" s="224">
        <v>241302</v>
      </c>
      <c r="BK69" s="224">
        <v>136995</v>
      </c>
      <c r="BL69" s="224">
        <v>430741</v>
      </c>
      <c r="BM69" s="224">
        <v>73498</v>
      </c>
      <c r="BN69" s="224">
        <v>82856</v>
      </c>
      <c r="BO69" s="224">
        <v>3785823</v>
      </c>
      <c r="BP69" s="224">
        <v>699042</v>
      </c>
      <c r="BQ69" s="224">
        <v>175217</v>
      </c>
      <c r="BR69" s="224">
        <v>1876630</v>
      </c>
      <c r="BS69" s="224">
        <v>303327</v>
      </c>
      <c r="BT69" s="224">
        <v>215051</v>
      </c>
      <c r="BU69" s="224">
        <v>29621</v>
      </c>
      <c r="BV69" s="224">
        <v>0</v>
      </c>
      <c r="BW69" s="224">
        <v>105923</v>
      </c>
      <c r="BX69" s="224">
        <v>175132</v>
      </c>
      <c r="BY69" s="224">
        <v>1102380</v>
      </c>
      <c r="BZ69" s="224">
        <v>5050</v>
      </c>
      <c r="CA69" s="224">
        <v>567</v>
      </c>
      <c r="CB69" s="224">
        <v>3803</v>
      </c>
      <c r="CC69" s="224">
        <v>19825</v>
      </c>
      <c r="CD69" s="224">
        <v>274861</v>
      </c>
      <c r="CE69" s="224">
        <v>11498</v>
      </c>
      <c r="CF69" s="224">
        <v>690205</v>
      </c>
      <c r="CG69" s="224">
        <v>8663</v>
      </c>
      <c r="CH69" s="224">
        <v>68591</v>
      </c>
      <c r="CI69" s="224">
        <v>1294807</v>
      </c>
      <c r="CJ69" s="224">
        <v>2117811</v>
      </c>
      <c r="CK69" s="224">
        <v>1222751</v>
      </c>
      <c r="CL69" s="224">
        <v>1663407</v>
      </c>
      <c r="CM69" s="224">
        <v>603411</v>
      </c>
      <c r="CN69" s="224">
        <v>849256</v>
      </c>
      <c r="CO69" s="224">
        <v>105804</v>
      </c>
      <c r="CP69" s="224">
        <v>50967</v>
      </c>
      <c r="CQ69" s="224">
        <v>3193</v>
      </c>
      <c r="CR69" s="224">
        <v>144222</v>
      </c>
      <c r="CS69" s="224">
        <v>421461</v>
      </c>
      <c r="CT69" s="224">
        <v>589111</v>
      </c>
      <c r="CU69" s="224">
        <v>1226646</v>
      </c>
      <c r="CV69" s="224">
        <v>604344</v>
      </c>
      <c r="CW69" s="224">
        <v>358180</v>
      </c>
      <c r="CX69" s="224">
        <v>7009</v>
      </c>
      <c r="CY69" s="224">
        <v>269080</v>
      </c>
      <c r="CZ69" s="224">
        <v>0</v>
      </c>
      <c r="DA69" s="224">
        <v>35901</v>
      </c>
      <c r="DB69" s="225">
        <v>24920561</v>
      </c>
      <c r="DC69" s="223">
        <v>21995</v>
      </c>
      <c r="DD69" s="224">
        <v>17833564</v>
      </c>
      <c r="DE69" s="224">
        <v>2448218</v>
      </c>
      <c r="DF69" s="224">
        <v>0</v>
      </c>
      <c r="DG69" s="224">
        <v>0</v>
      </c>
      <c r="DH69" s="224">
        <v>0</v>
      </c>
      <c r="DI69" s="225">
        <v>20303777</v>
      </c>
      <c r="DJ69" s="225">
        <v>45224338</v>
      </c>
      <c r="DK69" s="225">
        <v>0</v>
      </c>
      <c r="DL69" s="225">
        <v>20303777</v>
      </c>
      <c r="DM69" s="225">
        <v>45224338</v>
      </c>
      <c r="DN69" s="225">
        <v>0</v>
      </c>
      <c r="DO69" s="224">
        <v>20303777</v>
      </c>
      <c r="DP69" s="225">
        <v>45224338</v>
      </c>
      <c r="DR69" s="334">
        <v>0</v>
      </c>
      <c r="DS69" s="334">
        <v>1</v>
      </c>
      <c r="DT69" s="334">
        <v>6.7407489968265184E-3</v>
      </c>
      <c r="DU69" s="334">
        <v>2.3281897512315301E-3</v>
      </c>
    </row>
    <row r="70" spans="1:125" ht="15" customHeight="1" x14ac:dyDescent="0.15">
      <c r="A70" s="226" t="s">
        <v>392</v>
      </c>
      <c r="B70" s="205" t="s">
        <v>572</v>
      </c>
      <c r="C70" s="223">
        <v>0</v>
      </c>
      <c r="D70" s="224">
        <v>74447</v>
      </c>
      <c r="E70" s="224">
        <v>14048</v>
      </c>
      <c r="F70" s="224">
        <v>4289</v>
      </c>
      <c r="G70" s="224">
        <v>286</v>
      </c>
      <c r="H70" s="224">
        <v>0</v>
      </c>
      <c r="I70" s="224">
        <v>20186</v>
      </c>
      <c r="J70" s="224">
        <v>213845</v>
      </c>
      <c r="K70" s="224">
        <v>49158</v>
      </c>
      <c r="L70" s="224">
        <v>2736</v>
      </c>
      <c r="M70" s="224">
        <v>58176</v>
      </c>
      <c r="N70" s="224">
        <v>177098</v>
      </c>
      <c r="O70" s="224">
        <v>84064</v>
      </c>
      <c r="P70" s="224">
        <v>2209</v>
      </c>
      <c r="Q70" s="224">
        <v>105</v>
      </c>
      <c r="R70" s="224">
        <v>10660</v>
      </c>
      <c r="S70" s="224">
        <v>16614</v>
      </c>
      <c r="T70" s="224">
        <v>1173</v>
      </c>
      <c r="U70" s="224">
        <v>37582</v>
      </c>
      <c r="V70" s="224">
        <v>15463</v>
      </c>
      <c r="W70" s="224">
        <v>10765</v>
      </c>
      <c r="X70" s="224">
        <v>76763</v>
      </c>
      <c r="Y70" s="224">
        <v>27959</v>
      </c>
      <c r="Z70" s="224">
        <v>4</v>
      </c>
      <c r="AA70" s="224">
        <v>44270</v>
      </c>
      <c r="AB70" s="224">
        <v>151531</v>
      </c>
      <c r="AC70" s="224">
        <v>5840</v>
      </c>
      <c r="AD70" s="224">
        <v>82</v>
      </c>
      <c r="AE70" s="224">
        <v>4520</v>
      </c>
      <c r="AF70" s="224">
        <v>620</v>
      </c>
      <c r="AG70" s="224">
        <v>536</v>
      </c>
      <c r="AH70" s="224">
        <v>11374</v>
      </c>
      <c r="AI70" s="224">
        <v>222387</v>
      </c>
      <c r="AJ70" s="224">
        <v>74269</v>
      </c>
      <c r="AK70" s="224">
        <v>0</v>
      </c>
      <c r="AL70" s="224">
        <v>0</v>
      </c>
      <c r="AM70" s="224">
        <v>593</v>
      </c>
      <c r="AN70" s="224">
        <v>1958</v>
      </c>
      <c r="AO70" s="224">
        <v>0</v>
      </c>
      <c r="AP70" s="224">
        <v>0</v>
      </c>
      <c r="AQ70" s="224">
        <v>1063</v>
      </c>
      <c r="AR70" s="224">
        <v>7806</v>
      </c>
      <c r="AS70" s="224">
        <v>6472</v>
      </c>
      <c r="AT70" s="224">
        <v>35896</v>
      </c>
      <c r="AU70" s="224">
        <v>5209</v>
      </c>
      <c r="AV70" s="224">
        <v>18686</v>
      </c>
      <c r="AW70" s="224">
        <v>89192</v>
      </c>
      <c r="AX70" s="224">
        <v>170320</v>
      </c>
      <c r="AY70" s="224">
        <v>12294</v>
      </c>
      <c r="AZ70" s="224">
        <v>269</v>
      </c>
      <c r="BA70" s="224">
        <v>1177</v>
      </c>
      <c r="BB70" s="224">
        <v>28161</v>
      </c>
      <c r="BC70" s="224">
        <v>2540</v>
      </c>
      <c r="BD70" s="224">
        <v>3701</v>
      </c>
      <c r="BE70" s="224">
        <v>25784</v>
      </c>
      <c r="BF70" s="224">
        <v>12709</v>
      </c>
      <c r="BG70" s="224">
        <v>11896</v>
      </c>
      <c r="BH70" s="224">
        <v>4088</v>
      </c>
      <c r="BI70" s="224">
        <v>0</v>
      </c>
      <c r="BJ70" s="224">
        <v>226227</v>
      </c>
      <c r="BK70" s="224">
        <v>76681</v>
      </c>
      <c r="BL70" s="224">
        <v>3133255</v>
      </c>
      <c r="BM70" s="224">
        <v>942621</v>
      </c>
      <c r="BN70" s="224">
        <v>27154</v>
      </c>
      <c r="BO70" s="224">
        <v>131854</v>
      </c>
      <c r="BP70" s="224">
        <v>0</v>
      </c>
      <c r="BQ70" s="224">
        <v>373245</v>
      </c>
      <c r="BR70" s="224">
        <v>821760</v>
      </c>
      <c r="BS70" s="224">
        <v>1099101</v>
      </c>
      <c r="BT70" s="224">
        <v>5750</v>
      </c>
      <c r="BU70" s="224">
        <v>4172</v>
      </c>
      <c r="BV70" s="224">
        <v>0</v>
      </c>
      <c r="BW70" s="224">
        <v>679817</v>
      </c>
      <c r="BX70" s="224">
        <v>500975</v>
      </c>
      <c r="BY70" s="224">
        <v>0</v>
      </c>
      <c r="BZ70" s="224">
        <v>22339</v>
      </c>
      <c r="CA70" s="224">
        <v>4595</v>
      </c>
      <c r="CB70" s="224">
        <v>19517</v>
      </c>
      <c r="CC70" s="224">
        <v>33820</v>
      </c>
      <c r="CD70" s="224">
        <v>843368</v>
      </c>
      <c r="CE70" s="224">
        <v>39375</v>
      </c>
      <c r="CF70" s="224">
        <v>2089424</v>
      </c>
      <c r="CG70" s="224">
        <v>104769</v>
      </c>
      <c r="CH70" s="224">
        <v>172905</v>
      </c>
      <c r="CI70" s="224">
        <v>11730607</v>
      </c>
      <c r="CJ70" s="224">
        <v>2829707</v>
      </c>
      <c r="CK70" s="224">
        <v>505304</v>
      </c>
      <c r="CL70" s="224">
        <v>2261423</v>
      </c>
      <c r="CM70" s="224">
        <v>761589</v>
      </c>
      <c r="CN70" s="224">
        <v>454050</v>
      </c>
      <c r="CO70" s="224">
        <v>2601</v>
      </c>
      <c r="CP70" s="224">
        <v>73555</v>
      </c>
      <c r="CQ70" s="224">
        <v>2569</v>
      </c>
      <c r="CR70" s="224">
        <v>473430</v>
      </c>
      <c r="CS70" s="224">
        <v>539972</v>
      </c>
      <c r="CT70" s="224">
        <v>2684054</v>
      </c>
      <c r="CU70" s="224">
        <v>3010702</v>
      </c>
      <c r="CV70" s="224">
        <v>516503</v>
      </c>
      <c r="CW70" s="224">
        <v>1051370</v>
      </c>
      <c r="CX70" s="224">
        <v>1709</v>
      </c>
      <c r="CY70" s="224">
        <v>1029938</v>
      </c>
      <c r="CZ70" s="224">
        <v>0</v>
      </c>
      <c r="DA70" s="224">
        <v>562322</v>
      </c>
      <c r="DB70" s="225">
        <v>41697002</v>
      </c>
      <c r="DC70" s="223">
        <v>0</v>
      </c>
      <c r="DD70" s="224">
        <v>21331012</v>
      </c>
      <c r="DE70" s="224">
        <v>14189655</v>
      </c>
      <c r="DF70" s="224">
        <v>0</v>
      </c>
      <c r="DG70" s="224">
        <v>0</v>
      </c>
      <c r="DH70" s="224">
        <v>0</v>
      </c>
      <c r="DI70" s="225">
        <v>35520667</v>
      </c>
      <c r="DJ70" s="225">
        <v>77217669</v>
      </c>
      <c r="DK70" s="225">
        <v>0</v>
      </c>
      <c r="DL70" s="225">
        <v>35520667</v>
      </c>
      <c r="DM70" s="225">
        <v>77217669</v>
      </c>
      <c r="DN70" s="225">
        <v>-662</v>
      </c>
      <c r="DO70" s="224">
        <v>35520005</v>
      </c>
      <c r="DP70" s="225">
        <v>77217007</v>
      </c>
      <c r="DR70" s="334">
        <v>8.5699999999999993E-6</v>
      </c>
      <c r="DS70" s="334">
        <v>0.99999143000000001</v>
      </c>
      <c r="DT70" s="334">
        <v>8.0627180153274147E-3</v>
      </c>
      <c r="DU70" s="334">
        <v>1.3493981885808878E-2</v>
      </c>
    </row>
    <row r="71" spans="1:125" ht="15" customHeight="1" x14ac:dyDescent="0.15">
      <c r="A71" s="226" t="s">
        <v>393</v>
      </c>
      <c r="B71" s="205" t="s">
        <v>643</v>
      </c>
      <c r="C71" s="223">
        <v>3384338</v>
      </c>
      <c r="D71" s="224">
        <v>3129120</v>
      </c>
      <c r="E71" s="224">
        <v>538391</v>
      </c>
      <c r="F71" s="224">
        <v>385137</v>
      </c>
      <c r="G71" s="224">
        <v>1064872</v>
      </c>
      <c r="H71" s="224">
        <v>0</v>
      </c>
      <c r="I71" s="224">
        <v>111111</v>
      </c>
      <c r="J71" s="224">
        <v>7848159</v>
      </c>
      <c r="K71" s="224">
        <v>4949188</v>
      </c>
      <c r="L71" s="224">
        <v>1081325</v>
      </c>
      <c r="M71" s="224">
        <v>2807080</v>
      </c>
      <c r="N71" s="224">
        <v>7159288</v>
      </c>
      <c r="O71" s="224">
        <v>2446500</v>
      </c>
      <c r="P71" s="224">
        <v>362382</v>
      </c>
      <c r="Q71" s="224">
        <v>146149</v>
      </c>
      <c r="R71" s="224">
        <v>1275314</v>
      </c>
      <c r="S71" s="224">
        <v>3217358</v>
      </c>
      <c r="T71" s="224">
        <v>364450</v>
      </c>
      <c r="U71" s="224">
        <v>1214154</v>
      </c>
      <c r="V71" s="224">
        <v>1329427</v>
      </c>
      <c r="W71" s="224">
        <v>666855</v>
      </c>
      <c r="X71" s="224">
        <v>155556</v>
      </c>
      <c r="Y71" s="224">
        <v>8078</v>
      </c>
      <c r="Z71" s="224">
        <v>4167</v>
      </c>
      <c r="AA71" s="224">
        <v>264529</v>
      </c>
      <c r="AB71" s="224">
        <v>2218715</v>
      </c>
      <c r="AC71" s="224">
        <v>338471</v>
      </c>
      <c r="AD71" s="224">
        <v>214645</v>
      </c>
      <c r="AE71" s="224">
        <v>3811651</v>
      </c>
      <c r="AF71" s="224">
        <v>190149</v>
      </c>
      <c r="AG71" s="224">
        <v>394529</v>
      </c>
      <c r="AH71" s="224">
        <v>132875</v>
      </c>
      <c r="AI71" s="224">
        <v>1536984</v>
      </c>
      <c r="AJ71" s="224">
        <v>304043</v>
      </c>
      <c r="AK71" s="224">
        <v>0</v>
      </c>
      <c r="AL71" s="224">
        <v>0</v>
      </c>
      <c r="AM71" s="224">
        <v>229491</v>
      </c>
      <c r="AN71" s="224">
        <v>1055017</v>
      </c>
      <c r="AO71" s="224">
        <v>5132</v>
      </c>
      <c r="AP71" s="224">
        <v>0</v>
      </c>
      <c r="AQ71" s="224">
        <v>535158</v>
      </c>
      <c r="AR71" s="224">
        <v>1442723</v>
      </c>
      <c r="AS71" s="224">
        <v>1683603</v>
      </c>
      <c r="AT71" s="224">
        <v>3148107</v>
      </c>
      <c r="AU71" s="224">
        <v>9829054</v>
      </c>
      <c r="AV71" s="224">
        <v>5800176</v>
      </c>
      <c r="AW71" s="224">
        <v>3107707</v>
      </c>
      <c r="AX71" s="224">
        <v>5772237</v>
      </c>
      <c r="AY71" s="224">
        <v>1410652</v>
      </c>
      <c r="AZ71" s="224">
        <v>325202</v>
      </c>
      <c r="BA71" s="224">
        <v>561705</v>
      </c>
      <c r="BB71" s="224">
        <v>393879</v>
      </c>
      <c r="BC71" s="224">
        <v>1273383</v>
      </c>
      <c r="BD71" s="224">
        <v>287037</v>
      </c>
      <c r="BE71" s="224">
        <v>13967031</v>
      </c>
      <c r="BF71" s="224">
        <v>368578</v>
      </c>
      <c r="BG71" s="224">
        <v>82550</v>
      </c>
      <c r="BH71" s="224">
        <v>3153684</v>
      </c>
      <c r="BI71" s="224">
        <v>18571</v>
      </c>
      <c r="BJ71" s="224">
        <v>14491989</v>
      </c>
      <c r="BK71" s="224">
        <v>6126743</v>
      </c>
      <c r="BL71" s="224">
        <v>18262841</v>
      </c>
      <c r="BM71" s="224">
        <v>262309</v>
      </c>
      <c r="BN71" s="224">
        <v>78801</v>
      </c>
      <c r="BO71" s="224">
        <v>707641</v>
      </c>
      <c r="BP71" s="224">
        <v>1011768</v>
      </c>
      <c r="BQ71" s="224">
        <v>2014823</v>
      </c>
      <c r="BR71" s="224">
        <v>2969753</v>
      </c>
      <c r="BS71" s="224">
        <v>901703</v>
      </c>
      <c r="BT71" s="224">
        <v>75467</v>
      </c>
      <c r="BU71" s="224">
        <v>171873</v>
      </c>
      <c r="BV71" s="224">
        <v>165200</v>
      </c>
      <c r="BW71" s="224">
        <v>18231</v>
      </c>
      <c r="BX71" s="224">
        <v>930511</v>
      </c>
      <c r="BY71" s="224">
        <v>2455400</v>
      </c>
      <c r="BZ71" s="224">
        <v>39605</v>
      </c>
      <c r="CA71" s="224">
        <v>5959</v>
      </c>
      <c r="CB71" s="224">
        <v>19853</v>
      </c>
      <c r="CC71" s="224">
        <v>60268</v>
      </c>
      <c r="CD71" s="224">
        <v>163735</v>
      </c>
      <c r="CE71" s="224">
        <v>31999</v>
      </c>
      <c r="CF71" s="224">
        <v>399637</v>
      </c>
      <c r="CG71" s="224">
        <v>51096</v>
      </c>
      <c r="CH71" s="224">
        <v>1452285</v>
      </c>
      <c r="CI71" s="224">
        <v>1576682</v>
      </c>
      <c r="CJ71" s="224">
        <v>1673763</v>
      </c>
      <c r="CK71" s="224">
        <v>2027935</v>
      </c>
      <c r="CL71" s="224">
        <v>23849607</v>
      </c>
      <c r="CM71" s="224">
        <v>2186068</v>
      </c>
      <c r="CN71" s="224">
        <v>1496609</v>
      </c>
      <c r="CO71" s="224">
        <v>998581</v>
      </c>
      <c r="CP71" s="224">
        <v>811225</v>
      </c>
      <c r="CQ71" s="224">
        <v>92940</v>
      </c>
      <c r="CR71" s="224">
        <v>8596492</v>
      </c>
      <c r="CS71" s="224">
        <v>1827656</v>
      </c>
      <c r="CT71" s="224">
        <v>1724750</v>
      </c>
      <c r="CU71" s="224">
        <v>8635011</v>
      </c>
      <c r="CV71" s="224">
        <v>1020648</v>
      </c>
      <c r="CW71" s="224">
        <v>710296</v>
      </c>
      <c r="CX71" s="224">
        <v>127953</v>
      </c>
      <c r="CY71" s="224">
        <v>693884</v>
      </c>
      <c r="CZ71" s="224">
        <v>1704960</v>
      </c>
      <c r="DA71" s="224">
        <v>181339</v>
      </c>
      <c r="DB71" s="225">
        <v>220311556</v>
      </c>
      <c r="DC71" s="223">
        <v>3222220</v>
      </c>
      <c r="DD71" s="224">
        <v>70572620</v>
      </c>
      <c r="DE71" s="224">
        <v>13993</v>
      </c>
      <c r="DF71" s="224">
        <v>8902360</v>
      </c>
      <c r="DG71" s="224">
        <v>46516912</v>
      </c>
      <c r="DH71" s="224">
        <v>1381755</v>
      </c>
      <c r="DI71" s="225">
        <v>130609860</v>
      </c>
      <c r="DJ71" s="225">
        <v>350921416</v>
      </c>
      <c r="DK71" s="225">
        <v>123924716</v>
      </c>
      <c r="DL71" s="225">
        <v>254534576</v>
      </c>
      <c r="DM71" s="225">
        <v>474846132</v>
      </c>
      <c r="DN71" s="225">
        <v>-206278988</v>
      </c>
      <c r="DO71" s="224">
        <v>48255588</v>
      </c>
      <c r="DP71" s="225">
        <v>268567144</v>
      </c>
      <c r="DR71" s="334">
        <v>0.58782102999999997</v>
      </c>
      <c r="DS71" s="334">
        <v>0.41217897000000003</v>
      </c>
      <c r="DT71" s="334">
        <v>2.6675112022948363E-2</v>
      </c>
      <c r="DU71" s="334">
        <v>1.330696824751015E-5</v>
      </c>
    </row>
    <row r="72" spans="1:125" ht="15" customHeight="1" x14ac:dyDescent="0.15">
      <c r="A72" s="226" t="s">
        <v>394</v>
      </c>
      <c r="B72" s="205" t="s">
        <v>644</v>
      </c>
      <c r="C72" s="223">
        <v>4382085</v>
      </c>
      <c r="D72" s="224">
        <v>3947542</v>
      </c>
      <c r="E72" s="224">
        <v>188871</v>
      </c>
      <c r="F72" s="224">
        <v>150066</v>
      </c>
      <c r="G72" s="224">
        <v>411922</v>
      </c>
      <c r="H72" s="224">
        <v>0</v>
      </c>
      <c r="I72" s="224">
        <v>52325</v>
      </c>
      <c r="J72" s="224">
        <v>87815</v>
      </c>
      <c r="K72" s="224">
        <v>18512</v>
      </c>
      <c r="L72" s="224">
        <v>3963</v>
      </c>
      <c r="M72" s="224">
        <v>42853</v>
      </c>
      <c r="N72" s="224">
        <v>1216981</v>
      </c>
      <c r="O72" s="224">
        <v>50080</v>
      </c>
      <c r="P72" s="224">
        <v>2355</v>
      </c>
      <c r="Q72" s="224">
        <v>4328</v>
      </c>
      <c r="R72" s="224">
        <v>507200</v>
      </c>
      <c r="S72" s="224">
        <v>84877</v>
      </c>
      <c r="T72" s="224">
        <v>37286</v>
      </c>
      <c r="U72" s="224">
        <v>16115</v>
      </c>
      <c r="V72" s="224">
        <v>18142</v>
      </c>
      <c r="W72" s="224">
        <v>9420</v>
      </c>
      <c r="X72" s="224">
        <v>18874</v>
      </c>
      <c r="Y72" s="224">
        <v>1493</v>
      </c>
      <c r="Z72" s="224">
        <v>100</v>
      </c>
      <c r="AA72" s="224">
        <v>5292</v>
      </c>
      <c r="AB72" s="224">
        <v>48841</v>
      </c>
      <c r="AC72" s="224">
        <v>5497</v>
      </c>
      <c r="AD72" s="224">
        <v>13117</v>
      </c>
      <c r="AE72" s="224">
        <v>36538</v>
      </c>
      <c r="AF72" s="224">
        <v>9966</v>
      </c>
      <c r="AG72" s="224">
        <v>87086</v>
      </c>
      <c r="AH72" s="224">
        <v>14559</v>
      </c>
      <c r="AI72" s="224">
        <v>76714</v>
      </c>
      <c r="AJ72" s="224">
        <v>40474</v>
      </c>
      <c r="AK72" s="224">
        <v>0</v>
      </c>
      <c r="AL72" s="224">
        <v>0</v>
      </c>
      <c r="AM72" s="224">
        <v>21446</v>
      </c>
      <c r="AN72" s="224">
        <v>66451</v>
      </c>
      <c r="AO72" s="224">
        <v>233</v>
      </c>
      <c r="AP72" s="224">
        <v>0</v>
      </c>
      <c r="AQ72" s="224">
        <v>17111</v>
      </c>
      <c r="AR72" s="224">
        <v>35963</v>
      </c>
      <c r="AS72" s="224">
        <v>62286</v>
      </c>
      <c r="AT72" s="224">
        <v>201393</v>
      </c>
      <c r="AU72" s="224">
        <v>822526</v>
      </c>
      <c r="AV72" s="224">
        <v>418244</v>
      </c>
      <c r="AW72" s="224">
        <v>44920</v>
      </c>
      <c r="AX72" s="224">
        <v>300512</v>
      </c>
      <c r="AY72" s="224">
        <v>73338</v>
      </c>
      <c r="AZ72" s="224">
        <v>7232</v>
      </c>
      <c r="BA72" s="224">
        <v>49534</v>
      </c>
      <c r="BB72" s="224">
        <v>11774</v>
      </c>
      <c r="BC72" s="224">
        <v>60426</v>
      </c>
      <c r="BD72" s="224">
        <v>19928</v>
      </c>
      <c r="BE72" s="224">
        <v>727172</v>
      </c>
      <c r="BF72" s="224">
        <v>27945</v>
      </c>
      <c r="BG72" s="224">
        <v>3064</v>
      </c>
      <c r="BH72" s="224">
        <v>2303389</v>
      </c>
      <c r="BI72" s="224">
        <v>9853</v>
      </c>
      <c r="BJ72" s="224">
        <v>970647</v>
      </c>
      <c r="BK72" s="224">
        <v>468711</v>
      </c>
      <c r="BL72" s="224">
        <v>2679509</v>
      </c>
      <c r="BM72" s="224">
        <v>50714</v>
      </c>
      <c r="BN72" s="224">
        <v>6821</v>
      </c>
      <c r="BO72" s="224">
        <v>118946</v>
      </c>
      <c r="BP72" s="224">
        <v>446417</v>
      </c>
      <c r="BQ72" s="224">
        <v>933068</v>
      </c>
      <c r="BR72" s="224">
        <v>1370891</v>
      </c>
      <c r="BS72" s="224">
        <v>406947</v>
      </c>
      <c r="BT72" s="224">
        <v>63476</v>
      </c>
      <c r="BU72" s="224">
        <v>317392</v>
      </c>
      <c r="BV72" s="224">
        <v>255927</v>
      </c>
      <c r="BW72" s="224">
        <v>13572</v>
      </c>
      <c r="BX72" s="224">
        <v>965146</v>
      </c>
      <c r="BY72" s="224">
        <v>5885946</v>
      </c>
      <c r="BZ72" s="224">
        <v>16890</v>
      </c>
      <c r="CA72" s="224">
        <v>3292</v>
      </c>
      <c r="CB72" s="224">
        <v>24816</v>
      </c>
      <c r="CC72" s="224">
        <v>18728</v>
      </c>
      <c r="CD72" s="224">
        <v>59207</v>
      </c>
      <c r="CE72" s="224">
        <v>37353</v>
      </c>
      <c r="CF72" s="224">
        <v>284367</v>
      </c>
      <c r="CG72" s="224">
        <v>42647</v>
      </c>
      <c r="CH72" s="224">
        <v>408292</v>
      </c>
      <c r="CI72" s="224">
        <v>1367413</v>
      </c>
      <c r="CJ72" s="224">
        <v>860615</v>
      </c>
      <c r="CK72" s="224">
        <v>1380568</v>
      </c>
      <c r="CL72" s="224">
        <v>1206973</v>
      </c>
      <c r="CM72" s="224">
        <v>1161232</v>
      </c>
      <c r="CN72" s="224">
        <v>677433</v>
      </c>
      <c r="CO72" s="224">
        <v>729801</v>
      </c>
      <c r="CP72" s="224">
        <v>1073955</v>
      </c>
      <c r="CQ72" s="224">
        <v>27394</v>
      </c>
      <c r="CR72" s="224">
        <v>473098</v>
      </c>
      <c r="CS72" s="224">
        <v>1132855</v>
      </c>
      <c r="CT72" s="224">
        <v>1121238</v>
      </c>
      <c r="CU72" s="224">
        <v>6086747</v>
      </c>
      <c r="CV72" s="224">
        <v>475900</v>
      </c>
      <c r="CW72" s="224">
        <v>546672</v>
      </c>
      <c r="CX72" s="224">
        <v>20303</v>
      </c>
      <c r="CY72" s="224">
        <v>764463</v>
      </c>
      <c r="CZ72" s="224">
        <v>1357292</v>
      </c>
      <c r="DA72" s="224">
        <v>730</v>
      </c>
      <c r="DB72" s="225">
        <v>53190433</v>
      </c>
      <c r="DC72" s="223">
        <v>10766688</v>
      </c>
      <c r="DD72" s="224">
        <v>205954315</v>
      </c>
      <c r="DE72" s="224">
        <v>68867</v>
      </c>
      <c r="DF72" s="224">
        <v>1429752</v>
      </c>
      <c r="DG72" s="224">
        <v>16648489</v>
      </c>
      <c r="DH72" s="224">
        <v>0</v>
      </c>
      <c r="DI72" s="225">
        <v>234868111</v>
      </c>
      <c r="DJ72" s="225">
        <v>288058544</v>
      </c>
      <c r="DK72" s="225">
        <v>209607225</v>
      </c>
      <c r="DL72" s="225">
        <v>444475336</v>
      </c>
      <c r="DM72" s="225">
        <v>497665769</v>
      </c>
      <c r="DN72" s="225">
        <v>-75722705</v>
      </c>
      <c r="DO72" s="224">
        <v>368752631</v>
      </c>
      <c r="DP72" s="225">
        <v>421943064</v>
      </c>
      <c r="DR72" s="334">
        <v>0.26287262</v>
      </c>
      <c r="DS72" s="334">
        <v>0.73712738</v>
      </c>
      <c r="DT72" s="334">
        <v>7.7846825358539817E-2</v>
      </c>
      <c r="DU72" s="334">
        <v>6.5490672643556168E-5</v>
      </c>
    </row>
    <row r="73" spans="1:125" ht="15" customHeight="1" x14ac:dyDescent="0.15">
      <c r="A73" s="226" t="s">
        <v>395</v>
      </c>
      <c r="B73" s="205" t="s">
        <v>574</v>
      </c>
      <c r="C73" s="223">
        <v>857352</v>
      </c>
      <c r="D73" s="224">
        <v>743391</v>
      </c>
      <c r="E73" s="224">
        <v>226543</v>
      </c>
      <c r="F73" s="224">
        <v>404947</v>
      </c>
      <c r="G73" s="224">
        <v>323556</v>
      </c>
      <c r="H73" s="224">
        <v>0</v>
      </c>
      <c r="I73" s="224">
        <v>707095</v>
      </c>
      <c r="J73" s="224">
        <v>605325</v>
      </c>
      <c r="K73" s="224">
        <v>214324</v>
      </c>
      <c r="L73" s="224">
        <v>26561</v>
      </c>
      <c r="M73" s="224">
        <v>212695</v>
      </c>
      <c r="N73" s="224">
        <v>528417</v>
      </c>
      <c r="O73" s="224">
        <v>275047</v>
      </c>
      <c r="P73" s="224">
        <v>27442</v>
      </c>
      <c r="Q73" s="224">
        <v>36424</v>
      </c>
      <c r="R73" s="224">
        <v>409676</v>
      </c>
      <c r="S73" s="224">
        <v>501270</v>
      </c>
      <c r="T73" s="224">
        <v>80088</v>
      </c>
      <c r="U73" s="224">
        <v>181229</v>
      </c>
      <c r="V73" s="224">
        <v>174288</v>
      </c>
      <c r="W73" s="224">
        <v>164103</v>
      </c>
      <c r="X73" s="224">
        <v>95159</v>
      </c>
      <c r="Y73" s="224">
        <v>23955</v>
      </c>
      <c r="Z73" s="224">
        <v>163</v>
      </c>
      <c r="AA73" s="224">
        <v>96373</v>
      </c>
      <c r="AB73" s="224">
        <v>376654</v>
      </c>
      <c r="AC73" s="224">
        <v>38123</v>
      </c>
      <c r="AD73" s="224">
        <v>18553</v>
      </c>
      <c r="AE73" s="224">
        <v>285153</v>
      </c>
      <c r="AF73" s="224">
        <v>33410</v>
      </c>
      <c r="AG73" s="224">
        <v>31895</v>
      </c>
      <c r="AH73" s="224">
        <v>33792</v>
      </c>
      <c r="AI73" s="224">
        <v>623067</v>
      </c>
      <c r="AJ73" s="224">
        <v>287120</v>
      </c>
      <c r="AK73" s="224">
        <v>0</v>
      </c>
      <c r="AL73" s="224">
        <v>0</v>
      </c>
      <c r="AM73" s="224">
        <v>116019</v>
      </c>
      <c r="AN73" s="224">
        <v>281206</v>
      </c>
      <c r="AO73" s="224">
        <v>7922</v>
      </c>
      <c r="AP73" s="224">
        <v>0</v>
      </c>
      <c r="AQ73" s="224">
        <v>71604</v>
      </c>
      <c r="AR73" s="224">
        <v>655071</v>
      </c>
      <c r="AS73" s="224">
        <v>549963</v>
      </c>
      <c r="AT73" s="224">
        <v>570350</v>
      </c>
      <c r="AU73" s="224">
        <v>1855506</v>
      </c>
      <c r="AV73" s="224">
        <v>1331521</v>
      </c>
      <c r="AW73" s="224">
        <v>383635</v>
      </c>
      <c r="AX73" s="224">
        <v>1187056</v>
      </c>
      <c r="AY73" s="224">
        <v>203272</v>
      </c>
      <c r="AZ73" s="224">
        <v>42798</v>
      </c>
      <c r="BA73" s="224">
        <v>77203</v>
      </c>
      <c r="BB73" s="224">
        <v>121731</v>
      </c>
      <c r="BC73" s="224">
        <v>297845</v>
      </c>
      <c r="BD73" s="224">
        <v>79613</v>
      </c>
      <c r="BE73" s="224">
        <v>2577224</v>
      </c>
      <c r="BF73" s="224">
        <v>86273</v>
      </c>
      <c r="BG73" s="224">
        <v>21056</v>
      </c>
      <c r="BH73" s="224">
        <v>1400125</v>
      </c>
      <c r="BI73" s="224">
        <v>14760</v>
      </c>
      <c r="BJ73" s="224">
        <v>2937938</v>
      </c>
      <c r="BK73" s="224">
        <v>576205</v>
      </c>
      <c r="BL73" s="224">
        <v>8318222</v>
      </c>
      <c r="BM73" s="224">
        <v>2927569</v>
      </c>
      <c r="BN73" s="224">
        <v>97431</v>
      </c>
      <c r="BO73" s="224">
        <v>806305</v>
      </c>
      <c r="BP73" s="224">
        <v>2748658</v>
      </c>
      <c r="BQ73" s="224">
        <v>6773745</v>
      </c>
      <c r="BR73" s="224">
        <v>7374282</v>
      </c>
      <c r="BS73" s="224">
        <v>20883541</v>
      </c>
      <c r="BT73" s="224">
        <v>8913656</v>
      </c>
      <c r="BU73" s="224">
        <v>8228274</v>
      </c>
      <c r="BV73" s="224">
        <v>44000260</v>
      </c>
      <c r="BW73" s="224">
        <v>939486</v>
      </c>
      <c r="BX73" s="224">
        <v>2464920</v>
      </c>
      <c r="BY73" s="224">
        <v>4604027</v>
      </c>
      <c r="BZ73" s="224">
        <v>302206</v>
      </c>
      <c r="CA73" s="224">
        <v>105213</v>
      </c>
      <c r="CB73" s="224">
        <v>71435</v>
      </c>
      <c r="CC73" s="224">
        <v>79770</v>
      </c>
      <c r="CD73" s="224">
        <v>406131</v>
      </c>
      <c r="CE73" s="224">
        <v>9141</v>
      </c>
      <c r="CF73" s="224">
        <v>1454376</v>
      </c>
      <c r="CG73" s="224">
        <v>92040</v>
      </c>
      <c r="CH73" s="224">
        <v>445945</v>
      </c>
      <c r="CI73" s="224">
        <v>4923649</v>
      </c>
      <c r="CJ73" s="224">
        <v>4090879</v>
      </c>
      <c r="CK73" s="224">
        <v>284625</v>
      </c>
      <c r="CL73" s="224">
        <v>2250472</v>
      </c>
      <c r="CM73" s="224">
        <v>2435368</v>
      </c>
      <c r="CN73" s="224">
        <v>1044110</v>
      </c>
      <c r="CO73" s="224">
        <v>1274777</v>
      </c>
      <c r="CP73" s="224">
        <v>6295725</v>
      </c>
      <c r="CQ73" s="224">
        <v>55628</v>
      </c>
      <c r="CR73" s="224">
        <v>1269270</v>
      </c>
      <c r="CS73" s="224">
        <v>1320089</v>
      </c>
      <c r="CT73" s="224">
        <v>1415850</v>
      </c>
      <c r="CU73" s="224">
        <v>1480873</v>
      </c>
      <c r="CV73" s="224">
        <v>204283</v>
      </c>
      <c r="CW73" s="224">
        <v>1055086</v>
      </c>
      <c r="CX73" s="224">
        <v>80092</v>
      </c>
      <c r="CY73" s="224">
        <v>459762</v>
      </c>
      <c r="CZ73" s="224">
        <v>0</v>
      </c>
      <c r="DA73" s="224">
        <v>1549387</v>
      </c>
      <c r="DB73" s="225">
        <v>177625644</v>
      </c>
      <c r="DC73" s="223">
        <v>2366</v>
      </c>
      <c r="DD73" s="224">
        <v>161591404</v>
      </c>
      <c r="DE73" s="224">
        <v>0</v>
      </c>
      <c r="DF73" s="224">
        <v>0</v>
      </c>
      <c r="DG73" s="224">
        <v>0</v>
      </c>
      <c r="DH73" s="224">
        <v>0</v>
      </c>
      <c r="DI73" s="225">
        <v>161593770</v>
      </c>
      <c r="DJ73" s="225">
        <v>339219414</v>
      </c>
      <c r="DK73" s="225">
        <v>5279141</v>
      </c>
      <c r="DL73" s="225">
        <v>166872911</v>
      </c>
      <c r="DM73" s="225">
        <v>344498555</v>
      </c>
      <c r="DN73" s="225">
        <v>-106912200</v>
      </c>
      <c r="DO73" s="224">
        <v>59960711</v>
      </c>
      <c r="DP73" s="225">
        <v>237586355</v>
      </c>
      <c r="DR73" s="334">
        <v>0.31517123000000002</v>
      </c>
      <c r="DS73" s="334">
        <v>0.68482876999999998</v>
      </c>
      <c r="DT73" s="334">
        <v>6.1078486297455103E-2</v>
      </c>
      <c r="DU73" s="334">
        <v>0</v>
      </c>
    </row>
    <row r="74" spans="1:125" ht="15" customHeight="1" x14ac:dyDescent="0.15">
      <c r="A74" s="226" t="s">
        <v>396</v>
      </c>
      <c r="B74" s="205" t="s">
        <v>575</v>
      </c>
      <c r="C74" s="223">
        <v>13118</v>
      </c>
      <c r="D74" s="224">
        <v>0</v>
      </c>
      <c r="E74" s="224">
        <v>42255</v>
      </c>
      <c r="F74" s="224">
        <v>44149</v>
      </c>
      <c r="G74" s="224">
        <v>16203</v>
      </c>
      <c r="H74" s="224">
        <v>0</v>
      </c>
      <c r="I74" s="224">
        <v>56599</v>
      </c>
      <c r="J74" s="224">
        <v>704517</v>
      </c>
      <c r="K74" s="224">
        <v>60968</v>
      </c>
      <c r="L74" s="224">
        <v>12448</v>
      </c>
      <c r="M74" s="224">
        <v>215268</v>
      </c>
      <c r="N74" s="224">
        <v>216058</v>
      </c>
      <c r="O74" s="224">
        <v>65276</v>
      </c>
      <c r="P74" s="224">
        <v>4546</v>
      </c>
      <c r="Q74" s="224">
        <v>5750</v>
      </c>
      <c r="R74" s="224">
        <v>92481</v>
      </c>
      <c r="S74" s="224">
        <v>82398</v>
      </c>
      <c r="T74" s="224">
        <v>26867</v>
      </c>
      <c r="U74" s="224">
        <v>39775</v>
      </c>
      <c r="V74" s="224">
        <v>39526</v>
      </c>
      <c r="W74" s="224">
        <v>63726</v>
      </c>
      <c r="X74" s="224">
        <v>11283</v>
      </c>
      <c r="Y74" s="224">
        <v>5541</v>
      </c>
      <c r="Z74" s="224">
        <v>140</v>
      </c>
      <c r="AA74" s="224">
        <v>14123</v>
      </c>
      <c r="AB74" s="224">
        <v>187808</v>
      </c>
      <c r="AC74" s="224">
        <v>4157</v>
      </c>
      <c r="AD74" s="224">
        <v>15390</v>
      </c>
      <c r="AE74" s="224">
        <v>197678</v>
      </c>
      <c r="AF74" s="224">
        <v>18145</v>
      </c>
      <c r="AG74" s="224">
        <v>6745</v>
      </c>
      <c r="AH74" s="224">
        <v>7247</v>
      </c>
      <c r="AI74" s="224">
        <v>231588</v>
      </c>
      <c r="AJ74" s="224">
        <v>41227</v>
      </c>
      <c r="AK74" s="224">
        <v>0</v>
      </c>
      <c r="AL74" s="224">
        <v>0</v>
      </c>
      <c r="AM74" s="224">
        <v>37186</v>
      </c>
      <c r="AN74" s="224">
        <v>67408</v>
      </c>
      <c r="AO74" s="224">
        <v>106</v>
      </c>
      <c r="AP74" s="224">
        <v>0</v>
      </c>
      <c r="AQ74" s="224">
        <v>16624</v>
      </c>
      <c r="AR74" s="224">
        <v>276838</v>
      </c>
      <c r="AS74" s="224">
        <v>165508</v>
      </c>
      <c r="AT74" s="224">
        <v>313722</v>
      </c>
      <c r="AU74" s="224">
        <v>596364</v>
      </c>
      <c r="AV74" s="224">
        <v>294513</v>
      </c>
      <c r="AW74" s="224">
        <v>72189</v>
      </c>
      <c r="AX74" s="224">
        <v>260248</v>
      </c>
      <c r="AY74" s="224">
        <v>66677</v>
      </c>
      <c r="AZ74" s="224">
        <v>16134</v>
      </c>
      <c r="BA74" s="224">
        <v>28386</v>
      </c>
      <c r="BB74" s="224">
        <v>22653</v>
      </c>
      <c r="BC74" s="224">
        <v>86680</v>
      </c>
      <c r="BD74" s="224">
        <v>16502</v>
      </c>
      <c r="BE74" s="224">
        <v>406061</v>
      </c>
      <c r="BF74" s="224">
        <v>22460</v>
      </c>
      <c r="BG74" s="224">
        <v>2026</v>
      </c>
      <c r="BH74" s="224">
        <v>139432</v>
      </c>
      <c r="BI74" s="224">
        <v>1005</v>
      </c>
      <c r="BJ74" s="224">
        <v>1946675</v>
      </c>
      <c r="BK74" s="224">
        <v>273548</v>
      </c>
      <c r="BL74" s="224">
        <v>976633</v>
      </c>
      <c r="BM74" s="224">
        <v>799288</v>
      </c>
      <c r="BN74" s="224">
        <v>156096</v>
      </c>
      <c r="BO74" s="224">
        <v>36585</v>
      </c>
      <c r="BP74" s="224">
        <v>87073</v>
      </c>
      <c r="BQ74" s="224">
        <v>6184557</v>
      </c>
      <c r="BR74" s="224">
        <v>11958670</v>
      </c>
      <c r="BS74" s="224">
        <v>2557801</v>
      </c>
      <c r="BT74" s="224">
        <v>2319389</v>
      </c>
      <c r="BU74" s="224">
        <v>5438579</v>
      </c>
      <c r="BV74" s="224">
        <v>3324041</v>
      </c>
      <c r="BW74" s="224">
        <v>23432</v>
      </c>
      <c r="BX74" s="224">
        <v>1624961</v>
      </c>
      <c r="BY74" s="224">
        <v>1717679</v>
      </c>
      <c r="BZ74" s="224">
        <v>330781</v>
      </c>
      <c r="CA74" s="224">
        <v>6959</v>
      </c>
      <c r="CB74" s="224">
        <v>296408</v>
      </c>
      <c r="CC74" s="224">
        <v>739183</v>
      </c>
      <c r="CD74" s="224">
        <v>657904</v>
      </c>
      <c r="CE74" s="224">
        <v>236066</v>
      </c>
      <c r="CF74" s="224">
        <v>1550901</v>
      </c>
      <c r="CG74" s="224">
        <v>141878</v>
      </c>
      <c r="CH74" s="224">
        <v>3068867</v>
      </c>
      <c r="CI74" s="224">
        <v>844995</v>
      </c>
      <c r="CJ74" s="224">
        <v>312970</v>
      </c>
      <c r="CK74" s="224">
        <v>1498307</v>
      </c>
      <c r="CL74" s="224">
        <v>8197555</v>
      </c>
      <c r="CM74" s="224">
        <v>595418</v>
      </c>
      <c r="CN74" s="224">
        <v>539473</v>
      </c>
      <c r="CO74" s="224">
        <v>543787</v>
      </c>
      <c r="CP74" s="224">
        <v>2094515</v>
      </c>
      <c r="CQ74" s="224">
        <v>31676</v>
      </c>
      <c r="CR74" s="224">
        <v>396876</v>
      </c>
      <c r="CS74" s="224">
        <v>2596592</v>
      </c>
      <c r="CT74" s="224">
        <v>462074</v>
      </c>
      <c r="CU74" s="224">
        <v>6061557</v>
      </c>
      <c r="CV74" s="224">
        <v>974290</v>
      </c>
      <c r="CW74" s="224">
        <v>284463</v>
      </c>
      <c r="CX74" s="224">
        <v>89631</v>
      </c>
      <c r="CY74" s="224">
        <v>870008</v>
      </c>
      <c r="CZ74" s="224">
        <v>0</v>
      </c>
      <c r="DA74" s="224">
        <v>592708</v>
      </c>
      <c r="DB74" s="225">
        <v>78892571</v>
      </c>
      <c r="DC74" s="223">
        <v>0</v>
      </c>
      <c r="DD74" s="224">
        <v>2776081</v>
      </c>
      <c r="DE74" s="224">
        <v>0</v>
      </c>
      <c r="DF74" s="224">
        <v>0</v>
      </c>
      <c r="DG74" s="224">
        <v>8094687</v>
      </c>
      <c r="DH74" s="224">
        <v>0</v>
      </c>
      <c r="DI74" s="225">
        <v>10870768</v>
      </c>
      <c r="DJ74" s="225">
        <v>89763339</v>
      </c>
      <c r="DK74" s="225">
        <v>0</v>
      </c>
      <c r="DL74" s="225">
        <v>10870768</v>
      </c>
      <c r="DM74" s="225">
        <v>89763339</v>
      </c>
      <c r="DN74" s="225">
        <v>0</v>
      </c>
      <c r="DO74" s="224">
        <v>10870768</v>
      </c>
      <c r="DP74" s="225">
        <v>89763339</v>
      </c>
      <c r="DR74" s="334">
        <v>0</v>
      </c>
      <c r="DS74" s="334">
        <v>1</v>
      </c>
      <c r="DT74" s="334">
        <v>1.0493059724830751E-3</v>
      </c>
      <c r="DU74" s="334">
        <v>0</v>
      </c>
    </row>
    <row r="75" spans="1:125" ht="15" customHeight="1" x14ac:dyDescent="0.15">
      <c r="A75" s="226" t="s">
        <v>397</v>
      </c>
      <c r="B75" s="205" t="s">
        <v>479</v>
      </c>
      <c r="C75" s="223">
        <v>0</v>
      </c>
      <c r="D75" s="224">
        <v>0</v>
      </c>
      <c r="E75" s="224">
        <v>0</v>
      </c>
      <c r="F75" s="224">
        <v>0</v>
      </c>
      <c r="G75" s="224">
        <v>0</v>
      </c>
      <c r="H75" s="224">
        <v>0</v>
      </c>
      <c r="I75" s="224">
        <v>0</v>
      </c>
      <c r="J75" s="224">
        <v>0</v>
      </c>
      <c r="K75" s="224">
        <v>0</v>
      </c>
      <c r="L75" s="224">
        <v>0</v>
      </c>
      <c r="M75" s="224">
        <v>0</v>
      </c>
      <c r="N75" s="224">
        <v>0</v>
      </c>
      <c r="O75" s="224">
        <v>0</v>
      </c>
      <c r="P75" s="224">
        <v>0</v>
      </c>
      <c r="Q75" s="224">
        <v>0</v>
      </c>
      <c r="R75" s="224">
        <v>0</v>
      </c>
      <c r="S75" s="224">
        <v>0</v>
      </c>
      <c r="T75" s="224">
        <v>0</v>
      </c>
      <c r="U75" s="224">
        <v>0</v>
      </c>
      <c r="V75" s="224">
        <v>0</v>
      </c>
      <c r="W75" s="224">
        <v>0</v>
      </c>
      <c r="X75" s="224">
        <v>0</v>
      </c>
      <c r="Y75" s="224">
        <v>0</v>
      </c>
      <c r="Z75" s="224">
        <v>0</v>
      </c>
      <c r="AA75" s="224">
        <v>0</v>
      </c>
      <c r="AB75" s="224">
        <v>0</v>
      </c>
      <c r="AC75" s="224">
        <v>0</v>
      </c>
      <c r="AD75" s="224">
        <v>0</v>
      </c>
      <c r="AE75" s="224">
        <v>0</v>
      </c>
      <c r="AF75" s="224">
        <v>0</v>
      </c>
      <c r="AG75" s="224">
        <v>0</v>
      </c>
      <c r="AH75" s="224">
        <v>0</v>
      </c>
      <c r="AI75" s="224">
        <v>0</v>
      </c>
      <c r="AJ75" s="224">
        <v>0</v>
      </c>
      <c r="AK75" s="224">
        <v>0</v>
      </c>
      <c r="AL75" s="224">
        <v>0</v>
      </c>
      <c r="AM75" s="224">
        <v>0</v>
      </c>
      <c r="AN75" s="224">
        <v>0</v>
      </c>
      <c r="AO75" s="224">
        <v>0</v>
      </c>
      <c r="AP75" s="224">
        <v>0</v>
      </c>
      <c r="AQ75" s="224">
        <v>0</v>
      </c>
      <c r="AR75" s="224">
        <v>0</v>
      </c>
      <c r="AS75" s="224">
        <v>0</v>
      </c>
      <c r="AT75" s="224">
        <v>0</v>
      </c>
      <c r="AU75" s="224">
        <v>0</v>
      </c>
      <c r="AV75" s="224">
        <v>0</v>
      </c>
      <c r="AW75" s="224">
        <v>0</v>
      </c>
      <c r="AX75" s="224">
        <v>0</v>
      </c>
      <c r="AY75" s="224">
        <v>0</v>
      </c>
      <c r="AZ75" s="224">
        <v>0</v>
      </c>
      <c r="BA75" s="224">
        <v>0</v>
      </c>
      <c r="BB75" s="224">
        <v>0</v>
      </c>
      <c r="BC75" s="224">
        <v>0</v>
      </c>
      <c r="BD75" s="224">
        <v>0</v>
      </c>
      <c r="BE75" s="224">
        <v>0</v>
      </c>
      <c r="BF75" s="224">
        <v>0</v>
      </c>
      <c r="BG75" s="224">
        <v>0</v>
      </c>
      <c r="BH75" s="224">
        <v>0</v>
      </c>
      <c r="BI75" s="224">
        <v>0</v>
      </c>
      <c r="BJ75" s="224">
        <v>0</v>
      </c>
      <c r="BK75" s="224">
        <v>0</v>
      </c>
      <c r="BL75" s="224">
        <v>0</v>
      </c>
      <c r="BM75" s="224">
        <v>0</v>
      </c>
      <c r="BN75" s="224">
        <v>0</v>
      </c>
      <c r="BO75" s="224">
        <v>0</v>
      </c>
      <c r="BP75" s="224">
        <v>0</v>
      </c>
      <c r="BQ75" s="224">
        <v>0</v>
      </c>
      <c r="BR75" s="224">
        <v>0</v>
      </c>
      <c r="BS75" s="224">
        <v>0</v>
      </c>
      <c r="BT75" s="224">
        <v>0</v>
      </c>
      <c r="BU75" s="224">
        <v>0</v>
      </c>
      <c r="BV75" s="224">
        <v>0</v>
      </c>
      <c r="BW75" s="224">
        <v>0</v>
      </c>
      <c r="BX75" s="224">
        <v>0</v>
      </c>
      <c r="BY75" s="224">
        <v>0</v>
      </c>
      <c r="BZ75" s="224">
        <v>0</v>
      </c>
      <c r="CA75" s="224">
        <v>0</v>
      </c>
      <c r="CB75" s="224">
        <v>0</v>
      </c>
      <c r="CC75" s="224">
        <v>0</v>
      </c>
      <c r="CD75" s="224">
        <v>0</v>
      </c>
      <c r="CE75" s="224">
        <v>0</v>
      </c>
      <c r="CF75" s="224">
        <v>0</v>
      </c>
      <c r="CG75" s="224">
        <v>0</v>
      </c>
      <c r="CH75" s="224">
        <v>0</v>
      </c>
      <c r="CI75" s="224">
        <v>0</v>
      </c>
      <c r="CJ75" s="224">
        <v>0</v>
      </c>
      <c r="CK75" s="224">
        <v>0</v>
      </c>
      <c r="CL75" s="224">
        <v>0</v>
      </c>
      <c r="CM75" s="224">
        <v>0</v>
      </c>
      <c r="CN75" s="224">
        <v>0</v>
      </c>
      <c r="CO75" s="224">
        <v>0</v>
      </c>
      <c r="CP75" s="224">
        <v>0</v>
      </c>
      <c r="CQ75" s="224">
        <v>0</v>
      </c>
      <c r="CR75" s="224">
        <v>0</v>
      </c>
      <c r="CS75" s="224">
        <v>0</v>
      </c>
      <c r="CT75" s="224">
        <v>0</v>
      </c>
      <c r="CU75" s="224">
        <v>0</v>
      </c>
      <c r="CV75" s="224">
        <v>0</v>
      </c>
      <c r="CW75" s="224">
        <v>0</v>
      </c>
      <c r="CX75" s="224">
        <v>0</v>
      </c>
      <c r="CY75" s="224">
        <v>0</v>
      </c>
      <c r="CZ75" s="224">
        <v>0</v>
      </c>
      <c r="DA75" s="224">
        <v>0</v>
      </c>
      <c r="DB75" s="225">
        <v>0</v>
      </c>
      <c r="DC75" s="223">
        <v>0</v>
      </c>
      <c r="DD75" s="224">
        <v>72339395</v>
      </c>
      <c r="DE75" s="224">
        <v>51424</v>
      </c>
      <c r="DF75" s="224">
        <v>0</v>
      </c>
      <c r="DG75" s="224">
        <v>0</v>
      </c>
      <c r="DH75" s="224">
        <v>0</v>
      </c>
      <c r="DI75" s="225">
        <v>72390819</v>
      </c>
      <c r="DJ75" s="225">
        <v>72390819</v>
      </c>
      <c r="DK75" s="225">
        <v>579</v>
      </c>
      <c r="DL75" s="225">
        <v>72391398</v>
      </c>
      <c r="DM75" s="225">
        <v>72391398</v>
      </c>
      <c r="DN75" s="225">
        <v>-4300</v>
      </c>
      <c r="DO75" s="224">
        <v>72387098</v>
      </c>
      <c r="DP75" s="225">
        <v>72387098</v>
      </c>
      <c r="DR75" s="334">
        <v>5.94E-5</v>
      </c>
      <c r="DS75" s="334">
        <v>0.99994059999999996</v>
      </c>
      <c r="DT75" s="334">
        <v>2.7342919467880186E-2</v>
      </c>
      <c r="DU75" s="334">
        <v>4.8902846791964694E-5</v>
      </c>
    </row>
    <row r="76" spans="1:125" ht="15" customHeight="1" x14ac:dyDescent="0.15">
      <c r="A76" s="226" t="s">
        <v>398</v>
      </c>
      <c r="B76" s="205" t="s">
        <v>645</v>
      </c>
      <c r="C76" s="223">
        <v>0</v>
      </c>
      <c r="D76" s="224">
        <v>0</v>
      </c>
      <c r="E76" s="224">
        <v>0</v>
      </c>
      <c r="F76" s="224">
        <v>0</v>
      </c>
      <c r="G76" s="224">
        <v>0</v>
      </c>
      <c r="H76" s="224">
        <v>0</v>
      </c>
      <c r="I76" s="224">
        <v>0</v>
      </c>
      <c r="J76" s="224">
        <v>0</v>
      </c>
      <c r="K76" s="224">
        <v>0</v>
      </c>
      <c r="L76" s="224">
        <v>0</v>
      </c>
      <c r="M76" s="224">
        <v>0</v>
      </c>
      <c r="N76" s="224">
        <v>0</v>
      </c>
      <c r="O76" s="224">
        <v>0</v>
      </c>
      <c r="P76" s="224">
        <v>0</v>
      </c>
      <c r="Q76" s="224">
        <v>0</v>
      </c>
      <c r="R76" s="224">
        <v>0</v>
      </c>
      <c r="S76" s="224">
        <v>0</v>
      </c>
      <c r="T76" s="224">
        <v>0</v>
      </c>
      <c r="U76" s="224">
        <v>0</v>
      </c>
      <c r="V76" s="224">
        <v>0</v>
      </c>
      <c r="W76" s="224">
        <v>0</v>
      </c>
      <c r="X76" s="224">
        <v>0</v>
      </c>
      <c r="Y76" s="224">
        <v>0</v>
      </c>
      <c r="Z76" s="224">
        <v>0</v>
      </c>
      <c r="AA76" s="224">
        <v>0</v>
      </c>
      <c r="AB76" s="224">
        <v>0</v>
      </c>
      <c r="AC76" s="224">
        <v>0</v>
      </c>
      <c r="AD76" s="224">
        <v>0</v>
      </c>
      <c r="AE76" s="224">
        <v>0</v>
      </c>
      <c r="AF76" s="224">
        <v>0</v>
      </c>
      <c r="AG76" s="224">
        <v>0</v>
      </c>
      <c r="AH76" s="224">
        <v>0</v>
      </c>
      <c r="AI76" s="224">
        <v>0</v>
      </c>
      <c r="AJ76" s="224">
        <v>0</v>
      </c>
      <c r="AK76" s="224">
        <v>0</v>
      </c>
      <c r="AL76" s="224">
        <v>0</v>
      </c>
      <c r="AM76" s="224">
        <v>0</v>
      </c>
      <c r="AN76" s="224">
        <v>0</v>
      </c>
      <c r="AO76" s="224">
        <v>0</v>
      </c>
      <c r="AP76" s="224">
        <v>0</v>
      </c>
      <c r="AQ76" s="224">
        <v>0</v>
      </c>
      <c r="AR76" s="224">
        <v>0</v>
      </c>
      <c r="AS76" s="224">
        <v>0</v>
      </c>
      <c r="AT76" s="224">
        <v>0</v>
      </c>
      <c r="AU76" s="224">
        <v>0</v>
      </c>
      <c r="AV76" s="224">
        <v>0</v>
      </c>
      <c r="AW76" s="224">
        <v>0</v>
      </c>
      <c r="AX76" s="224">
        <v>0</v>
      </c>
      <c r="AY76" s="224">
        <v>0</v>
      </c>
      <c r="AZ76" s="224">
        <v>0</v>
      </c>
      <c r="BA76" s="224">
        <v>0</v>
      </c>
      <c r="BB76" s="224">
        <v>0</v>
      </c>
      <c r="BC76" s="224">
        <v>0</v>
      </c>
      <c r="BD76" s="224">
        <v>0</v>
      </c>
      <c r="BE76" s="224">
        <v>0</v>
      </c>
      <c r="BF76" s="224">
        <v>0</v>
      </c>
      <c r="BG76" s="224">
        <v>0</v>
      </c>
      <c r="BH76" s="224">
        <v>0</v>
      </c>
      <c r="BI76" s="224">
        <v>0</v>
      </c>
      <c r="BJ76" s="224">
        <v>0</v>
      </c>
      <c r="BK76" s="224">
        <v>0</v>
      </c>
      <c r="BL76" s="224">
        <v>0</v>
      </c>
      <c r="BM76" s="224">
        <v>0</v>
      </c>
      <c r="BN76" s="224">
        <v>0</v>
      </c>
      <c r="BO76" s="224">
        <v>0</v>
      </c>
      <c r="BP76" s="224">
        <v>0</v>
      </c>
      <c r="BQ76" s="224">
        <v>0</v>
      </c>
      <c r="BR76" s="224">
        <v>0</v>
      </c>
      <c r="BS76" s="224">
        <v>0</v>
      </c>
      <c r="BT76" s="224">
        <v>0</v>
      </c>
      <c r="BU76" s="224">
        <v>0</v>
      </c>
      <c r="BV76" s="224">
        <v>0</v>
      </c>
      <c r="BW76" s="224">
        <v>0</v>
      </c>
      <c r="BX76" s="224">
        <v>0</v>
      </c>
      <c r="BY76" s="224">
        <v>0</v>
      </c>
      <c r="BZ76" s="224">
        <v>0</v>
      </c>
      <c r="CA76" s="224">
        <v>0</v>
      </c>
      <c r="CB76" s="224">
        <v>0</v>
      </c>
      <c r="CC76" s="224">
        <v>0</v>
      </c>
      <c r="CD76" s="224">
        <v>0</v>
      </c>
      <c r="CE76" s="224">
        <v>0</v>
      </c>
      <c r="CF76" s="224">
        <v>0</v>
      </c>
      <c r="CG76" s="224">
        <v>0</v>
      </c>
      <c r="CH76" s="224">
        <v>0</v>
      </c>
      <c r="CI76" s="224">
        <v>0</v>
      </c>
      <c r="CJ76" s="224">
        <v>0</v>
      </c>
      <c r="CK76" s="224">
        <v>0</v>
      </c>
      <c r="CL76" s="224">
        <v>0</v>
      </c>
      <c r="CM76" s="224">
        <v>0</v>
      </c>
      <c r="CN76" s="224">
        <v>0</v>
      </c>
      <c r="CO76" s="224">
        <v>0</v>
      </c>
      <c r="CP76" s="224">
        <v>0</v>
      </c>
      <c r="CQ76" s="224">
        <v>0</v>
      </c>
      <c r="CR76" s="224">
        <v>0</v>
      </c>
      <c r="CS76" s="224">
        <v>0</v>
      </c>
      <c r="CT76" s="224">
        <v>0</v>
      </c>
      <c r="CU76" s="224">
        <v>0</v>
      </c>
      <c r="CV76" s="224">
        <v>0</v>
      </c>
      <c r="CW76" s="224">
        <v>0</v>
      </c>
      <c r="CX76" s="224">
        <v>0</v>
      </c>
      <c r="CY76" s="224">
        <v>0</v>
      </c>
      <c r="CZ76" s="224">
        <v>0</v>
      </c>
      <c r="DA76" s="224">
        <v>0</v>
      </c>
      <c r="DB76" s="225">
        <v>0</v>
      </c>
      <c r="DC76" s="223">
        <v>0</v>
      </c>
      <c r="DD76" s="224">
        <v>549835016</v>
      </c>
      <c r="DE76" s="224">
        <v>0</v>
      </c>
      <c r="DF76" s="224">
        <v>0</v>
      </c>
      <c r="DG76" s="224">
        <v>0</v>
      </c>
      <c r="DH76" s="224">
        <v>0</v>
      </c>
      <c r="DI76" s="225">
        <v>549835016</v>
      </c>
      <c r="DJ76" s="225">
        <v>549835016</v>
      </c>
      <c r="DK76" s="225">
        <v>0</v>
      </c>
      <c r="DL76" s="225">
        <v>549835016</v>
      </c>
      <c r="DM76" s="225">
        <v>549835016</v>
      </c>
      <c r="DN76" s="225">
        <v>0</v>
      </c>
      <c r="DO76" s="224">
        <v>549835016</v>
      </c>
      <c r="DP76" s="225">
        <v>549835016</v>
      </c>
      <c r="DR76" s="334">
        <v>0</v>
      </c>
      <c r="DS76" s="334">
        <v>1</v>
      </c>
      <c r="DT76" s="334">
        <v>0.20782720899322718</v>
      </c>
      <c r="DU76" s="334">
        <v>0</v>
      </c>
    </row>
    <row r="77" spans="1:125" ht="15" customHeight="1" x14ac:dyDescent="0.15">
      <c r="A77" s="226" t="s">
        <v>399</v>
      </c>
      <c r="B77" s="205" t="s">
        <v>576</v>
      </c>
      <c r="C77" s="223">
        <v>19677</v>
      </c>
      <c r="D77" s="224">
        <v>18284</v>
      </c>
      <c r="E77" s="224">
        <v>1222</v>
      </c>
      <c r="F77" s="224">
        <v>8049</v>
      </c>
      <c r="G77" s="224">
        <v>6008</v>
      </c>
      <c r="H77" s="224">
        <v>0</v>
      </c>
      <c r="I77" s="224">
        <v>14058</v>
      </c>
      <c r="J77" s="224">
        <v>33196</v>
      </c>
      <c r="K77" s="224">
        <v>5906</v>
      </c>
      <c r="L77" s="224">
        <v>70294</v>
      </c>
      <c r="M77" s="224">
        <v>19086</v>
      </c>
      <c r="N77" s="224">
        <v>23548</v>
      </c>
      <c r="O77" s="224">
        <v>11656</v>
      </c>
      <c r="P77" s="224">
        <v>1462</v>
      </c>
      <c r="Q77" s="224">
        <v>955</v>
      </c>
      <c r="R77" s="224">
        <v>10447</v>
      </c>
      <c r="S77" s="224">
        <v>11152</v>
      </c>
      <c r="T77" s="224">
        <v>1420</v>
      </c>
      <c r="U77" s="224">
        <v>9447</v>
      </c>
      <c r="V77" s="224">
        <v>19940</v>
      </c>
      <c r="W77" s="224">
        <v>11525</v>
      </c>
      <c r="X77" s="224">
        <v>2901</v>
      </c>
      <c r="Y77" s="224">
        <v>110</v>
      </c>
      <c r="Z77" s="224">
        <v>24</v>
      </c>
      <c r="AA77" s="224">
        <v>5021</v>
      </c>
      <c r="AB77" s="224">
        <v>17393</v>
      </c>
      <c r="AC77" s="224">
        <v>2471</v>
      </c>
      <c r="AD77" s="224">
        <v>3114</v>
      </c>
      <c r="AE77" s="224">
        <v>38160</v>
      </c>
      <c r="AF77" s="224">
        <v>1595</v>
      </c>
      <c r="AG77" s="224">
        <v>780</v>
      </c>
      <c r="AH77" s="224">
        <v>1443</v>
      </c>
      <c r="AI77" s="224">
        <v>39443</v>
      </c>
      <c r="AJ77" s="224">
        <v>13474</v>
      </c>
      <c r="AK77" s="224">
        <v>0</v>
      </c>
      <c r="AL77" s="224">
        <v>0</v>
      </c>
      <c r="AM77" s="224">
        <v>3253</v>
      </c>
      <c r="AN77" s="224">
        <v>12514</v>
      </c>
      <c r="AO77" s="224">
        <v>177</v>
      </c>
      <c r="AP77" s="224">
        <v>0</v>
      </c>
      <c r="AQ77" s="224">
        <v>4858</v>
      </c>
      <c r="AR77" s="224">
        <v>42189</v>
      </c>
      <c r="AS77" s="224">
        <v>11525</v>
      </c>
      <c r="AT77" s="224">
        <v>45336</v>
      </c>
      <c r="AU77" s="224">
        <v>75890</v>
      </c>
      <c r="AV77" s="224">
        <v>76196</v>
      </c>
      <c r="AW77" s="224">
        <v>19801</v>
      </c>
      <c r="AX77" s="224">
        <v>89689</v>
      </c>
      <c r="AY77" s="224">
        <v>13399</v>
      </c>
      <c r="AZ77" s="224">
        <v>1426</v>
      </c>
      <c r="BA77" s="224">
        <v>4315</v>
      </c>
      <c r="BB77" s="224">
        <v>1703</v>
      </c>
      <c r="BC77" s="224">
        <v>48317</v>
      </c>
      <c r="BD77" s="224">
        <v>5385</v>
      </c>
      <c r="BE77" s="224">
        <v>121747</v>
      </c>
      <c r="BF77" s="224">
        <v>1113</v>
      </c>
      <c r="BG77" s="224">
        <v>696</v>
      </c>
      <c r="BH77" s="224">
        <v>19667</v>
      </c>
      <c r="BI77" s="224">
        <v>9381</v>
      </c>
      <c r="BJ77" s="224">
        <v>226698</v>
      </c>
      <c r="BK77" s="224">
        <v>63089</v>
      </c>
      <c r="BL77" s="224">
        <v>220609</v>
      </c>
      <c r="BM77" s="224">
        <v>19822</v>
      </c>
      <c r="BN77" s="224">
        <v>3318</v>
      </c>
      <c r="BO77" s="224">
        <v>30787</v>
      </c>
      <c r="BP77" s="224">
        <v>318795</v>
      </c>
      <c r="BQ77" s="224">
        <v>671493</v>
      </c>
      <c r="BR77" s="224">
        <v>246527</v>
      </c>
      <c r="BS77" s="224">
        <v>741378</v>
      </c>
      <c r="BT77" s="224">
        <v>14300</v>
      </c>
      <c r="BU77" s="224">
        <v>5499</v>
      </c>
      <c r="BV77" s="224">
        <v>633</v>
      </c>
      <c r="BW77" s="224">
        <v>4140</v>
      </c>
      <c r="BX77" s="224">
        <v>210106</v>
      </c>
      <c r="BY77" s="224">
        <v>23972</v>
      </c>
      <c r="BZ77" s="224">
        <v>3088</v>
      </c>
      <c r="CA77" s="224">
        <v>1465</v>
      </c>
      <c r="CB77" s="224">
        <v>26541</v>
      </c>
      <c r="CC77" s="224">
        <v>3070</v>
      </c>
      <c r="CD77" s="224">
        <v>7722</v>
      </c>
      <c r="CE77" s="224">
        <v>14906</v>
      </c>
      <c r="CF77" s="224">
        <v>67219</v>
      </c>
      <c r="CG77" s="224">
        <v>15775</v>
      </c>
      <c r="CH77" s="224">
        <v>49643</v>
      </c>
      <c r="CI77" s="224">
        <v>599134</v>
      </c>
      <c r="CJ77" s="224">
        <v>298831</v>
      </c>
      <c r="CK77" s="224">
        <v>325108</v>
      </c>
      <c r="CL77" s="224">
        <v>277533</v>
      </c>
      <c r="CM77" s="224">
        <v>53976</v>
      </c>
      <c r="CN77" s="224">
        <v>16676</v>
      </c>
      <c r="CO77" s="224">
        <v>66636</v>
      </c>
      <c r="CP77" s="224">
        <v>32258</v>
      </c>
      <c r="CQ77" s="224">
        <v>3164</v>
      </c>
      <c r="CR77" s="224">
        <v>26961</v>
      </c>
      <c r="CS77" s="224">
        <v>95627</v>
      </c>
      <c r="CT77" s="224">
        <v>8098</v>
      </c>
      <c r="CU77" s="224">
        <v>50146</v>
      </c>
      <c r="CV77" s="224">
        <v>14529</v>
      </c>
      <c r="CW77" s="224">
        <v>20329</v>
      </c>
      <c r="CX77" s="224">
        <v>586</v>
      </c>
      <c r="CY77" s="224">
        <v>29090</v>
      </c>
      <c r="CZ77" s="224">
        <v>8547</v>
      </c>
      <c r="DA77" s="224">
        <v>4195</v>
      </c>
      <c r="DB77" s="225">
        <v>5953857</v>
      </c>
      <c r="DC77" s="223">
        <v>119187</v>
      </c>
      <c r="DD77" s="224">
        <v>22111525</v>
      </c>
      <c r="DE77" s="224">
        <v>0</v>
      </c>
      <c r="DF77" s="224">
        <v>1163</v>
      </c>
      <c r="DG77" s="224">
        <v>6156</v>
      </c>
      <c r="DH77" s="224">
        <v>6102</v>
      </c>
      <c r="DI77" s="225">
        <v>22244133</v>
      </c>
      <c r="DJ77" s="225">
        <v>28197990</v>
      </c>
      <c r="DK77" s="225">
        <v>9833630</v>
      </c>
      <c r="DL77" s="225">
        <v>32077763</v>
      </c>
      <c r="DM77" s="225">
        <v>38031620</v>
      </c>
      <c r="DN77" s="225">
        <v>-23947924</v>
      </c>
      <c r="DO77" s="224">
        <v>8129839</v>
      </c>
      <c r="DP77" s="225">
        <v>14083696</v>
      </c>
      <c r="DR77" s="334">
        <v>0.84927770000000002</v>
      </c>
      <c r="DS77" s="334">
        <v>0.15072229999999998</v>
      </c>
      <c r="DT77" s="334">
        <v>8.3577371277022625E-3</v>
      </c>
      <c r="DU77" s="334">
        <v>0</v>
      </c>
    </row>
    <row r="78" spans="1:125" ht="15" customHeight="1" x14ac:dyDescent="0.15">
      <c r="A78" s="226" t="s">
        <v>400</v>
      </c>
      <c r="B78" s="205" t="s">
        <v>577</v>
      </c>
      <c r="C78" s="223">
        <v>1281669</v>
      </c>
      <c r="D78" s="224">
        <v>7698779</v>
      </c>
      <c r="E78" s="224">
        <v>156828</v>
      </c>
      <c r="F78" s="224">
        <v>1319869</v>
      </c>
      <c r="G78" s="224">
        <v>310808</v>
      </c>
      <c r="H78" s="224">
        <v>0</v>
      </c>
      <c r="I78" s="224">
        <v>172588</v>
      </c>
      <c r="J78" s="224">
        <v>3454268</v>
      </c>
      <c r="K78" s="224">
        <v>1281479</v>
      </c>
      <c r="L78" s="224">
        <v>1636803</v>
      </c>
      <c r="M78" s="224">
        <v>1064414</v>
      </c>
      <c r="N78" s="224">
        <v>1712074</v>
      </c>
      <c r="O78" s="224">
        <v>801958</v>
      </c>
      <c r="P78" s="224">
        <v>202412</v>
      </c>
      <c r="Q78" s="224">
        <v>26363</v>
      </c>
      <c r="R78" s="224">
        <v>203406</v>
      </c>
      <c r="S78" s="224">
        <v>1243183</v>
      </c>
      <c r="T78" s="224">
        <v>123235</v>
      </c>
      <c r="U78" s="224">
        <v>355831</v>
      </c>
      <c r="V78" s="224">
        <v>467280</v>
      </c>
      <c r="W78" s="224">
        <v>188424</v>
      </c>
      <c r="X78" s="224">
        <v>81593</v>
      </c>
      <c r="Y78" s="224">
        <v>3745</v>
      </c>
      <c r="Z78" s="224">
        <v>849</v>
      </c>
      <c r="AA78" s="224">
        <v>111876</v>
      </c>
      <c r="AB78" s="224">
        <v>611244</v>
      </c>
      <c r="AC78" s="224">
        <v>100630</v>
      </c>
      <c r="AD78" s="224">
        <v>568198</v>
      </c>
      <c r="AE78" s="224">
        <v>632933</v>
      </c>
      <c r="AF78" s="224">
        <v>51808</v>
      </c>
      <c r="AG78" s="224">
        <v>75226</v>
      </c>
      <c r="AH78" s="224">
        <v>71142</v>
      </c>
      <c r="AI78" s="224">
        <v>2274135</v>
      </c>
      <c r="AJ78" s="224">
        <v>322277</v>
      </c>
      <c r="AK78" s="224">
        <v>0</v>
      </c>
      <c r="AL78" s="224">
        <v>0</v>
      </c>
      <c r="AM78" s="224">
        <v>99348</v>
      </c>
      <c r="AN78" s="224">
        <v>1069875</v>
      </c>
      <c r="AO78" s="224">
        <v>6322</v>
      </c>
      <c r="AP78" s="224">
        <v>0</v>
      </c>
      <c r="AQ78" s="224">
        <v>181483</v>
      </c>
      <c r="AR78" s="224">
        <v>692679</v>
      </c>
      <c r="AS78" s="224">
        <v>721819</v>
      </c>
      <c r="AT78" s="224">
        <v>909652</v>
      </c>
      <c r="AU78" s="224">
        <v>1984814</v>
      </c>
      <c r="AV78" s="224">
        <v>1165872</v>
      </c>
      <c r="AW78" s="224">
        <v>627599</v>
      </c>
      <c r="AX78" s="224">
        <v>1358861</v>
      </c>
      <c r="AY78" s="224">
        <v>296675</v>
      </c>
      <c r="AZ78" s="224">
        <v>59260</v>
      </c>
      <c r="BA78" s="224">
        <v>108302</v>
      </c>
      <c r="BB78" s="224">
        <v>72053</v>
      </c>
      <c r="BC78" s="224">
        <v>242154</v>
      </c>
      <c r="BD78" s="224">
        <v>105725</v>
      </c>
      <c r="BE78" s="224">
        <v>7581212</v>
      </c>
      <c r="BF78" s="224">
        <v>108824</v>
      </c>
      <c r="BG78" s="224">
        <v>18768</v>
      </c>
      <c r="BH78" s="224">
        <v>635998</v>
      </c>
      <c r="BI78" s="224">
        <v>3892817</v>
      </c>
      <c r="BJ78" s="224">
        <v>6126640</v>
      </c>
      <c r="BK78" s="224">
        <v>2260960</v>
      </c>
      <c r="BL78" s="224">
        <v>12191188</v>
      </c>
      <c r="BM78" s="224">
        <v>469847</v>
      </c>
      <c r="BN78" s="224">
        <v>244999</v>
      </c>
      <c r="BO78" s="224">
        <v>467889</v>
      </c>
      <c r="BP78" s="224">
        <v>2930686</v>
      </c>
      <c r="BQ78" s="224">
        <v>1571582</v>
      </c>
      <c r="BR78" s="224">
        <v>1945856</v>
      </c>
      <c r="BS78" s="224">
        <v>2204095</v>
      </c>
      <c r="BT78" s="224">
        <v>61353</v>
      </c>
      <c r="BU78" s="224">
        <v>65890</v>
      </c>
      <c r="BV78" s="224">
        <v>30005</v>
      </c>
      <c r="BW78" s="224">
        <v>15056</v>
      </c>
      <c r="BX78" s="224">
        <v>540016</v>
      </c>
      <c r="BY78" s="224">
        <v>334197</v>
      </c>
      <c r="BZ78" s="224">
        <v>19761</v>
      </c>
      <c r="CA78" s="224">
        <v>16284</v>
      </c>
      <c r="CB78" s="224">
        <v>25082</v>
      </c>
      <c r="CC78" s="224">
        <v>23177</v>
      </c>
      <c r="CD78" s="224">
        <v>92038</v>
      </c>
      <c r="CE78" s="224">
        <v>1586378</v>
      </c>
      <c r="CF78" s="224">
        <v>820004</v>
      </c>
      <c r="CG78" s="224">
        <v>79603</v>
      </c>
      <c r="CH78" s="224">
        <v>1139119</v>
      </c>
      <c r="CI78" s="224">
        <v>2105351</v>
      </c>
      <c r="CJ78" s="224">
        <v>945066</v>
      </c>
      <c r="CK78" s="224">
        <v>1158687</v>
      </c>
      <c r="CL78" s="224">
        <v>4461839</v>
      </c>
      <c r="CM78" s="224">
        <v>684877</v>
      </c>
      <c r="CN78" s="224">
        <v>391318</v>
      </c>
      <c r="CO78" s="224">
        <v>593973</v>
      </c>
      <c r="CP78" s="224">
        <v>317103</v>
      </c>
      <c r="CQ78" s="224">
        <v>55633</v>
      </c>
      <c r="CR78" s="224">
        <v>1397472</v>
      </c>
      <c r="CS78" s="224">
        <v>1011943</v>
      </c>
      <c r="CT78" s="224">
        <v>348753</v>
      </c>
      <c r="CU78" s="224">
        <v>1865111</v>
      </c>
      <c r="CV78" s="224">
        <v>142187</v>
      </c>
      <c r="CW78" s="224">
        <v>229512</v>
      </c>
      <c r="CX78" s="224">
        <v>24944</v>
      </c>
      <c r="CY78" s="224">
        <v>908157</v>
      </c>
      <c r="CZ78" s="224">
        <v>642653</v>
      </c>
      <c r="DA78" s="224">
        <v>1179600</v>
      </c>
      <c r="DB78" s="225">
        <v>104273323</v>
      </c>
      <c r="DC78" s="223">
        <v>2664434</v>
      </c>
      <c r="DD78" s="224">
        <v>24298764</v>
      </c>
      <c r="DE78" s="224">
        <v>27807</v>
      </c>
      <c r="DF78" s="224">
        <v>1382237</v>
      </c>
      <c r="DG78" s="224">
        <v>5117418</v>
      </c>
      <c r="DH78" s="224">
        <v>384175</v>
      </c>
      <c r="DI78" s="225">
        <v>33874835</v>
      </c>
      <c r="DJ78" s="225">
        <v>138148158</v>
      </c>
      <c r="DK78" s="225">
        <v>59423570</v>
      </c>
      <c r="DL78" s="225">
        <v>93298405</v>
      </c>
      <c r="DM78" s="225">
        <v>197571728</v>
      </c>
      <c r="DN78" s="225">
        <v>-40640863</v>
      </c>
      <c r="DO78" s="224">
        <v>52657542</v>
      </c>
      <c r="DP78" s="225">
        <v>156930865</v>
      </c>
      <c r="DR78" s="334">
        <v>0.29418316999999999</v>
      </c>
      <c r="DS78" s="334">
        <v>0.70581683000000006</v>
      </c>
      <c r="DT78" s="334">
        <v>9.1844719909673876E-3</v>
      </c>
      <c r="DU78" s="334">
        <v>2.64437122888955E-5</v>
      </c>
    </row>
    <row r="79" spans="1:125" ht="15" customHeight="1" x14ac:dyDescent="0.15">
      <c r="A79" s="226" t="s">
        <v>401</v>
      </c>
      <c r="B79" s="205" t="s">
        <v>578</v>
      </c>
      <c r="C79" s="223">
        <v>6777072</v>
      </c>
      <c r="D79" s="224">
        <v>2363939</v>
      </c>
      <c r="E79" s="224">
        <v>274219</v>
      </c>
      <c r="F79" s="224">
        <v>1167689</v>
      </c>
      <c r="G79" s="224">
        <v>736413</v>
      </c>
      <c r="H79" s="224">
        <v>0</v>
      </c>
      <c r="I79" s="224">
        <v>2865496</v>
      </c>
      <c r="J79" s="224">
        <v>624410</v>
      </c>
      <c r="K79" s="224">
        <v>500537</v>
      </c>
      <c r="L79" s="224">
        <v>151063</v>
      </c>
      <c r="M79" s="224">
        <v>274189</v>
      </c>
      <c r="N79" s="224">
        <v>437497</v>
      </c>
      <c r="O79" s="224">
        <v>320906</v>
      </c>
      <c r="P79" s="224">
        <v>19984</v>
      </c>
      <c r="Q79" s="224">
        <v>33335</v>
      </c>
      <c r="R79" s="224">
        <v>169766</v>
      </c>
      <c r="S79" s="224">
        <v>859278</v>
      </c>
      <c r="T79" s="224">
        <v>44114</v>
      </c>
      <c r="U79" s="224">
        <v>99420</v>
      </c>
      <c r="V79" s="224">
        <v>68919</v>
      </c>
      <c r="W79" s="224">
        <v>141997</v>
      </c>
      <c r="X79" s="224">
        <v>25922</v>
      </c>
      <c r="Y79" s="224">
        <v>5616</v>
      </c>
      <c r="Z79" s="224">
        <v>129</v>
      </c>
      <c r="AA79" s="224">
        <v>12352</v>
      </c>
      <c r="AB79" s="224">
        <v>73688</v>
      </c>
      <c r="AC79" s="224">
        <v>1526</v>
      </c>
      <c r="AD79" s="224">
        <v>3147</v>
      </c>
      <c r="AE79" s="224">
        <v>83129</v>
      </c>
      <c r="AF79" s="224">
        <v>8507</v>
      </c>
      <c r="AG79" s="224">
        <v>138403</v>
      </c>
      <c r="AH79" s="224">
        <v>25203</v>
      </c>
      <c r="AI79" s="224">
        <v>1801591</v>
      </c>
      <c r="AJ79" s="224">
        <v>902646</v>
      </c>
      <c r="AK79" s="224">
        <v>0</v>
      </c>
      <c r="AL79" s="224">
        <v>0</v>
      </c>
      <c r="AM79" s="224">
        <v>141411</v>
      </c>
      <c r="AN79" s="224">
        <v>144963</v>
      </c>
      <c r="AO79" s="224">
        <v>1502</v>
      </c>
      <c r="AP79" s="224">
        <v>0</v>
      </c>
      <c r="AQ79" s="224">
        <v>54641</v>
      </c>
      <c r="AR79" s="224">
        <v>430259</v>
      </c>
      <c r="AS79" s="224">
        <v>482205</v>
      </c>
      <c r="AT79" s="224">
        <v>482146</v>
      </c>
      <c r="AU79" s="224">
        <v>1046764</v>
      </c>
      <c r="AV79" s="224">
        <v>1018853</v>
      </c>
      <c r="AW79" s="224">
        <v>276829</v>
      </c>
      <c r="AX79" s="224">
        <v>105951</v>
      </c>
      <c r="AY79" s="224">
        <v>66762</v>
      </c>
      <c r="AZ79" s="224">
        <v>17268</v>
      </c>
      <c r="BA79" s="224">
        <v>22892</v>
      </c>
      <c r="BB79" s="224">
        <v>29416</v>
      </c>
      <c r="BC79" s="224">
        <v>3215</v>
      </c>
      <c r="BD79" s="224">
        <v>27494</v>
      </c>
      <c r="BE79" s="224">
        <v>687014</v>
      </c>
      <c r="BF79" s="224">
        <v>7157</v>
      </c>
      <c r="BG79" s="224">
        <v>716</v>
      </c>
      <c r="BH79" s="224">
        <v>985462</v>
      </c>
      <c r="BI79" s="224">
        <v>61961</v>
      </c>
      <c r="BJ79" s="224">
        <v>3968458</v>
      </c>
      <c r="BK79" s="224">
        <v>1798928</v>
      </c>
      <c r="BL79" s="224">
        <v>10159891</v>
      </c>
      <c r="BM79" s="224">
        <v>402442</v>
      </c>
      <c r="BN79" s="224">
        <v>57991</v>
      </c>
      <c r="BO79" s="224">
        <v>327779</v>
      </c>
      <c r="BP79" s="224">
        <v>1688499</v>
      </c>
      <c r="BQ79" s="224">
        <v>10219413</v>
      </c>
      <c r="BR79" s="224">
        <v>13420865</v>
      </c>
      <c r="BS79" s="224">
        <v>1767635</v>
      </c>
      <c r="BT79" s="224">
        <v>320157</v>
      </c>
      <c r="BU79" s="224">
        <v>302929</v>
      </c>
      <c r="BV79" s="224">
        <v>442329</v>
      </c>
      <c r="BW79" s="224">
        <v>39425</v>
      </c>
      <c r="BX79" s="224">
        <v>315382</v>
      </c>
      <c r="BY79" s="224">
        <v>0</v>
      </c>
      <c r="BZ79" s="224">
        <v>38737</v>
      </c>
      <c r="CA79" s="224">
        <v>10002</v>
      </c>
      <c r="CB79" s="224">
        <v>15177</v>
      </c>
      <c r="CC79" s="224">
        <v>80563</v>
      </c>
      <c r="CD79" s="224">
        <v>121166</v>
      </c>
      <c r="CE79" s="224">
        <v>143938</v>
      </c>
      <c r="CF79" s="224">
        <v>969447</v>
      </c>
      <c r="CG79" s="224">
        <v>156526</v>
      </c>
      <c r="CH79" s="224">
        <v>1194802</v>
      </c>
      <c r="CI79" s="224">
        <v>3870083</v>
      </c>
      <c r="CJ79" s="224">
        <v>3752688</v>
      </c>
      <c r="CK79" s="224">
        <v>682424</v>
      </c>
      <c r="CL79" s="224">
        <v>1886922</v>
      </c>
      <c r="CM79" s="224">
        <v>710465</v>
      </c>
      <c r="CN79" s="224">
        <v>559842</v>
      </c>
      <c r="CO79" s="224">
        <v>540604</v>
      </c>
      <c r="CP79" s="224">
        <v>920329</v>
      </c>
      <c r="CQ79" s="224">
        <v>176400</v>
      </c>
      <c r="CR79" s="224">
        <v>759026</v>
      </c>
      <c r="CS79" s="224">
        <v>1747322</v>
      </c>
      <c r="CT79" s="224">
        <v>2207221</v>
      </c>
      <c r="CU79" s="224">
        <v>717452</v>
      </c>
      <c r="CV79" s="224">
        <v>796245</v>
      </c>
      <c r="CW79" s="224">
        <v>1989183</v>
      </c>
      <c r="CX79" s="224">
        <v>47789</v>
      </c>
      <c r="CY79" s="224">
        <v>1477586</v>
      </c>
      <c r="CZ79" s="224">
        <v>0</v>
      </c>
      <c r="DA79" s="224">
        <v>304479</v>
      </c>
      <c r="DB79" s="225">
        <v>98215524</v>
      </c>
      <c r="DC79" s="223">
        <v>0</v>
      </c>
      <c r="DD79" s="224">
        <v>0</v>
      </c>
      <c r="DE79" s="224">
        <v>0</v>
      </c>
      <c r="DF79" s="224">
        <v>0</v>
      </c>
      <c r="DG79" s="224">
        <v>0</v>
      </c>
      <c r="DH79" s="224">
        <v>0</v>
      </c>
      <c r="DI79" s="225">
        <v>0</v>
      </c>
      <c r="DJ79" s="225">
        <v>98215524</v>
      </c>
      <c r="DK79" s="225">
        <v>0</v>
      </c>
      <c r="DL79" s="225">
        <v>0</v>
      </c>
      <c r="DM79" s="225">
        <v>98215524</v>
      </c>
      <c r="DN79" s="225">
        <v>0</v>
      </c>
      <c r="DO79" s="224">
        <v>0</v>
      </c>
      <c r="DP79" s="225">
        <v>98215524</v>
      </c>
      <c r="DR79" s="334">
        <v>0</v>
      </c>
      <c r="DS79" s="334">
        <v>1</v>
      </c>
      <c r="DT79" s="334">
        <v>0</v>
      </c>
      <c r="DU79" s="334">
        <v>0</v>
      </c>
    </row>
    <row r="80" spans="1:125" ht="15" customHeight="1" x14ac:dyDescent="0.15">
      <c r="A80" s="226" t="s">
        <v>402</v>
      </c>
      <c r="B80" s="205" t="s">
        <v>579</v>
      </c>
      <c r="C80" s="223">
        <v>257512</v>
      </c>
      <c r="D80" s="224">
        <v>825781</v>
      </c>
      <c r="E80" s="224">
        <v>11918</v>
      </c>
      <c r="F80" s="224">
        <v>22425</v>
      </c>
      <c r="G80" s="224">
        <v>54495</v>
      </c>
      <c r="H80" s="224">
        <v>0</v>
      </c>
      <c r="I80" s="224">
        <v>6990</v>
      </c>
      <c r="J80" s="224">
        <v>74783</v>
      </c>
      <c r="K80" s="224">
        <v>34436</v>
      </c>
      <c r="L80" s="224">
        <v>148410</v>
      </c>
      <c r="M80" s="224">
        <v>20756</v>
      </c>
      <c r="N80" s="224">
        <v>76528</v>
      </c>
      <c r="O80" s="224">
        <v>34953</v>
      </c>
      <c r="P80" s="224">
        <v>28117</v>
      </c>
      <c r="Q80" s="224">
        <v>879</v>
      </c>
      <c r="R80" s="224">
        <v>4489</v>
      </c>
      <c r="S80" s="224">
        <v>173952</v>
      </c>
      <c r="T80" s="224">
        <v>8408</v>
      </c>
      <c r="U80" s="224">
        <v>38972</v>
      </c>
      <c r="V80" s="224">
        <v>26217</v>
      </c>
      <c r="W80" s="224">
        <v>9159</v>
      </c>
      <c r="X80" s="224">
        <v>14468</v>
      </c>
      <c r="Y80" s="224">
        <v>632</v>
      </c>
      <c r="Z80" s="224">
        <v>140</v>
      </c>
      <c r="AA80" s="224">
        <v>18462</v>
      </c>
      <c r="AB80" s="224">
        <v>43230</v>
      </c>
      <c r="AC80" s="224">
        <v>10948</v>
      </c>
      <c r="AD80" s="224">
        <v>33495</v>
      </c>
      <c r="AE80" s="224">
        <v>28087</v>
      </c>
      <c r="AF80" s="224">
        <v>2997</v>
      </c>
      <c r="AG80" s="224">
        <v>2655</v>
      </c>
      <c r="AH80" s="224">
        <v>7629</v>
      </c>
      <c r="AI80" s="224">
        <v>631402</v>
      </c>
      <c r="AJ80" s="224">
        <v>84412</v>
      </c>
      <c r="AK80" s="224">
        <v>0</v>
      </c>
      <c r="AL80" s="224">
        <v>0</v>
      </c>
      <c r="AM80" s="224">
        <v>19302</v>
      </c>
      <c r="AN80" s="224">
        <v>235733</v>
      </c>
      <c r="AO80" s="224">
        <v>15309</v>
      </c>
      <c r="AP80" s="224">
        <v>0</v>
      </c>
      <c r="AQ80" s="224">
        <v>10637</v>
      </c>
      <c r="AR80" s="224">
        <v>120553</v>
      </c>
      <c r="AS80" s="224">
        <v>101554</v>
      </c>
      <c r="AT80" s="224">
        <v>107754</v>
      </c>
      <c r="AU80" s="224">
        <v>218253</v>
      </c>
      <c r="AV80" s="224">
        <v>69508</v>
      </c>
      <c r="AW80" s="224">
        <v>30330</v>
      </c>
      <c r="AX80" s="224">
        <v>81375</v>
      </c>
      <c r="AY80" s="224">
        <v>23059</v>
      </c>
      <c r="AZ80" s="224">
        <v>4510</v>
      </c>
      <c r="BA80" s="224">
        <v>5061</v>
      </c>
      <c r="BB80" s="224">
        <v>5614</v>
      </c>
      <c r="BC80" s="224">
        <v>15048</v>
      </c>
      <c r="BD80" s="224">
        <v>2898</v>
      </c>
      <c r="BE80" s="224">
        <v>1459234</v>
      </c>
      <c r="BF80" s="224">
        <v>13185</v>
      </c>
      <c r="BG80" s="224">
        <v>2665</v>
      </c>
      <c r="BH80" s="224">
        <v>27514</v>
      </c>
      <c r="BI80" s="224">
        <v>586094</v>
      </c>
      <c r="BJ80" s="224">
        <v>264033</v>
      </c>
      <c r="BK80" s="224">
        <v>82114</v>
      </c>
      <c r="BL80" s="224">
        <v>1040456</v>
      </c>
      <c r="BM80" s="224">
        <v>240036</v>
      </c>
      <c r="BN80" s="224">
        <v>40020</v>
      </c>
      <c r="BO80" s="224">
        <v>20183</v>
      </c>
      <c r="BP80" s="224">
        <v>46190</v>
      </c>
      <c r="BQ80" s="224">
        <v>64549</v>
      </c>
      <c r="BR80" s="224">
        <v>75584</v>
      </c>
      <c r="BS80" s="224">
        <v>71599</v>
      </c>
      <c r="BT80" s="224">
        <v>11855</v>
      </c>
      <c r="BU80" s="224">
        <v>9945</v>
      </c>
      <c r="BV80" s="224">
        <v>7810</v>
      </c>
      <c r="BW80" s="224">
        <v>969</v>
      </c>
      <c r="BX80" s="224">
        <v>978222</v>
      </c>
      <c r="BY80" s="224">
        <v>624992</v>
      </c>
      <c r="BZ80" s="224">
        <v>806361</v>
      </c>
      <c r="CA80" s="224">
        <v>7186</v>
      </c>
      <c r="CB80" s="224">
        <v>964</v>
      </c>
      <c r="CC80" s="224">
        <v>1100</v>
      </c>
      <c r="CD80" s="224">
        <v>4574</v>
      </c>
      <c r="CE80" s="224">
        <v>26415</v>
      </c>
      <c r="CF80" s="224">
        <v>14877</v>
      </c>
      <c r="CG80" s="224">
        <v>1864</v>
      </c>
      <c r="CH80" s="224">
        <v>51855</v>
      </c>
      <c r="CI80" s="224">
        <v>60883</v>
      </c>
      <c r="CJ80" s="224">
        <v>62518</v>
      </c>
      <c r="CK80" s="224">
        <v>45751</v>
      </c>
      <c r="CL80" s="224">
        <v>106941</v>
      </c>
      <c r="CM80" s="224">
        <v>24073</v>
      </c>
      <c r="CN80" s="224">
        <v>18558</v>
      </c>
      <c r="CO80" s="224">
        <v>21635</v>
      </c>
      <c r="CP80" s="224">
        <v>11118</v>
      </c>
      <c r="CQ80" s="224">
        <v>1011</v>
      </c>
      <c r="CR80" s="224">
        <v>147365</v>
      </c>
      <c r="CS80" s="224">
        <v>46906</v>
      </c>
      <c r="CT80" s="224">
        <v>21223</v>
      </c>
      <c r="CU80" s="224">
        <v>52204</v>
      </c>
      <c r="CV80" s="224">
        <v>10180</v>
      </c>
      <c r="CW80" s="224">
        <v>16293</v>
      </c>
      <c r="CX80" s="224">
        <v>1109</v>
      </c>
      <c r="CY80" s="224">
        <v>16523</v>
      </c>
      <c r="CZ80" s="224">
        <v>39291</v>
      </c>
      <c r="DA80" s="224">
        <v>10225</v>
      </c>
      <c r="DB80" s="225">
        <v>11100487</v>
      </c>
      <c r="DC80" s="223">
        <v>18886</v>
      </c>
      <c r="DD80" s="224">
        <v>1107971</v>
      </c>
      <c r="DE80" s="224">
        <v>55</v>
      </c>
      <c r="DF80" s="224">
        <v>44790</v>
      </c>
      <c r="DG80" s="224">
        <v>232241</v>
      </c>
      <c r="DH80" s="224">
        <v>45522</v>
      </c>
      <c r="DI80" s="225">
        <v>1449465</v>
      </c>
      <c r="DJ80" s="225">
        <v>12549952</v>
      </c>
      <c r="DK80" s="225">
        <v>3818546</v>
      </c>
      <c r="DL80" s="225">
        <v>5268011</v>
      </c>
      <c r="DM80" s="225">
        <v>16368498</v>
      </c>
      <c r="DN80" s="225">
        <v>-11036370</v>
      </c>
      <c r="DO80" s="224">
        <v>-5768359</v>
      </c>
      <c r="DP80" s="225">
        <v>5332128</v>
      </c>
      <c r="DR80" s="334">
        <v>0.87939540000000005</v>
      </c>
      <c r="DS80" s="334">
        <v>0.12060459999999995</v>
      </c>
      <c r="DT80" s="334">
        <v>4.1879202647114588E-4</v>
      </c>
      <c r="DU80" s="334">
        <v>5.2303527021586378E-8</v>
      </c>
    </row>
    <row r="81" spans="1:125" ht="15" customHeight="1" x14ac:dyDescent="0.15">
      <c r="A81" s="226" t="s">
        <v>403</v>
      </c>
      <c r="B81" s="205" t="s">
        <v>580</v>
      </c>
      <c r="C81" s="223">
        <v>73</v>
      </c>
      <c r="D81" s="224">
        <v>0</v>
      </c>
      <c r="E81" s="224">
        <v>5235</v>
      </c>
      <c r="F81" s="224">
        <v>4658</v>
      </c>
      <c r="G81" s="224">
        <v>2813</v>
      </c>
      <c r="H81" s="224">
        <v>0</v>
      </c>
      <c r="I81" s="224">
        <v>32728</v>
      </c>
      <c r="J81" s="224">
        <v>15428</v>
      </c>
      <c r="K81" s="224">
        <v>3024</v>
      </c>
      <c r="L81" s="224">
        <v>512</v>
      </c>
      <c r="M81" s="224">
        <v>3055</v>
      </c>
      <c r="N81" s="224">
        <v>5635</v>
      </c>
      <c r="O81" s="224">
        <v>2372</v>
      </c>
      <c r="P81" s="224">
        <v>152</v>
      </c>
      <c r="Q81" s="224">
        <v>1293</v>
      </c>
      <c r="R81" s="224">
        <v>20956</v>
      </c>
      <c r="S81" s="224">
        <v>11510</v>
      </c>
      <c r="T81" s="224">
        <v>3053</v>
      </c>
      <c r="U81" s="224">
        <v>2407</v>
      </c>
      <c r="V81" s="224">
        <v>5663</v>
      </c>
      <c r="W81" s="224">
        <v>8634</v>
      </c>
      <c r="X81" s="224">
        <v>1792</v>
      </c>
      <c r="Y81" s="224">
        <v>144</v>
      </c>
      <c r="Z81" s="224">
        <v>14</v>
      </c>
      <c r="AA81" s="224">
        <v>10585</v>
      </c>
      <c r="AB81" s="224">
        <v>117799</v>
      </c>
      <c r="AC81" s="224">
        <v>1633</v>
      </c>
      <c r="AD81" s="224">
        <v>1655</v>
      </c>
      <c r="AE81" s="224">
        <v>20814</v>
      </c>
      <c r="AF81" s="224">
        <v>2527</v>
      </c>
      <c r="AG81" s="224">
        <v>1010</v>
      </c>
      <c r="AH81" s="224">
        <v>1155</v>
      </c>
      <c r="AI81" s="224">
        <v>18387</v>
      </c>
      <c r="AJ81" s="224">
        <v>5730</v>
      </c>
      <c r="AK81" s="224">
        <v>0</v>
      </c>
      <c r="AL81" s="224">
        <v>0</v>
      </c>
      <c r="AM81" s="224">
        <v>15750</v>
      </c>
      <c r="AN81" s="224">
        <v>9748</v>
      </c>
      <c r="AO81" s="224">
        <v>324</v>
      </c>
      <c r="AP81" s="224">
        <v>0</v>
      </c>
      <c r="AQ81" s="224">
        <v>3907</v>
      </c>
      <c r="AR81" s="224">
        <v>52845</v>
      </c>
      <c r="AS81" s="224">
        <v>40059</v>
      </c>
      <c r="AT81" s="224">
        <v>68877</v>
      </c>
      <c r="AU81" s="224">
        <v>237616</v>
      </c>
      <c r="AV81" s="224">
        <v>111032</v>
      </c>
      <c r="AW81" s="224">
        <v>13077</v>
      </c>
      <c r="AX81" s="224">
        <v>90463</v>
      </c>
      <c r="AY81" s="224">
        <v>13097</v>
      </c>
      <c r="AZ81" s="224">
        <v>1635</v>
      </c>
      <c r="BA81" s="224">
        <v>6351</v>
      </c>
      <c r="BB81" s="224">
        <v>2545</v>
      </c>
      <c r="BC81" s="224">
        <v>10570</v>
      </c>
      <c r="BD81" s="224">
        <v>1645</v>
      </c>
      <c r="BE81" s="224">
        <v>124493</v>
      </c>
      <c r="BF81" s="224">
        <v>650</v>
      </c>
      <c r="BG81" s="224">
        <v>416</v>
      </c>
      <c r="BH81" s="224">
        <v>17416</v>
      </c>
      <c r="BI81" s="224">
        <v>6</v>
      </c>
      <c r="BJ81" s="224">
        <v>37308</v>
      </c>
      <c r="BK81" s="224">
        <v>22740</v>
      </c>
      <c r="BL81" s="224">
        <v>71235</v>
      </c>
      <c r="BM81" s="224">
        <v>73905</v>
      </c>
      <c r="BN81" s="224">
        <v>1661</v>
      </c>
      <c r="BO81" s="224">
        <v>41145</v>
      </c>
      <c r="BP81" s="224">
        <v>311491</v>
      </c>
      <c r="BQ81" s="224">
        <v>882249</v>
      </c>
      <c r="BR81" s="224">
        <v>308873</v>
      </c>
      <c r="BS81" s="224">
        <v>254297</v>
      </c>
      <c r="BT81" s="224">
        <v>7365</v>
      </c>
      <c r="BU81" s="224">
        <v>12382</v>
      </c>
      <c r="BV81" s="224">
        <v>0</v>
      </c>
      <c r="BW81" s="224">
        <v>155</v>
      </c>
      <c r="BX81" s="224">
        <v>20353</v>
      </c>
      <c r="BY81" s="224">
        <v>16</v>
      </c>
      <c r="BZ81" s="224">
        <v>1493</v>
      </c>
      <c r="CA81" s="224">
        <v>12144</v>
      </c>
      <c r="CB81" s="224">
        <v>5341</v>
      </c>
      <c r="CC81" s="224">
        <v>1867</v>
      </c>
      <c r="CD81" s="224">
        <v>4555</v>
      </c>
      <c r="CE81" s="224">
        <v>383475</v>
      </c>
      <c r="CF81" s="224">
        <v>129785</v>
      </c>
      <c r="CG81" s="224">
        <v>64594</v>
      </c>
      <c r="CH81" s="224">
        <v>432275</v>
      </c>
      <c r="CI81" s="224">
        <v>209486</v>
      </c>
      <c r="CJ81" s="224">
        <v>434949</v>
      </c>
      <c r="CK81" s="224">
        <v>300398</v>
      </c>
      <c r="CL81" s="224">
        <v>186948</v>
      </c>
      <c r="CM81" s="224">
        <v>9497</v>
      </c>
      <c r="CN81" s="224">
        <v>16332</v>
      </c>
      <c r="CO81" s="224">
        <v>185373</v>
      </c>
      <c r="CP81" s="224">
        <v>135495</v>
      </c>
      <c r="CQ81" s="224">
        <v>36760</v>
      </c>
      <c r="CR81" s="224">
        <v>23302</v>
      </c>
      <c r="CS81" s="224">
        <v>602972</v>
      </c>
      <c r="CT81" s="224">
        <v>15711</v>
      </c>
      <c r="CU81" s="224">
        <v>22835</v>
      </c>
      <c r="CV81" s="224">
        <v>25060</v>
      </c>
      <c r="CW81" s="224">
        <v>49544</v>
      </c>
      <c r="CX81" s="224">
        <v>2576</v>
      </c>
      <c r="CY81" s="224">
        <v>29009</v>
      </c>
      <c r="CZ81" s="224">
        <v>138</v>
      </c>
      <c r="DA81" s="224">
        <v>113174</v>
      </c>
      <c r="DB81" s="225">
        <v>6615231</v>
      </c>
      <c r="DC81" s="223">
        <v>39490</v>
      </c>
      <c r="DD81" s="224">
        <v>4477211</v>
      </c>
      <c r="DE81" s="224">
        <v>26</v>
      </c>
      <c r="DF81" s="224">
        <v>1178</v>
      </c>
      <c r="DG81" s="224">
        <v>2204</v>
      </c>
      <c r="DH81" s="224">
        <v>155</v>
      </c>
      <c r="DI81" s="225">
        <v>4520264</v>
      </c>
      <c r="DJ81" s="225">
        <v>11135495</v>
      </c>
      <c r="DK81" s="225">
        <v>1054281</v>
      </c>
      <c r="DL81" s="225">
        <v>5574545</v>
      </c>
      <c r="DM81" s="225">
        <v>12189776</v>
      </c>
      <c r="DN81" s="225">
        <v>-8228077</v>
      </c>
      <c r="DO81" s="224">
        <v>-2653532</v>
      </c>
      <c r="DP81" s="225">
        <v>3961699</v>
      </c>
      <c r="DR81" s="334">
        <v>0.73890537000000001</v>
      </c>
      <c r="DS81" s="334">
        <v>0.26109462999999999</v>
      </c>
      <c r="DT81" s="334">
        <v>1.6923008523047134E-3</v>
      </c>
      <c r="DU81" s="334">
        <v>2.4725303682931744E-8</v>
      </c>
    </row>
    <row r="82" spans="1:125" ht="15" customHeight="1" x14ac:dyDescent="0.15">
      <c r="A82" s="226" t="s">
        <v>404</v>
      </c>
      <c r="B82" s="205" t="s">
        <v>646</v>
      </c>
      <c r="C82" s="223">
        <v>89639</v>
      </c>
      <c r="D82" s="224">
        <v>427166</v>
      </c>
      <c r="E82" s="224">
        <v>8301</v>
      </c>
      <c r="F82" s="224">
        <v>7352</v>
      </c>
      <c r="G82" s="224">
        <v>25848</v>
      </c>
      <c r="H82" s="224">
        <v>0</v>
      </c>
      <c r="I82" s="224">
        <v>3067</v>
      </c>
      <c r="J82" s="224">
        <v>141923</v>
      </c>
      <c r="K82" s="224">
        <v>140251</v>
      </c>
      <c r="L82" s="224">
        <v>140735</v>
      </c>
      <c r="M82" s="224">
        <v>62939</v>
      </c>
      <c r="N82" s="224">
        <v>107912</v>
      </c>
      <c r="O82" s="224">
        <v>48572</v>
      </c>
      <c r="P82" s="224">
        <v>11567</v>
      </c>
      <c r="Q82" s="224">
        <v>1279</v>
      </c>
      <c r="R82" s="224">
        <v>10642</v>
      </c>
      <c r="S82" s="224">
        <v>63760</v>
      </c>
      <c r="T82" s="224">
        <v>6513</v>
      </c>
      <c r="U82" s="224">
        <v>24154</v>
      </c>
      <c r="V82" s="224">
        <v>34906</v>
      </c>
      <c r="W82" s="224">
        <v>16234</v>
      </c>
      <c r="X82" s="224">
        <v>5734</v>
      </c>
      <c r="Y82" s="224">
        <v>246</v>
      </c>
      <c r="Z82" s="224">
        <v>68</v>
      </c>
      <c r="AA82" s="224">
        <v>8590</v>
      </c>
      <c r="AB82" s="224">
        <v>33058</v>
      </c>
      <c r="AC82" s="224">
        <v>6555</v>
      </c>
      <c r="AD82" s="224">
        <v>30011</v>
      </c>
      <c r="AE82" s="224">
        <v>33156</v>
      </c>
      <c r="AF82" s="224">
        <v>2713</v>
      </c>
      <c r="AG82" s="224">
        <v>3072</v>
      </c>
      <c r="AH82" s="224">
        <v>4680</v>
      </c>
      <c r="AI82" s="224">
        <v>176282</v>
      </c>
      <c r="AJ82" s="224">
        <v>26705</v>
      </c>
      <c r="AK82" s="224">
        <v>0</v>
      </c>
      <c r="AL82" s="224">
        <v>0</v>
      </c>
      <c r="AM82" s="224">
        <v>5368</v>
      </c>
      <c r="AN82" s="224">
        <v>64373</v>
      </c>
      <c r="AO82" s="224">
        <v>428</v>
      </c>
      <c r="AP82" s="224">
        <v>0</v>
      </c>
      <c r="AQ82" s="224">
        <v>9672</v>
      </c>
      <c r="AR82" s="224">
        <v>34603</v>
      </c>
      <c r="AS82" s="224">
        <v>38519</v>
      </c>
      <c r="AT82" s="224">
        <v>47915</v>
      </c>
      <c r="AU82" s="224">
        <v>100332</v>
      </c>
      <c r="AV82" s="224">
        <v>59641</v>
      </c>
      <c r="AW82" s="224">
        <v>29888</v>
      </c>
      <c r="AX82" s="224">
        <v>65782</v>
      </c>
      <c r="AY82" s="224">
        <v>14380</v>
      </c>
      <c r="AZ82" s="224">
        <v>3323</v>
      </c>
      <c r="BA82" s="224">
        <v>6334</v>
      </c>
      <c r="BB82" s="224">
        <v>4012</v>
      </c>
      <c r="BC82" s="224">
        <v>15135</v>
      </c>
      <c r="BD82" s="224">
        <v>3477</v>
      </c>
      <c r="BE82" s="224">
        <v>511173</v>
      </c>
      <c r="BF82" s="224">
        <v>5409</v>
      </c>
      <c r="BG82" s="224">
        <v>1116</v>
      </c>
      <c r="BH82" s="224">
        <v>33771</v>
      </c>
      <c r="BI82" s="224">
        <v>8714</v>
      </c>
      <c r="BJ82" s="224">
        <v>264826</v>
      </c>
      <c r="BK82" s="224">
        <v>102015</v>
      </c>
      <c r="BL82" s="224">
        <v>536501</v>
      </c>
      <c r="BM82" s="224">
        <v>29369</v>
      </c>
      <c r="BN82" s="224">
        <v>13261</v>
      </c>
      <c r="BO82" s="224">
        <v>11072</v>
      </c>
      <c r="BP82" s="224">
        <v>16207</v>
      </c>
      <c r="BQ82" s="224">
        <v>34719</v>
      </c>
      <c r="BR82" s="224">
        <v>67364</v>
      </c>
      <c r="BS82" s="224">
        <v>29554</v>
      </c>
      <c r="BT82" s="224">
        <v>7034</v>
      </c>
      <c r="BU82" s="224">
        <v>7569</v>
      </c>
      <c r="BV82" s="224">
        <v>2937</v>
      </c>
      <c r="BW82" s="224">
        <v>90899</v>
      </c>
      <c r="BX82" s="224">
        <v>164861</v>
      </c>
      <c r="BY82" s="224">
        <v>52360</v>
      </c>
      <c r="BZ82" s="224">
        <v>1951</v>
      </c>
      <c r="CA82" s="224">
        <v>2610</v>
      </c>
      <c r="CB82" s="224">
        <v>20902</v>
      </c>
      <c r="CC82" s="224">
        <v>951</v>
      </c>
      <c r="CD82" s="224">
        <v>2376</v>
      </c>
      <c r="CE82" s="224">
        <v>155702</v>
      </c>
      <c r="CF82" s="224">
        <v>12783</v>
      </c>
      <c r="CG82" s="224">
        <v>1754</v>
      </c>
      <c r="CH82" s="224">
        <v>60027</v>
      </c>
      <c r="CI82" s="224">
        <v>32358</v>
      </c>
      <c r="CJ82" s="224">
        <v>43528</v>
      </c>
      <c r="CK82" s="224">
        <v>37719</v>
      </c>
      <c r="CL82" s="224">
        <v>282336</v>
      </c>
      <c r="CM82" s="224">
        <v>35161</v>
      </c>
      <c r="CN82" s="224">
        <v>23959</v>
      </c>
      <c r="CO82" s="224">
        <v>20169</v>
      </c>
      <c r="CP82" s="224">
        <v>11028</v>
      </c>
      <c r="CQ82" s="224">
        <v>14917</v>
      </c>
      <c r="CR82" s="224">
        <v>84928</v>
      </c>
      <c r="CS82" s="224">
        <v>41359</v>
      </c>
      <c r="CT82" s="224">
        <v>27742</v>
      </c>
      <c r="CU82" s="224">
        <v>115162</v>
      </c>
      <c r="CV82" s="224">
        <v>10066</v>
      </c>
      <c r="CW82" s="224">
        <v>9251</v>
      </c>
      <c r="CX82" s="224">
        <v>1594</v>
      </c>
      <c r="CY82" s="224">
        <v>11139</v>
      </c>
      <c r="CZ82" s="224">
        <v>40079</v>
      </c>
      <c r="DA82" s="224">
        <v>3599</v>
      </c>
      <c r="DB82" s="225">
        <v>5302693</v>
      </c>
      <c r="DC82" s="223">
        <v>45478</v>
      </c>
      <c r="DD82" s="224">
        <v>1093178</v>
      </c>
      <c r="DE82" s="224">
        <v>119</v>
      </c>
      <c r="DF82" s="224">
        <v>77853</v>
      </c>
      <c r="DG82" s="224">
        <v>276329</v>
      </c>
      <c r="DH82" s="224">
        <v>29448</v>
      </c>
      <c r="DI82" s="225">
        <v>1522405</v>
      </c>
      <c r="DJ82" s="225">
        <v>6825098</v>
      </c>
      <c r="DK82" s="225">
        <v>3795456</v>
      </c>
      <c r="DL82" s="225">
        <v>5317861</v>
      </c>
      <c r="DM82" s="225">
        <v>10620554</v>
      </c>
      <c r="DN82" s="225">
        <v>-6020704</v>
      </c>
      <c r="DO82" s="224">
        <v>-702843</v>
      </c>
      <c r="DP82" s="225">
        <v>4599850</v>
      </c>
      <c r="DR82" s="334">
        <v>0.88214177000000005</v>
      </c>
      <c r="DS82" s="334">
        <v>0.11785822999999995</v>
      </c>
      <c r="DT82" s="334">
        <v>4.1320055300515476E-4</v>
      </c>
      <c r="DU82" s="334">
        <v>1.1316581301034144E-7</v>
      </c>
    </row>
    <row r="83" spans="1:125" ht="15" customHeight="1" x14ac:dyDescent="0.15">
      <c r="A83" s="226" t="s">
        <v>405</v>
      </c>
      <c r="B83" s="205" t="s">
        <v>481</v>
      </c>
      <c r="C83" s="223">
        <v>343106</v>
      </c>
      <c r="D83" s="224">
        <v>1395837</v>
      </c>
      <c r="E83" s="224">
        <v>31542</v>
      </c>
      <c r="F83" s="224">
        <v>20964</v>
      </c>
      <c r="G83" s="224">
        <v>116088</v>
      </c>
      <c r="H83" s="224">
        <v>0</v>
      </c>
      <c r="I83" s="224">
        <v>11799</v>
      </c>
      <c r="J83" s="224">
        <v>768395</v>
      </c>
      <c r="K83" s="224">
        <v>581318</v>
      </c>
      <c r="L83" s="224">
        <v>837000</v>
      </c>
      <c r="M83" s="224">
        <v>164671</v>
      </c>
      <c r="N83" s="224">
        <v>571355</v>
      </c>
      <c r="O83" s="224">
        <v>173034</v>
      </c>
      <c r="P83" s="224">
        <v>206102</v>
      </c>
      <c r="Q83" s="224">
        <v>7363</v>
      </c>
      <c r="R83" s="224">
        <v>54580</v>
      </c>
      <c r="S83" s="224">
        <v>226358</v>
      </c>
      <c r="T83" s="224">
        <v>21160</v>
      </c>
      <c r="U83" s="224">
        <v>88509</v>
      </c>
      <c r="V83" s="224">
        <v>98379</v>
      </c>
      <c r="W83" s="224">
        <v>44672</v>
      </c>
      <c r="X83" s="224">
        <v>47352</v>
      </c>
      <c r="Y83" s="224">
        <v>1020</v>
      </c>
      <c r="Z83" s="224">
        <v>172</v>
      </c>
      <c r="AA83" s="224">
        <v>18902</v>
      </c>
      <c r="AB83" s="224">
        <v>116057</v>
      </c>
      <c r="AC83" s="224">
        <v>18915</v>
      </c>
      <c r="AD83" s="224">
        <v>95766</v>
      </c>
      <c r="AE83" s="224">
        <v>195366</v>
      </c>
      <c r="AF83" s="224">
        <v>9995</v>
      </c>
      <c r="AG83" s="224">
        <v>12420</v>
      </c>
      <c r="AH83" s="224">
        <v>32276</v>
      </c>
      <c r="AI83" s="224">
        <v>462991</v>
      </c>
      <c r="AJ83" s="224">
        <v>112509</v>
      </c>
      <c r="AK83" s="224">
        <v>0</v>
      </c>
      <c r="AL83" s="224">
        <v>0</v>
      </c>
      <c r="AM83" s="224">
        <v>24249</v>
      </c>
      <c r="AN83" s="224">
        <v>221744</v>
      </c>
      <c r="AO83" s="224">
        <v>6437</v>
      </c>
      <c r="AP83" s="224">
        <v>0</v>
      </c>
      <c r="AQ83" s="224">
        <v>101906</v>
      </c>
      <c r="AR83" s="224">
        <v>122071</v>
      </c>
      <c r="AS83" s="224">
        <v>195195</v>
      </c>
      <c r="AT83" s="224">
        <v>208101</v>
      </c>
      <c r="AU83" s="224">
        <v>439685</v>
      </c>
      <c r="AV83" s="224">
        <v>326110</v>
      </c>
      <c r="AW83" s="224">
        <v>141644</v>
      </c>
      <c r="AX83" s="224">
        <v>305210</v>
      </c>
      <c r="AY83" s="224">
        <v>86913</v>
      </c>
      <c r="AZ83" s="224">
        <v>15295</v>
      </c>
      <c r="BA83" s="224">
        <v>27455</v>
      </c>
      <c r="BB83" s="224">
        <v>31170</v>
      </c>
      <c r="BC83" s="224">
        <v>74490</v>
      </c>
      <c r="BD83" s="224">
        <v>18027</v>
      </c>
      <c r="BE83" s="224">
        <v>1378465</v>
      </c>
      <c r="BF83" s="224">
        <v>21568</v>
      </c>
      <c r="BG83" s="224">
        <v>4460</v>
      </c>
      <c r="BH83" s="224">
        <v>138772</v>
      </c>
      <c r="BI83" s="224">
        <v>135532</v>
      </c>
      <c r="BJ83" s="224">
        <v>640243</v>
      </c>
      <c r="BK83" s="224">
        <v>266986</v>
      </c>
      <c r="BL83" s="224">
        <v>1385931</v>
      </c>
      <c r="BM83" s="224">
        <v>426961</v>
      </c>
      <c r="BN83" s="224">
        <v>229303</v>
      </c>
      <c r="BO83" s="224">
        <v>42861</v>
      </c>
      <c r="BP83" s="224">
        <v>53636</v>
      </c>
      <c r="BQ83" s="224">
        <v>161044</v>
      </c>
      <c r="BR83" s="224">
        <v>275225</v>
      </c>
      <c r="BS83" s="224">
        <v>156041</v>
      </c>
      <c r="BT83" s="224">
        <v>49037</v>
      </c>
      <c r="BU83" s="224">
        <v>44457</v>
      </c>
      <c r="BV83" s="224">
        <v>6568</v>
      </c>
      <c r="BW83" s="224">
        <v>4201</v>
      </c>
      <c r="BX83" s="224">
        <v>36719</v>
      </c>
      <c r="BY83" s="224">
        <v>117490</v>
      </c>
      <c r="BZ83" s="224">
        <v>5444</v>
      </c>
      <c r="CA83" s="224">
        <v>5273</v>
      </c>
      <c r="CB83" s="224">
        <v>2587</v>
      </c>
      <c r="CC83" s="224">
        <v>3748</v>
      </c>
      <c r="CD83" s="224">
        <v>8561</v>
      </c>
      <c r="CE83" s="224">
        <v>3836</v>
      </c>
      <c r="CF83" s="224">
        <v>86212</v>
      </c>
      <c r="CG83" s="224">
        <v>20129</v>
      </c>
      <c r="CH83" s="224">
        <v>200938</v>
      </c>
      <c r="CI83" s="224">
        <v>774381</v>
      </c>
      <c r="CJ83" s="224">
        <v>215332</v>
      </c>
      <c r="CK83" s="224">
        <v>141413</v>
      </c>
      <c r="CL83" s="224">
        <v>541157</v>
      </c>
      <c r="CM83" s="224">
        <v>135593</v>
      </c>
      <c r="CN83" s="224">
        <v>79656</v>
      </c>
      <c r="CO83" s="224">
        <v>84872</v>
      </c>
      <c r="CP83" s="224">
        <v>35629</v>
      </c>
      <c r="CQ83" s="224">
        <v>10150</v>
      </c>
      <c r="CR83" s="224">
        <v>253523</v>
      </c>
      <c r="CS83" s="224">
        <v>154408</v>
      </c>
      <c r="CT83" s="224">
        <v>119776</v>
      </c>
      <c r="CU83" s="224">
        <v>406333</v>
      </c>
      <c r="CV83" s="224">
        <v>34518</v>
      </c>
      <c r="CW83" s="224">
        <v>29846</v>
      </c>
      <c r="CX83" s="224">
        <v>3722</v>
      </c>
      <c r="CY83" s="224">
        <v>40411</v>
      </c>
      <c r="CZ83" s="224">
        <v>96803</v>
      </c>
      <c r="DA83" s="224">
        <v>10244</v>
      </c>
      <c r="DB83" s="225">
        <v>18311670</v>
      </c>
      <c r="DC83" s="223">
        <v>126585</v>
      </c>
      <c r="DD83" s="224">
        <v>2767766</v>
      </c>
      <c r="DE83" s="224">
        <v>413</v>
      </c>
      <c r="DF83" s="224">
        <v>144339</v>
      </c>
      <c r="DG83" s="224">
        <v>644689</v>
      </c>
      <c r="DH83" s="224">
        <v>131492</v>
      </c>
      <c r="DI83" s="225">
        <v>3815284</v>
      </c>
      <c r="DJ83" s="225">
        <v>22126954</v>
      </c>
      <c r="DK83" s="225">
        <v>8347857</v>
      </c>
      <c r="DL83" s="225">
        <v>12163141</v>
      </c>
      <c r="DM83" s="225">
        <v>30474811</v>
      </c>
      <c r="DN83" s="225">
        <v>-20696890</v>
      </c>
      <c r="DO83" s="224">
        <v>-8533749</v>
      </c>
      <c r="DP83" s="225">
        <v>9777921</v>
      </c>
      <c r="DR83" s="334">
        <v>0.93537004999999995</v>
      </c>
      <c r="DS83" s="334">
        <v>6.4629950000000047E-2</v>
      </c>
      <c r="DT83" s="334">
        <v>1.046163060168486E-3</v>
      </c>
      <c r="DU83" s="334">
        <v>3.9275193927118502E-7</v>
      </c>
    </row>
    <row r="84" spans="1:125" ht="15" customHeight="1" x14ac:dyDescent="0.15">
      <c r="A84" s="226" t="s">
        <v>406</v>
      </c>
      <c r="B84" s="205" t="s">
        <v>647</v>
      </c>
      <c r="C84" s="223">
        <v>40</v>
      </c>
      <c r="D84" s="224">
        <v>0</v>
      </c>
      <c r="E84" s="224">
        <v>69</v>
      </c>
      <c r="F84" s="224">
        <v>0</v>
      </c>
      <c r="G84" s="224">
        <v>103080</v>
      </c>
      <c r="H84" s="224">
        <v>0</v>
      </c>
      <c r="I84" s="224">
        <v>353</v>
      </c>
      <c r="J84" s="224">
        <v>5859</v>
      </c>
      <c r="K84" s="224">
        <v>524</v>
      </c>
      <c r="L84" s="224">
        <v>104</v>
      </c>
      <c r="M84" s="224">
        <v>1199</v>
      </c>
      <c r="N84" s="224">
        <v>911</v>
      </c>
      <c r="O84" s="224">
        <v>1785</v>
      </c>
      <c r="P84" s="224">
        <v>154</v>
      </c>
      <c r="Q84" s="224">
        <v>36</v>
      </c>
      <c r="R84" s="224">
        <v>345</v>
      </c>
      <c r="S84" s="224">
        <v>1062</v>
      </c>
      <c r="T84" s="224">
        <v>460</v>
      </c>
      <c r="U84" s="224">
        <v>3974</v>
      </c>
      <c r="V84" s="224">
        <v>104</v>
      </c>
      <c r="W84" s="224">
        <v>1320</v>
      </c>
      <c r="X84" s="224">
        <v>1608</v>
      </c>
      <c r="Y84" s="224">
        <v>16</v>
      </c>
      <c r="Z84" s="224">
        <v>1</v>
      </c>
      <c r="AA84" s="224">
        <v>217</v>
      </c>
      <c r="AB84" s="224">
        <v>1318</v>
      </c>
      <c r="AC84" s="224">
        <v>98</v>
      </c>
      <c r="AD84" s="224">
        <v>2</v>
      </c>
      <c r="AE84" s="224">
        <v>5811</v>
      </c>
      <c r="AF84" s="224">
        <v>478</v>
      </c>
      <c r="AG84" s="224">
        <v>454</v>
      </c>
      <c r="AH84" s="224">
        <v>1955</v>
      </c>
      <c r="AI84" s="224">
        <v>1535</v>
      </c>
      <c r="AJ84" s="224">
        <v>584</v>
      </c>
      <c r="AK84" s="224">
        <v>0</v>
      </c>
      <c r="AL84" s="224">
        <v>0</v>
      </c>
      <c r="AM84" s="224">
        <v>2473</v>
      </c>
      <c r="AN84" s="224">
        <v>268</v>
      </c>
      <c r="AO84" s="224">
        <v>51</v>
      </c>
      <c r="AP84" s="224">
        <v>0</v>
      </c>
      <c r="AQ84" s="224">
        <v>181</v>
      </c>
      <c r="AR84" s="224">
        <v>128</v>
      </c>
      <c r="AS84" s="224">
        <v>1380</v>
      </c>
      <c r="AT84" s="224">
        <v>2195</v>
      </c>
      <c r="AU84" s="224">
        <v>3429</v>
      </c>
      <c r="AV84" s="224">
        <v>3948</v>
      </c>
      <c r="AW84" s="224">
        <v>888</v>
      </c>
      <c r="AX84" s="224">
        <v>4087</v>
      </c>
      <c r="AY84" s="224">
        <v>6104</v>
      </c>
      <c r="AZ84" s="224">
        <v>59</v>
      </c>
      <c r="BA84" s="224">
        <v>268</v>
      </c>
      <c r="BB84" s="224">
        <v>697</v>
      </c>
      <c r="BC84" s="224">
        <v>394</v>
      </c>
      <c r="BD84" s="224">
        <v>840</v>
      </c>
      <c r="BE84" s="224">
        <v>9697</v>
      </c>
      <c r="BF84" s="224">
        <v>246</v>
      </c>
      <c r="BG84" s="224">
        <v>29</v>
      </c>
      <c r="BH84" s="224">
        <v>4153</v>
      </c>
      <c r="BI84" s="224">
        <v>134</v>
      </c>
      <c r="BJ84" s="224">
        <v>0</v>
      </c>
      <c r="BK84" s="224">
        <v>0</v>
      </c>
      <c r="BL84" s="224">
        <v>456</v>
      </c>
      <c r="BM84" s="224">
        <v>0</v>
      </c>
      <c r="BN84" s="224">
        <v>0</v>
      </c>
      <c r="BO84" s="224">
        <v>0</v>
      </c>
      <c r="BP84" s="224">
        <v>0</v>
      </c>
      <c r="BQ84" s="224">
        <v>110000</v>
      </c>
      <c r="BR84" s="224">
        <v>10439</v>
      </c>
      <c r="BS84" s="224">
        <v>3492</v>
      </c>
      <c r="BT84" s="224">
        <v>0</v>
      </c>
      <c r="BU84" s="224">
        <v>0</v>
      </c>
      <c r="BV84" s="224">
        <v>0</v>
      </c>
      <c r="BW84" s="224">
        <v>22724</v>
      </c>
      <c r="BX84" s="224">
        <v>3626936</v>
      </c>
      <c r="BY84" s="224">
        <v>11994523</v>
      </c>
      <c r="BZ84" s="224">
        <v>293261</v>
      </c>
      <c r="CA84" s="224">
        <v>1071983</v>
      </c>
      <c r="CB84" s="224">
        <v>117751</v>
      </c>
      <c r="CC84" s="224">
        <v>6179</v>
      </c>
      <c r="CD84" s="224">
        <v>179896</v>
      </c>
      <c r="CE84" s="224">
        <v>0</v>
      </c>
      <c r="CF84" s="224">
        <v>0</v>
      </c>
      <c r="CG84" s="224">
        <v>0</v>
      </c>
      <c r="CH84" s="224">
        <v>1896</v>
      </c>
      <c r="CI84" s="224">
        <v>24343</v>
      </c>
      <c r="CJ84" s="224">
        <v>224</v>
      </c>
      <c r="CK84" s="224">
        <v>144</v>
      </c>
      <c r="CL84" s="224">
        <v>0</v>
      </c>
      <c r="CM84" s="224">
        <v>0</v>
      </c>
      <c r="CN84" s="224">
        <v>0</v>
      </c>
      <c r="CO84" s="224">
        <v>0</v>
      </c>
      <c r="CP84" s="224">
        <v>153038</v>
      </c>
      <c r="CQ84" s="224">
        <v>0</v>
      </c>
      <c r="CR84" s="224">
        <v>6</v>
      </c>
      <c r="CS84" s="224">
        <v>0</v>
      </c>
      <c r="CT84" s="224">
        <v>651842</v>
      </c>
      <c r="CU84" s="224">
        <v>276744</v>
      </c>
      <c r="CV84" s="224">
        <v>0</v>
      </c>
      <c r="CW84" s="224">
        <v>36773</v>
      </c>
      <c r="CX84" s="224">
        <v>0</v>
      </c>
      <c r="CY84" s="224">
        <v>0</v>
      </c>
      <c r="CZ84" s="224">
        <v>0</v>
      </c>
      <c r="DA84" s="224">
        <v>496624</v>
      </c>
      <c r="DB84" s="225">
        <v>19256379</v>
      </c>
      <c r="DC84" s="223">
        <v>20057</v>
      </c>
      <c r="DD84" s="224">
        <v>22175982</v>
      </c>
      <c r="DE84" s="224">
        <v>196563</v>
      </c>
      <c r="DF84" s="224">
        <v>0</v>
      </c>
      <c r="DG84" s="224">
        <v>0</v>
      </c>
      <c r="DH84" s="224">
        <v>0</v>
      </c>
      <c r="DI84" s="225">
        <v>22392602</v>
      </c>
      <c r="DJ84" s="225">
        <v>41648981</v>
      </c>
      <c r="DK84" s="225">
        <v>15443494</v>
      </c>
      <c r="DL84" s="225">
        <v>37836096</v>
      </c>
      <c r="DM84" s="225">
        <v>57092475</v>
      </c>
      <c r="DN84" s="225">
        <v>-17835506</v>
      </c>
      <c r="DO84" s="224">
        <v>20000590</v>
      </c>
      <c r="DP84" s="225">
        <v>39256969</v>
      </c>
      <c r="DR84" s="334">
        <v>0.42823391</v>
      </c>
      <c r="DS84" s="334">
        <v>0.57176609</v>
      </c>
      <c r="DT84" s="334">
        <v>8.3821006513416455E-3</v>
      </c>
      <c r="DU84" s="334">
        <v>1.869261487626197E-4</v>
      </c>
    </row>
    <row r="85" spans="1:125" ht="15" customHeight="1" x14ac:dyDescent="0.15">
      <c r="A85" s="226" t="s">
        <v>407</v>
      </c>
      <c r="B85" s="205" t="s">
        <v>648</v>
      </c>
      <c r="C85" s="223">
        <v>8761</v>
      </c>
      <c r="D85" s="224">
        <v>24074</v>
      </c>
      <c r="E85" s="224">
        <v>3023</v>
      </c>
      <c r="F85" s="224">
        <v>5747</v>
      </c>
      <c r="G85" s="224">
        <v>9297</v>
      </c>
      <c r="H85" s="224">
        <v>0</v>
      </c>
      <c r="I85" s="224">
        <v>11477</v>
      </c>
      <c r="J85" s="224">
        <v>18983</v>
      </c>
      <c r="K85" s="224">
        <v>5176</v>
      </c>
      <c r="L85" s="224">
        <v>155</v>
      </c>
      <c r="M85" s="224">
        <v>2740</v>
      </c>
      <c r="N85" s="224">
        <v>4815</v>
      </c>
      <c r="O85" s="224">
        <v>10378</v>
      </c>
      <c r="P85" s="224">
        <v>165</v>
      </c>
      <c r="Q85" s="224">
        <v>415</v>
      </c>
      <c r="R85" s="224">
        <v>6794</v>
      </c>
      <c r="S85" s="224">
        <v>5931</v>
      </c>
      <c r="T85" s="224">
        <v>2000</v>
      </c>
      <c r="U85" s="224">
        <v>1519</v>
      </c>
      <c r="V85" s="224">
        <v>4312</v>
      </c>
      <c r="W85" s="224">
        <v>3887</v>
      </c>
      <c r="X85" s="224">
        <v>956</v>
      </c>
      <c r="Y85" s="224">
        <v>175</v>
      </c>
      <c r="Z85" s="224">
        <v>6</v>
      </c>
      <c r="AA85" s="224">
        <v>1189</v>
      </c>
      <c r="AB85" s="224">
        <v>9345</v>
      </c>
      <c r="AC85" s="224">
        <v>2351</v>
      </c>
      <c r="AD85" s="224">
        <v>3181</v>
      </c>
      <c r="AE85" s="224">
        <v>12174</v>
      </c>
      <c r="AF85" s="224">
        <v>1160</v>
      </c>
      <c r="AG85" s="224">
        <v>1098</v>
      </c>
      <c r="AH85" s="224">
        <v>502</v>
      </c>
      <c r="AI85" s="224">
        <v>16026</v>
      </c>
      <c r="AJ85" s="224">
        <v>2610</v>
      </c>
      <c r="AK85" s="224">
        <v>0</v>
      </c>
      <c r="AL85" s="224">
        <v>0</v>
      </c>
      <c r="AM85" s="224">
        <v>2051</v>
      </c>
      <c r="AN85" s="224">
        <v>3028</v>
      </c>
      <c r="AO85" s="224">
        <v>5</v>
      </c>
      <c r="AP85" s="224">
        <v>0</v>
      </c>
      <c r="AQ85" s="224">
        <v>969</v>
      </c>
      <c r="AR85" s="224">
        <v>8356</v>
      </c>
      <c r="AS85" s="224">
        <v>13437</v>
      </c>
      <c r="AT85" s="224">
        <v>17212</v>
      </c>
      <c r="AU85" s="224">
        <v>38509</v>
      </c>
      <c r="AV85" s="224">
        <v>25260</v>
      </c>
      <c r="AW85" s="224">
        <v>2444</v>
      </c>
      <c r="AX85" s="224">
        <v>15727</v>
      </c>
      <c r="AY85" s="224">
        <v>5183</v>
      </c>
      <c r="AZ85" s="224">
        <v>1742</v>
      </c>
      <c r="BA85" s="224">
        <v>1851</v>
      </c>
      <c r="BB85" s="224">
        <v>441</v>
      </c>
      <c r="BC85" s="224">
        <v>5429</v>
      </c>
      <c r="BD85" s="224">
        <v>635</v>
      </c>
      <c r="BE85" s="224">
        <v>38954</v>
      </c>
      <c r="BF85" s="224">
        <v>397</v>
      </c>
      <c r="BG85" s="224">
        <v>163</v>
      </c>
      <c r="BH85" s="224">
        <v>5777</v>
      </c>
      <c r="BI85" s="224">
        <v>4752</v>
      </c>
      <c r="BJ85" s="224">
        <v>74438</v>
      </c>
      <c r="BK85" s="224">
        <v>98378</v>
      </c>
      <c r="BL85" s="224">
        <v>283075</v>
      </c>
      <c r="BM85" s="224">
        <v>105652</v>
      </c>
      <c r="BN85" s="224">
        <v>34442</v>
      </c>
      <c r="BO85" s="224">
        <v>32171</v>
      </c>
      <c r="BP85" s="224">
        <v>110193</v>
      </c>
      <c r="BQ85" s="224">
        <v>354105</v>
      </c>
      <c r="BR85" s="224">
        <v>725974</v>
      </c>
      <c r="BS85" s="224">
        <v>1658849</v>
      </c>
      <c r="BT85" s="224">
        <v>22403</v>
      </c>
      <c r="BU85" s="224">
        <v>48575</v>
      </c>
      <c r="BV85" s="224">
        <v>0</v>
      </c>
      <c r="BW85" s="224">
        <v>18739</v>
      </c>
      <c r="BX85" s="224">
        <v>56231</v>
      </c>
      <c r="BY85" s="224">
        <v>0</v>
      </c>
      <c r="BZ85" s="224">
        <v>12947</v>
      </c>
      <c r="CA85" s="224">
        <v>2390</v>
      </c>
      <c r="CB85" s="224">
        <v>17602</v>
      </c>
      <c r="CC85" s="224">
        <v>9206</v>
      </c>
      <c r="CD85" s="224">
        <v>24207</v>
      </c>
      <c r="CE85" s="224">
        <v>312280</v>
      </c>
      <c r="CF85" s="224">
        <v>455672</v>
      </c>
      <c r="CG85" s="224">
        <v>55383</v>
      </c>
      <c r="CH85" s="224">
        <v>235654</v>
      </c>
      <c r="CI85" s="224">
        <v>1296264</v>
      </c>
      <c r="CJ85" s="224">
        <v>373371</v>
      </c>
      <c r="CK85" s="224">
        <v>784887</v>
      </c>
      <c r="CL85" s="224">
        <v>269570</v>
      </c>
      <c r="CM85" s="224">
        <v>806710</v>
      </c>
      <c r="CN85" s="224">
        <v>160667</v>
      </c>
      <c r="CO85" s="224">
        <v>286045</v>
      </c>
      <c r="CP85" s="224">
        <v>168346</v>
      </c>
      <c r="CQ85" s="224">
        <v>4556</v>
      </c>
      <c r="CR85" s="224">
        <v>161945</v>
      </c>
      <c r="CS85" s="224">
        <v>443628</v>
      </c>
      <c r="CT85" s="224">
        <v>66739</v>
      </c>
      <c r="CU85" s="224">
        <v>93691</v>
      </c>
      <c r="CV85" s="224">
        <v>79730</v>
      </c>
      <c r="CW85" s="224">
        <v>34954</v>
      </c>
      <c r="CX85" s="224">
        <v>7970</v>
      </c>
      <c r="CY85" s="224">
        <v>95803</v>
      </c>
      <c r="CZ85" s="224">
        <v>0</v>
      </c>
      <c r="DA85" s="224">
        <v>9890</v>
      </c>
      <c r="DB85" s="225">
        <v>10266076</v>
      </c>
      <c r="DC85" s="223">
        <v>106451</v>
      </c>
      <c r="DD85" s="224">
        <v>1943152</v>
      </c>
      <c r="DE85" s="224">
        <v>0</v>
      </c>
      <c r="DF85" s="224">
        <v>0</v>
      </c>
      <c r="DG85" s="224">
        <v>0</v>
      </c>
      <c r="DH85" s="224">
        <v>0</v>
      </c>
      <c r="DI85" s="225">
        <v>2049603</v>
      </c>
      <c r="DJ85" s="225">
        <v>12315679</v>
      </c>
      <c r="DK85" s="225">
        <v>6522877</v>
      </c>
      <c r="DL85" s="225">
        <v>8572480</v>
      </c>
      <c r="DM85" s="225">
        <v>18838556</v>
      </c>
      <c r="DN85" s="225">
        <v>-454838</v>
      </c>
      <c r="DO85" s="224">
        <v>8117642</v>
      </c>
      <c r="DP85" s="225">
        <v>18383718</v>
      </c>
      <c r="DR85" s="334">
        <v>3.6931619999999998E-2</v>
      </c>
      <c r="DS85" s="334">
        <v>0.96306837999999995</v>
      </c>
      <c r="DT85" s="334">
        <v>7.3447460612368026E-4</v>
      </c>
      <c r="DU85" s="334">
        <v>0</v>
      </c>
    </row>
    <row r="86" spans="1:125" ht="15" customHeight="1" x14ac:dyDescent="0.15">
      <c r="A86" s="226" t="s">
        <v>408</v>
      </c>
      <c r="B86" s="205" t="s">
        <v>649</v>
      </c>
      <c r="C86" s="223">
        <v>15582</v>
      </c>
      <c r="D86" s="224">
        <v>36300</v>
      </c>
      <c r="E86" s="224">
        <v>21071</v>
      </c>
      <c r="F86" s="224">
        <v>73237</v>
      </c>
      <c r="G86" s="224">
        <v>107364</v>
      </c>
      <c r="H86" s="224">
        <v>0</v>
      </c>
      <c r="I86" s="224">
        <v>28752</v>
      </c>
      <c r="J86" s="224">
        <v>89920</v>
      </c>
      <c r="K86" s="224">
        <v>33567</v>
      </c>
      <c r="L86" s="224">
        <v>8128</v>
      </c>
      <c r="M86" s="224">
        <v>44301</v>
      </c>
      <c r="N86" s="224">
        <v>115435</v>
      </c>
      <c r="O86" s="224">
        <v>21961</v>
      </c>
      <c r="P86" s="224">
        <v>3103</v>
      </c>
      <c r="Q86" s="224">
        <v>2282</v>
      </c>
      <c r="R86" s="224">
        <v>36656</v>
      </c>
      <c r="S86" s="224">
        <v>39300</v>
      </c>
      <c r="T86" s="224">
        <v>9200</v>
      </c>
      <c r="U86" s="224">
        <v>8909</v>
      </c>
      <c r="V86" s="224">
        <v>22423</v>
      </c>
      <c r="W86" s="224">
        <v>23153</v>
      </c>
      <c r="X86" s="224">
        <v>4634</v>
      </c>
      <c r="Y86" s="224">
        <v>884</v>
      </c>
      <c r="Z86" s="224">
        <v>28</v>
      </c>
      <c r="AA86" s="224">
        <v>6095</v>
      </c>
      <c r="AB86" s="224">
        <v>294224</v>
      </c>
      <c r="AC86" s="224">
        <v>11596</v>
      </c>
      <c r="AD86" s="224">
        <v>17056</v>
      </c>
      <c r="AE86" s="224">
        <v>60154</v>
      </c>
      <c r="AF86" s="224">
        <v>6760</v>
      </c>
      <c r="AG86" s="224">
        <v>6591</v>
      </c>
      <c r="AH86" s="224">
        <v>6127</v>
      </c>
      <c r="AI86" s="224">
        <v>117571</v>
      </c>
      <c r="AJ86" s="224">
        <v>14798</v>
      </c>
      <c r="AK86" s="224">
        <v>0</v>
      </c>
      <c r="AL86" s="224">
        <v>0</v>
      </c>
      <c r="AM86" s="224">
        <v>11412</v>
      </c>
      <c r="AN86" s="224">
        <v>15564</v>
      </c>
      <c r="AO86" s="224">
        <v>102</v>
      </c>
      <c r="AP86" s="224">
        <v>0</v>
      </c>
      <c r="AQ86" s="224">
        <v>11223</v>
      </c>
      <c r="AR86" s="224">
        <v>44741</v>
      </c>
      <c r="AS86" s="224">
        <v>74335</v>
      </c>
      <c r="AT86" s="224">
        <v>102094</v>
      </c>
      <c r="AU86" s="224">
        <v>195836</v>
      </c>
      <c r="AV86" s="224">
        <v>147510</v>
      </c>
      <c r="AW86" s="224">
        <v>18921</v>
      </c>
      <c r="AX86" s="224">
        <v>95315</v>
      </c>
      <c r="AY86" s="224">
        <v>31441</v>
      </c>
      <c r="AZ86" s="224">
        <v>7877</v>
      </c>
      <c r="BA86" s="224">
        <v>10297</v>
      </c>
      <c r="BB86" s="224">
        <v>2548</v>
      </c>
      <c r="BC86" s="224">
        <v>29899</v>
      </c>
      <c r="BD86" s="224">
        <v>3589</v>
      </c>
      <c r="BE86" s="224">
        <v>244809</v>
      </c>
      <c r="BF86" s="224">
        <v>2711</v>
      </c>
      <c r="BG86" s="224">
        <v>950</v>
      </c>
      <c r="BH86" s="224">
        <v>37726</v>
      </c>
      <c r="BI86" s="224">
        <v>1220</v>
      </c>
      <c r="BJ86" s="224">
        <v>1336161</v>
      </c>
      <c r="BK86" s="224">
        <v>525677</v>
      </c>
      <c r="BL86" s="224">
        <v>2636945</v>
      </c>
      <c r="BM86" s="224">
        <v>37960</v>
      </c>
      <c r="BN86" s="224">
        <v>10563</v>
      </c>
      <c r="BO86" s="224">
        <v>53412</v>
      </c>
      <c r="BP86" s="224">
        <v>399118</v>
      </c>
      <c r="BQ86" s="224">
        <v>3694792</v>
      </c>
      <c r="BR86" s="224">
        <v>4879975</v>
      </c>
      <c r="BS86" s="224">
        <v>2583126</v>
      </c>
      <c r="BT86" s="224">
        <v>250729</v>
      </c>
      <c r="BU86" s="224">
        <v>286927</v>
      </c>
      <c r="BV86" s="224">
        <v>0</v>
      </c>
      <c r="BW86" s="224">
        <v>62401</v>
      </c>
      <c r="BX86" s="224">
        <v>406595</v>
      </c>
      <c r="BY86" s="224">
        <v>0</v>
      </c>
      <c r="BZ86" s="224">
        <v>70008</v>
      </c>
      <c r="CA86" s="224">
        <v>10811</v>
      </c>
      <c r="CB86" s="224">
        <v>30995</v>
      </c>
      <c r="CC86" s="224">
        <v>17326</v>
      </c>
      <c r="CD86" s="224">
        <v>62733</v>
      </c>
      <c r="CE86" s="224">
        <v>50798</v>
      </c>
      <c r="CF86" s="224">
        <v>36875886</v>
      </c>
      <c r="CG86" s="224">
        <v>763194</v>
      </c>
      <c r="CH86" s="224">
        <v>2032073</v>
      </c>
      <c r="CI86" s="224">
        <v>2009651</v>
      </c>
      <c r="CJ86" s="224">
        <v>198405</v>
      </c>
      <c r="CK86" s="224">
        <v>1620473</v>
      </c>
      <c r="CL86" s="224">
        <v>947887</v>
      </c>
      <c r="CM86" s="224">
        <v>1581616</v>
      </c>
      <c r="CN86" s="224">
        <v>248320</v>
      </c>
      <c r="CO86" s="224">
        <v>570055</v>
      </c>
      <c r="CP86" s="224">
        <v>368060</v>
      </c>
      <c r="CQ86" s="224">
        <v>100216</v>
      </c>
      <c r="CR86" s="224">
        <v>384866</v>
      </c>
      <c r="CS86" s="224">
        <v>1126354</v>
      </c>
      <c r="CT86" s="224">
        <v>272537</v>
      </c>
      <c r="CU86" s="224">
        <v>806673</v>
      </c>
      <c r="CV86" s="224">
        <v>336797</v>
      </c>
      <c r="CW86" s="224">
        <v>125175</v>
      </c>
      <c r="CX86" s="224">
        <v>25207</v>
      </c>
      <c r="CY86" s="224">
        <v>220009</v>
      </c>
      <c r="CZ86" s="224">
        <v>0</v>
      </c>
      <c r="DA86" s="224">
        <v>593308</v>
      </c>
      <c r="DB86" s="225">
        <v>70991096</v>
      </c>
      <c r="DC86" s="223">
        <v>851616</v>
      </c>
      <c r="DD86" s="224">
        <v>76935474</v>
      </c>
      <c r="DE86" s="224">
        <v>0</v>
      </c>
      <c r="DF86" s="224">
        <v>0</v>
      </c>
      <c r="DG86" s="224">
        <v>0</v>
      </c>
      <c r="DH86" s="224">
        <v>0</v>
      </c>
      <c r="DI86" s="225">
        <v>77787090</v>
      </c>
      <c r="DJ86" s="225">
        <v>148778186</v>
      </c>
      <c r="DK86" s="225">
        <v>7712470</v>
      </c>
      <c r="DL86" s="225">
        <v>85499560</v>
      </c>
      <c r="DM86" s="225">
        <v>156490656</v>
      </c>
      <c r="DN86" s="225">
        <v>-2727781</v>
      </c>
      <c r="DO86" s="224">
        <v>82771779</v>
      </c>
      <c r="DP86" s="225">
        <v>153762875</v>
      </c>
      <c r="DR86" s="334">
        <v>1.8334550000000002E-2</v>
      </c>
      <c r="DS86" s="334">
        <v>0.98166545000000005</v>
      </c>
      <c r="DT86" s="334">
        <v>2.908015016997571E-2</v>
      </c>
      <c r="DU86" s="334">
        <v>0</v>
      </c>
    </row>
    <row r="87" spans="1:125" ht="15" customHeight="1" x14ac:dyDescent="0.15">
      <c r="A87" s="226" t="s">
        <v>409</v>
      </c>
      <c r="B87" s="205" t="s">
        <v>584</v>
      </c>
      <c r="C87" s="223">
        <v>3553</v>
      </c>
      <c r="D87" s="224">
        <v>1695</v>
      </c>
      <c r="E87" s="224">
        <v>128</v>
      </c>
      <c r="F87" s="224">
        <v>637</v>
      </c>
      <c r="G87" s="224">
        <v>31</v>
      </c>
      <c r="H87" s="224">
        <v>0</v>
      </c>
      <c r="I87" s="224">
        <v>919</v>
      </c>
      <c r="J87" s="224">
        <v>1015</v>
      </c>
      <c r="K87" s="224">
        <v>349</v>
      </c>
      <c r="L87" s="224">
        <v>68</v>
      </c>
      <c r="M87" s="224">
        <v>369</v>
      </c>
      <c r="N87" s="224">
        <v>1171</v>
      </c>
      <c r="O87" s="224">
        <v>199</v>
      </c>
      <c r="P87" s="224">
        <v>21</v>
      </c>
      <c r="Q87" s="224">
        <v>61</v>
      </c>
      <c r="R87" s="224">
        <v>583</v>
      </c>
      <c r="S87" s="224">
        <v>744</v>
      </c>
      <c r="T87" s="224">
        <v>111</v>
      </c>
      <c r="U87" s="224">
        <v>190</v>
      </c>
      <c r="V87" s="224">
        <v>190</v>
      </c>
      <c r="W87" s="224">
        <v>329</v>
      </c>
      <c r="X87" s="224">
        <v>48</v>
      </c>
      <c r="Y87" s="224">
        <v>9</v>
      </c>
      <c r="Z87" s="224">
        <v>0</v>
      </c>
      <c r="AA87" s="224">
        <v>56</v>
      </c>
      <c r="AB87" s="224">
        <v>243</v>
      </c>
      <c r="AC87" s="224">
        <v>31</v>
      </c>
      <c r="AD87" s="224">
        <v>165</v>
      </c>
      <c r="AE87" s="224">
        <v>997</v>
      </c>
      <c r="AF87" s="224">
        <v>93</v>
      </c>
      <c r="AG87" s="224">
        <v>170</v>
      </c>
      <c r="AH87" s="224">
        <v>29</v>
      </c>
      <c r="AI87" s="224">
        <v>1521</v>
      </c>
      <c r="AJ87" s="224">
        <v>112</v>
      </c>
      <c r="AK87" s="224">
        <v>0</v>
      </c>
      <c r="AL87" s="224">
        <v>0</v>
      </c>
      <c r="AM87" s="224">
        <v>118</v>
      </c>
      <c r="AN87" s="224">
        <v>136</v>
      </c>
      <c r="AO87" s="224">
        <v>6</v>
      </c>
      <c r="AP87" s="224">
        <v>0</v>
      </c>
      <c r="AQ87" s="224">
        <v>110</v>
      </c>
      <c r="AR87" s="224">
        <v>892</v>
      </c>
      <c r="AS87" s="224">
        <v>1139</v>
      </c>
      <c r="AT87" s="224">
        <v>1177</v>
      </c>
      <c r="AU87" s="224">
        <v>3687</v>
      </c>
      <c r="AV87" s="224">
        <v>1172</v>
      </c>
      <c r="AW87" s="224">
        <v>257</v>
      </c>
      <c r="AX87" s="224">
        <v>306</v>
      </c>
      <c r="AY87" s="224">
        <v>77</v>
      </c>
      <c r="AZ87" s="224">
        <v>228</v>
      </c>
      <c r="BA87" s="224">
        <v>11</v>
      </c>
      <c r="BB87" s="224">
        <v>241</v>
      </c>
      <c r="BC87" s="224">
        <v>280</v>
      </c>
      <c r="BD87" s="224">
        <v>43</v>
      </c>
      <c r="BE87" s="224">
        <v>1517</v>
      </c>
      <c r="BF87" s="224">
        <v>109</v>
      </c>
      <c r="BG87" s="224">
        <v>20</v>
      </c>
      <c r="BH87" s="224">
        <v>1089</v>
      </c>
      <c r="BI87" s="224">
        <v>258</v>
      </c>
      <c r="BJ87" s="224">
        <v>2117</v>
      </c>
      <c r="BK87" s="224">
        <v>842</v>
      </c>
      <c r="BL87" s="224">
        <v>9922</v>
      </c>
      <c r="BM87" s="224">
        <v>383</v>
      </c>
      <c r="BN87" s="224">
        <v>47</v>
      </c>
      <c r="BO87" s="224">
        <v>148</v>
      </c>
      <c r="BP87" s="224">
        <v>16439</v>
      </c>
      <c r="BQ87" s="224">
        <v>13065</v>
      </c>
      <c r="BR87" s="224">
        <v>57429</v>
      </c>
      <c r="BS87" s="224">
        <v>67896</v>
      </c>
      <c r="BT87" s="224">
        <v>2939</v>
      </c>
      <c r="BU87" s="224">
        <v>463</v>
      </c>
      <c r="BV87" s="224">
        <v>0</v>
      </c>
      <c r="BW87" s="224">
        <v>4051</v>
      </c>
      <c r="BX87" s="224">
        <v>2551</v>
      </c>
      <c r="BY87" s="224">
        <v>0</v>
      </c>
      <c r="BZ87" s="224">
        <v>696</v>
      </c>
      <c r="CA87" s="224">
        <v>45</v>
      </c>
      <c r="CB87" s="224">
        <v>244</v>
      </c>
      <c r="CC87" s="224">
        <v>225</v>
      </c>
      <c r="CD87" s="224">
        <v>12826</v>
      </c>
      <c r="CE87" s="224">
        <v>1381</v>
      </c>
      <c r="CF87" s="224">
        <v>502</v>
      </c>
      <c r="CG87" s="224">
        <v>873840</v>
      </c>
      <c r="CH87" s="224">
        <v>1738</v>
      </c>
      <c r="CI87" s="224">
        <v>2093</v>
      </c>
      <c r="CJ87" s="224">
        <v>30675</v>
      </c>
      <c r="CK87" s="224">
        <v>4375</v>
      </c>
      <c r="CL87" s="224">
        <v>12250</v>
      </c>
      <c r="CM87" s="224">
        <v>7293</v>
      </c>
      <c r="CN87" s="224">
        <v>7864</v>
      </c>
      <c r="CO87" s="224">
        <v>15504</v>
      </c>
      <c r="CP87" s="224">
        <v>99422</v>
      </c>
      <c r="CQ87" s="224">
        <v>6297573</v>
      </c>
      <c r="CR87" s="224">
        <v>4984</v>
      </c>
      <c r="CS87" s="224">
        <v>7151</v>
      </c>
      <c r="CT87" s="224">
        <v>174632</v>
      </c>
      <c r="CU87" s="224">
        <v>418214</v>
      </c>
      <c r="CV87" s="224">
        <v>182557</v>
      </c>
      <c r="CW87" s="224">
        <v>86243</v>
      </c>
      <c r="CX87" s="224">
        <v>716</v>
      </c>
      <c r="CY87" s="224">
        <v>5944</v>
      </c>
      <c r="CZ87" s="224">
        <v>0</v>
      </c>
      <c r="DA87" s="224">
        <v>239462</v>
      </c>
      <c r="DB87" s="225">
        <v>8695451</v>
      </c>
      <c r="DC87" s="223">
        <v>61699</v>
      </c>
      <c r="DD87" s="224">
        <v>15771673</v>
      </c>
      <c r="DE87" s="224">
        <v>0</v>
      </c>
      <c r="DF87" s="224">
        <v>0</v>
      </c>
      <c r="DG87" s="224">
        <v>326891</v>
      </c>
      <c r="DH87" s="224">
        <v>0</v>
      </c>
      <c r="DI87" s="225">
        <v>16160263</v>
      </c>
      <c r="DJ87" s="225">
        <v>24855714</v>
      </c>
      <c r="DK87" s="225">
        <v>3677272</v>
      </c>
      <c r="DL87" s="225">
        <v>19837535</v>
      </c>
      <c r="DM87" s="225">
        <v>28532986</v>
      </c>
      <c r="DN87" s="225">
        <v>-5394421</v>
      </c>
      <c r="DO87" s="224">
        <v>14443114</v>
      </c>
      <c r="DP87" s="225">
        <v>23138565</v>
      </c>
      <c r="DR87" s="334">
        <v>0.21702941000000001</v>
      </c>
      <c r="DS87" s="334">
        <v>0.78297059000000002</v>
      </c>
      <c r="DT87" s="334">
        <v>5.9613933004656772E-3</v>
      </c>
      <c r="DU87" s="334">
        <v>0</v>
      </c>
    </row>
    <row r="88" spans="1:125" ht="15" customHeight="1" x14ac:dyDescent="0.15">
      <c r="A88" s="226" t="s">
        <v>410</v>
      </c>
      <c r="B88" s="205" t="s">
        <v>650</v>
      </c>
      <c r="C88" s="223">
        <v>326327</v>
      </c>
      <c r="D88" s="224">
        <v>420237</v>
      </c>
      <c r="E88" s="224">
        <v>189131</v>
      </c>
      <c r="F88" s="224">
        <v>37051</v>
      </c>
      <c r="G88" s="224">
        <v>54442</v>
      </c>
      <c r="H88" s="224">
        <v>0</v>
      </c>
      <c r="I88" s="224">
        <v>42896</v>
      </c>
      <c r="J88" s="224">
        <v>376826</v>
      </c>
      <c r="K88" s="224">
        <v>127051</v>
      </c>
      <c r="L88" s="224">
        <v>49153</v>
      </c>
      <c r="M88" s="224">
        <v>150404</v>
      </c>
      <c r="N88" s="224">
        <v>386429</v>
      </c>
      <c r="O88" s="224">
        <v>188896</v>
      </c>
      <c r="P88" s="224">
        <v>7407</v>
      </c>
      <c r="Q88" s="224">
        <v>4527</v>
      </c>
      <c r="R88" s="224">
        <v>69003</v>
      </c>
      <c r="S88" s="224">
        <v>144659</v>
      </c>
      <c r="T88" s="224">
        <v>14848</v>
      </c>
      <c r="U88" s="224">
        <v>125472</v>
      </c>
      <c r="V88" s="224">
        <v>41821</v>
      </c>
      <c r="W88" s="224">
        <v>45563</v>
      </c>
      <c r="X88" s="224">
        <v>72085</v>
      </c>
      <c r="Y88" s="224">
        <v>8355</v>
      </c>
      <c r="Z88" s="224">
        <v>277</v>
      </c>
      <c r="AA88" s="224">
        <v>18980</v>
      </c>
      <c r="AB88" s="224">
        <v>483047</v>
      </c>
      <c r="AC88" s="224">
        <v>31643</v>
      </c>
      <c r="AD88" s="224">
        <v>19624</v>
      </c>
      <c r="AE88" s="224">
        <v>164372</v>
      </c>
      <c r="AF88" s="224">
        <v>17132</v>
      </c>
      <c r="AG88" s="224">
        <v>115446</v>
      </c>
      <c r="AH88" s="224">
        <v>16473</v>
      </c>
      <c r="AI88" s="224">
        <v>201471</v>
      </c>
      <c r="AJ88" s="224">
        <v>79776</v>
      </c>
      <c r="AK88" s="224">
        <v>0</v>
      </c>
      <c r="AL88" s="224">
        <v>0</v>
      </c>
      <c r="AM88" s="224">
        <v>33230</v>
      </c>
      <c r="AN88" s="224">
        <v>146246</v>
      </c>
      <c r="AO88" s="224">
        <v>722</v>
      </c>
      <c r="AP88" s="224">
        <v>0</v>
      </c>
      <c r="AQ88" s="224">
        <v>19141</v>
      </c>
      <c r="AR88" s="224">
        <v>671348</v>
      </c>
      <c r="AS88" s="224">
        <v>245078</v>
      </c>
      <c r="AT88" s="224">
        <v>650108</v>
      </c>
      <c r="AU88" s="224">
        <v>2217501</v>
      </c>
      <c r="AV88" s="224">
        <v>425829</v>
      </c>
      <c r="AW88" s="224">
        <v>355042</v>
      </c>
      <c r="AX88" s="224">
        <v>792268</v>
      </c>
      <c r="AY88" s="224">
        <v>304697</v>
      </c>
      <c r="AZ88" s="224">
        <v>9724</v>
      </c>
      <c r="BA88" s="224">
        <v>235102</v>
      </c>
      <c r="BB88" s="224">
        <v>57703</v>
      </c>
      <c r="BC88" s="224">
        <v>231201</v>
      </c>
      <c r="BD88" s="224">
        <v>277509</v>
      </c>
      <c r="BE88" s="224">
        <v>922003</v>
      </c>
      <c r="BF88" s="224">
        <v>51313</v>
      </c>
      <c r="BG88" s="224">
        <v>9089</v>
      </c>
      <c r="BH88" s="224">
        <v>165311</v>
      </c>
      <c r="BI88" s="224">
        <v>7660</v>
      </c>
      <c r="BJ88" s="224">
        <v>993821</v>
      </c>
      <c r="BK88" s="224">
        <v>372787</v>
      </c>
      <c r="BL88" s="224">
        <v>2143200</v>
      </c>
      <c r="BM88" s="224">
        <v>1451767</v>
      </c>
      <c r="BN88" s="224">
        <v>126110</v>
      </c>
      <c r="BO88" s="224">
        <v>1520027</v>
      </c>
      <c r="BP88" s="224">
        <v>341922</v>
      </c>
      <c r="BQ88" s="224">
        <v>4729334</v>
      </c>
      <c r="BR88" s="224">
        <v>13700381</v>
      </c>
      <c r="BS88" s="224">
        <v>10754708</v>
      </c>
      <c r="BT88" s="224">
        <v>370377</v>
      </c>
      <c r="BU88" s="224">
        <v>440166</v>
      </c>
      <c r="BV88" s="224">
        <v>0</v>
      </c>
      <c r="BW88" s="224">
        <v>45020</v>
      </c>
      <c r="BX88" s="224">
        <v>758450</v>
      </c>
      <c r="BY88" s="224">
        <v>0</v>
      </c>
      <c r="BZ88" s="224">
        <v>29198</v>
      </c>
      <c r="CA88" s="224">
        <v>24484</v>
      </c>
      <c r="CB88" s="224">
        <v>45706</v>
      </c>
      <c r="CC88" s="224">
        <v>135407</v>
      </c>
      <c r="CD88" s="224">
        <v>927225</v>
      </c>
      <c r="CE88" s="224">
        <v>120137</v>
      </c>
      <c r="CF88" s="224">
        <v>6253776</v>
      </c>
      <c r="CG88" s="224">
        <v>4838352</v>
      </c>
      <c r="CH88" s="224">
        <v>8739469</v>
      </c>
      <c r="CI88" s="224">
        <v>6666292</v>
      </c>
      <c r="CJ88" s="224">
        <v>2751265</v>
      </c>
      <c r="CK88" s="224">
        <v>5200252</v>
      </c>
      <c r="CL88" s="224">
        <v>4166730</v>
      </c>
      <c r="CM88" s="224">
        <v>2806240</v>
      </c>
      <c r="CN88" s="224">
        <v>292559</v>
      </c>
      <c r="CO88" s="224">
        <v>2500131</v>
      </c>
      <c r="CP88" s="224">
        <v>1937300</v>
      </c>
      <c r="CQ88" s="224">
        <v>7111463</v>
      </c>
      <c r="CR88" s="224">
        <v>497931</v>
      </c>
      <c r="CS88" s="224">
        <v>7148796</v>
      </c>
      <c r="CT88" s="224">
        <v>1042999</v>
      </c>
      <c r="CU88" s="224">
        <v>1138703</v>
      </c>
      <c r="CV88" s="224">
        <v>352322</v>
      </c>
      <c r="CW88" s="224">
        <v>1812047</v>
      </c>
      <c r="CX88" s="224">
        <v>26586</v>
      </c>
      <c r="CY88" s="224">
        <v>478172</v>
      </c>
      <c r="CZ88" s="224">
        <v>0</v>
      </c>
      <c r="DA88" s="224">
        <v>696802</v>
      </c>
      <c r="DB88" s="225">
        <v>117347063</v>
      </c>
      <c r="DC88" s="223">
        <v>635118</v>
      </c>
      <c r="DD88" s="224">
        <v>58078355</v>
      </c>
      <c r="DE88" s="224">
        <v>356005</v>
      </c>
      <c r="DF88" s="224">
        <v>24737641</v>
      </c>
      <c r="DG88" s="224">
        <v>98217293</v>
      </c>
      <c r="DH88" s="224">
        <v>-281587</v>
      </c>
      <c r="DI88" s="225">
        <v>181742825</v>
      </c>
      <c r="DJ88" s="225">
        <v>299089888</v>
      </c>
      <c r="DK88" s="225">
        <v>6891390</v>
      </c>
      <c r="DL88" s="225">
        <v>188634215</v>
      </c>
      <c r="DM88" s="225">
        <v>305981278</v>
      </c>
      <c r="DN88" s="225">
        <v>-190874232</v>
      </c>
      <c r="DO88" s="224">
        <v>-2240017</v>
      </c>
      <c r="DP88" s="225">
        <v>115107046</v>
      </c>
      <c r="DR88" s="334">
        <v>0.63818350000000001</v>
      </c>
      <c r="DS88" s="334">
        <v>0.36181649999999999</v>
      </c>
      <c r="DT88" s="334">
        <v>2.195251679381555E-2</v>
      </c>
      <c r="DU88" s="334">
        <v>3.3855122067854291E-4</v>
      </c>
    </row>
    <row r="89" spans="1:125" ht="15" customHeight="1" x14ac:dyDescent="0.15">
      <c r="A89" s="226" t="s">
        <v>411</v>
      </c>
      <c r="B89" s="205" t="s">
        <v>585</v>
      </c>
      <c r="C89" s="223">
        <v>0</v>
      </c>
      <c r="D89" s="224">
        <v>0</v>
      </c>
      <c r="E89" s="224">
        <v>0</v>
      </c>
      <c r="F89" s="224">
        <v>0</v>
      </c>
      <c r="G89" s="224">
        <v>0</v>
      </c>
      <c r="H89" s="224">
        <v>0</v>
      </c>
      <c r="I89" s="224">
        <v>0</v>
      </c>
      <c r="J89" s="224">
        <v>0</v>
      </c>
      <c r="K89" s="224">
        <v>0</v>
      </c>
      <c r="L89" s="224">
        <v>0</v>
      </c>
      <c r="M89" s="224">
        <v>0</v>
      </c>
      <c r="N89" s="224">
        <v>0</v>
      </c>
      <c r="O89" s="224">
        <v>0</v>
      </c>
      <c r="P89" s="224">
        <v>0</v>
      </c>
      <c r="Q89" s="224">
        <v>0</v>
      </c>
      <c r="R89" s="224">
        <v>0</v>
      </c>
      <c r="S89" s="224">
        <v>0</v>
      </c>
      <c r="T89" s="224">
        <v>0</v>
      </c>
      <c r="U89" s="224">
        <v>0</v>
      </c>
      <c r="V89" s="224">
        <v>0</v>
      </c>
      <c r="W89" s="224">
        <v>0</v>
      </c>
      <c r="X89" s="224">
        <v>0</v>
      </c>
      <c r="Y89" s="224">
        <v>0</v>
      </c>
      <c r="Z89" s="224">
        <v>0</v>
      </c>
      <c r="AA89" s="224">
        <v>0</v>
      </c>
      <c r="AB89" s="224">
        <v>0</v>
      </c>
      <c r="AC89" s="224">
        <v>0</v>
      </c>
      <c r="AD89" s="224">
        <v>0</v>
      </c>
      <c r="AE89" s="224">
        <v>0</v>
      </c>
      <c r="AF89" s="224">
        <v>0</v>
      </c>
      <c r="AG89" s="224">
        <v>0</v>
      </c>
      <c r="AH89" s="224">
        <v>0</v>
      </c>
      <c r="AI89" s="224">
        <v>0</v>
      </c>
      <c r="AJ89" s="224">
        <v>0</v>
      </c>
      <c r="AK89" s="224">
        <v>0</v>
      </c>
      <c r="AL89" s="224">
        <v>0</v>
      </c>
      <c r="AM89" s="224">
        <v>0</v>
      </c>
      <c r="AN89" s="224">
        <v>0</v>
      </c>
      <c r="AO89" s="224">
        <v>0</v>
      </c>
      <c r="AP89" s="224">
        <v>0</v>
      </c>
      <c r="AQ89" s="224">
        <v>0</v>
      </c>
      <c r="AR89" s="224">
        <v>0</v>
      </c>
      <c r="AS89" s="224">
        <v>0</v>
      </c>
      <c r="AT89" s="224">
        <v>0</v>
      </c>
      <c r="AU89" s="224">
        <v>0</v>
      </c>
      <c r="AV89" s="224">
        <v>0</v>
      </c>
      <c r="AW89" s="224">
        <v>0</v>
      </c>
      <c r="AX89" s="224">
        <v>0</v>
      </c>
      <c r="AY89" s="224">
        <v>0</v>
      </c>
      <c r="AZ89" s="224">
        <v>0</v>
      </c>
      <c r="BA89" s="224">
        <v>0</v>
      </c>
      <c r="BB89" s="224">
        <v>0</v>
      </c>
      <c r="BC89" s="224">
        <v>0</v>
      </c>
      <c r="BD89" s="224">
        <v>0</v>
      </c>
      <c r="BE89" s="224">
        <v>0</v>
      </c>
      <c r="BF89" s="224">
        <v>0</v>
      </c>
      <c r="BG89" s="224">
        <v>0</v>
      </c>
      <c r="BH89" s="224">
        <v>0</v>
      </c>
      <c r="BI89" s="224">
        <v>0</v>
      </c>
      <c r="BJ89" s="224">
        <v>0</v>
      </c>
      <c r="BK89" s="224">
        <v>0</v>
      </c>
      <c r="BL89" s="224">
        <v>0</v>
      </c>
      <c r="BM89" s="224">
        <v>0</v>
      </c>
      <c r="BN89" s="224">
        <v>0</v>
      </c>
      <c r="BO89" s="224">
        <v>0</v>
      </c>
      <c r="BP89" s="224">
        <v>0</v>
      </c>
      <c r="BQ89" s="224">
        <v>0</v>
      </c>
      <c r="BR89" s="224">
        <v>0</v>
      </c>
      <c r="BS89" s="224">
        <v>0</v>
      </c>
      <c r="BT89" s="224">
        <v>0</v>
      </c>
      <c r="BU89" s="224">
        <v>0</v>
      </c>
      <c r="BV89" s="224">
        <v>0</v>
      </c>
      <c r="BW89" s="224">
        <v>0</v>
      </c>
      <c r="BX89" s="224">
        <v>0</v>
      </c>
      <c r="BY89" s="224">
        <v>0</v>
      </c>
      <c r="BZ89" s="224">
        <v>0</v>
      </c>
      <c r="CA89" s="224">
        <v>0</v>
      </c>
      <c r="CB89" s="224">
        <v>0</v>
      </c>
      <c r="CC89" s="224">
        <v>0</v>
      </c>
      <c r="CD89" s="224">
        <v>0</v>
      </c>
      <c r="CE89" s="224">
        <v>0</v>
      </c>
      <c r="CF89" s="224">
        <v>0</v>
      </c>
      <c r="CG89" s="224">
        <v>0</v>
      </c>
      <c r="CH89" s="224">
        <v>0</v>
      </c>
      <c r="CI89" s="224">
        <v>0</v>
      </c>
      <c r="CJ89" s="224">
        <v>0</v>
      </c>
      <c r="CK89" s="224">
        <v>0</v>
      </c>
      <c r="CL89" s="224">
        <v>0</v>
      </c>
      <c r="CM89" s="224">
        <v>0</v>
      </c>
      <c r="CN89" s="224">
        <v>0</v>
      </c>
      <c r="CO89" s="224">
        <v>0</v>
      </c>
      <c r="CP89" s="224">
        <v>0</v>
      </c>
      <c r="CQ89" s="224">
        <v>0</v>
      </c>
      <c r="CR89" s="224">
        <v>0</v>
      </c>
      <c r="CS89" s="224">
        <v>0</v>
      </c>
      <c r="CT89" s="224">
        <v>0</v>
      </c>
      <c r="CU89" s="224">
        <v>0</v>
      </c>
      <c r="CV89" s="224">
        <v>0</v>
      </c>
      <c r="CW89" s="224">
        <v>0</v>
      </c>
      <c r="CX89" s="224">
        <v>0</v>
      </c>
      <c r="CY89" s="224">
        <v>0</v>
      </c>
      <c r="CZ89" s="224">
        <v>0</v>
      </c>
      <c r="DA89" s="224">
        <v>4543636</v>
      </c>
      <c r="DB89" s="225">
        <v>4543636</v>
      </c>
      <c r="DC89" s="223">
        <v>0</v>
      </c>
      <c r="DD89" s="224">
        <v>10723308</v>
      </c>
      <c r="DE89" s="224">
        <v>307606546</v>
      </c>
      <c r="DF89" s="224">
        <v>0</v>
      </c>
      <c r="DG89" s="224">
        <v>0</v>
      </c>
      <c r="DH89" s="224">
        <v>0</v>
      </c>
      <c r="DI89" s="225">
        <v>318329854</v>
      </c>
      <c r="DJ89" s="225">
        <v>322873490</v>
      </c>
      <c r="DK89" s="225">
        <v>0</v>
      </c>
      <c r="DL89" s="225">
        <v>318329854</v>
      </c>
      <c r="DM89" s="225">
        <v>322873490</v>
      </c>
      <c r="DN89" s="225">
        <v>0</v>
      </c>
      <c r="DO89" s="224">
        <v>318329854</v>
      </c>
      <c r="DP89" s="225">
        <v>322873490</v>
      </c>
      <c r="DR89" s="334">
        <v>0</v>
      </c>
      <c r="DS89" s="334">
        <v>1</v>
      </c>
      <c r="DT89" s="334">
        <v>4.0532070675083111E-3</v>
      </c>
      <c r="DU89" s="334">
        <v>0.29252558710414278</v>
      </c>
    </row>
    <row r="90" spans="1:125" ht="15" customHeight="1" x14ac:dyDescent="0.15">
      <c r="A90" s="226" t="s">
        <v>412</v>
      </c>
      <c r="B90" s="205" t="s">
        <v>586</v>
      </c>
      <c r="C90" s="223">
        <v>0</v>
      </c>
      <c r="D90" s="224">
        <v>0</v>
      </c>
      <c r="E90" s="224">
        <v>0</v>
      </c>
      <c r="F90" s="224">
        <v>19746</v>
      </c>
      <c r="G90" s="224">
        <v>24</v>
      </c>
      <c r="H90" s="224">
        <v>0</v>
      </c>
      <c r="I90" s="224">
        <v>5448</v>
      </c>
      <c r="J90" s="224">
        <v>28295</v>
      </c>
      <c r="K90" s="224">
        <v>17583</v>
      </c>
      <c r="L90" s="224">
        <v>985</v>
      </c>
      <c r="M90" s="224">
        <v>10031</v>
      </c>
      <c r="N90" s="224">
        <v>17546</v>
      </c>
      <c r="O90" s="224">
        <v>5480</v>
      </c>
      <c r="P90" s="224">
        <v>1853</v>
      </c>
      <c r="Q90" s="224">
        <v>0</v>
      </c>
      <c r="R90" s="224">
        <v>449</v>
      </c>
      <c r="S90" s="224">
        <v>5772</v>
      </c>
      <c r="T90" s="224">
        <v>528</v>
      </c>
      <c r="U90" s="224">
        <v>4482</v>
      </c>
      <c r="V90" s="224">
        <v>2311</v>
      </c>
      <c r="W90" s="224">
        <v>273</v>
      </c>
      <c r="X90" s="224">
        <v>884</v>
      </c>
      <c r="Y90" s="224">
        <v>39</v>
      </c>
      <c r="Z90" s="224">
        <v>21</v>
      </c>
      <c r="AA90" s="224">
        <v>2787</v>
      </c>
      <c r="AB90" s="224">
        <v>10317</v>
      </c>
      <c r="AC90" s="224">
        <v>5942</v>
      </c>
      <c r="AD90" s="224">
        <v>5</v>
      </c>
      <c r="AE90" s="224">
        <v>12032</v>
      </c>
      <c r="AF90" s="224">
        <v>550</v>
      </c>
      <c r="AG90" s="224">
        <v>0</v>
      </c>
      <c r="AH90" s="224">
        <v>163</v>
      </c>
      <c r="AI90" s="224">
        <v>38925</v>
      </c>
      <c r="AJ90" s="224">
        <v>3904</v>
      </c>
      <c r="AK90" s="224">
        <v>0</v>
      </c>
      <c r="AL90" s="224">
        <v>0</v>
      </c>
      <c r="AM90" s="224">
        <v>640</v>
      </c>
      <c r="AN90" s="224">
        <v>19331</v>
      </c>
      <c r="AO90" s="224">
        <v>0</v>
      </c>
      <c r="AP90" s="224">
        <v>0</v>
      </c>
      <c r="AQ90" s="224">
        <v>689</v>
      </c>
      <c r="AR90" s="224">
        <v>57298</v>
      </c>
      <c r="AS90" s="224">
        <v>15670</v>
      </c>
      <c r="AT90" s="224">
        <v>53407</v>
      </c>
      <c r="AU90" s="224">
        <v>82207</v>
      </c>
      <c r="AV90" s="224">
        <v>33319</v>
      </c>
      <c r="AW90" s="224">
        <v>67420</v>
      </c>
      <c r="AX90" s="224">
        <v>268947</v>
      </c>
      <c r="AY90" s="224">
        <v>38882</v>
      </c>
      <c r="AZ90" s="224">
        <v>13535</v>
      </c>
      <c r="BA90" s="224">
        <v>14214</v>
      </c>
      <c r="BB90" s="224">
        <v>9047</v>
      </c>
      <c r="BC90" s="224">
        <v>80157</v>
      </c>
      <c r="BD90" s="224">
        <v>3413</v>
      </c>
      <c r="BE90" s="224">
        <v>78493</v>
      </c>
      <c r="BF90" s="224">
        <v>2986</v>
      </c>
      <c r="BG90" s="224">
        <v>212</v>
      </c>
      <c r="BH90" s="224">
        <v>23234</v>
      </c>
      <c r="BI90" s="224">
        <v>172</v>
      </c>
      <c r="BJ90" s="224">
        <v>61884</v>
      </c>
      <c r="BK90" s="224">
        <v>3147</v>
      </c>
      <c r="BL90" s="224">
        <v>87517</v>
      </c>
      <c r="BM90" s="224">
        <v>99430</v>
      </c>
      <c r="BN90" s="224">
        <v>5887</v>
      </c>
      <c r="BO90" s="224">
        <v>5280</v>
      </c>
      <c r="BP90" s="224">
        <v>18712</v>
      </c>
      <c r="BQ90" s="224">
        <v>52165</v>
      </c>
      <c r="BR90" s="224">
        <v>121096</v>
      </c>
      <c r="BS90" s="224">
        <v>55397</v>
      </c>
      <c r="BT90" s="224">
        <v>406</v>
      </c>
      <c r="BU90" s="224">
        <v>91</v>
      </c>
      <c r="BV90" s="224">
        <v>0</v>
      </c>
      <c r="BW90" s="224">
        <v>85945</v>
      </c>
      <c r="BX90" s="224">
        <v>34695</v>
      </c>
      <c r="BY90" s="224">
        <v>53783</v>
      </c>
      <c r="BZ90" s="224">
        <v>917</v>
      </c>
      <c r="CA90" s="224">
        <v>218</v>
      </c>
      <c r="CB90" s="224">
        <v>3384</v>
      </c>
      <c r="CC90" s="224">
        <v>3900</v>
      </c>
      <c r="CD90" s="224">
        <v>6870</v>
      </c>
      <c r="CE90" s="224">
        <v>5058</v>
      </c>
      <c r="CF90" s="224">
        <v>1064281</v>
      </c>
      <c r="CG90" s="224">
        <v>18265</v>
      </c>
      <c r="CH90" s="224">
        <v>558163</v>
      </c>
      <c r="CI90" s="224">
        <v>28843</v>
      </c>
      <c r="CJ90" s="224">
        <v>805</v>
      </c>
      <c r="CK90" s="224">
        <v>25</v>
      </c>
      <c r="CL90" s="224">
        <v>55493</v>
      </c>
      <c r="CM90" s="224">
        <v>15923</v>
      </c>
      <c r="CN90" s="224">
        <v>2319</v>
      </c>
      <c r="CO90" s="224">
        <v>0</v>
      </c>
      <c r="CP90" s="224">
        <v>84024</v>
      </c>
      <c r="CQ90" s="224">
        <v>3206</v>
      </c>
      <c r="CR90" s="224">
        <v>279</v>
      </c>
      <c r="CS90" s="224">
        <v>195568</v>
      </c>
      <c r="CT90" s="224">
        <v>11941</v>
      </c>
      <c r="CU90" s="224">
        <v>92660</v>
      </c>
      <c r="CV90" s="224">
        <v>42948</v>
      </c>
      <c r="CW90" s="224">
        <v>8790</v>
      </c>
      <c r="CX90" s="224">
        <v>3320</v>
      </c>
      <c r="CY90" s="224">
        <v>19291</v>
      </c>
      <c r="CZ90" s="224">
        <v>0</v>
      </c>
      <c r="DA90" s="224">
        <v>110077</v>
      </c>
      <c r="DB90" s="225">
        <v>4081651</v>
      </c>
      <c r="DC90" s="223">
        <v>402</v>
      </c>
      <c r="DD90" s="224">
        <v>111937074</v>
      </c>
      <c r="DE90" s="224">
        <v>182566663</v>
      </c>
      <c r="DF90" s="224">
        <v>0</v>
      </c>
      <c r="DG90" s="224">
        <v>0</v>
      </c>
      <c r="DH90" s="224">
        <v>0</v>
      </c>
      <c r="DI90" s="225">
        <v>294504139</v>
      </c>
      <c r="DJ90" s="225">
        <v>298585790</v>
      </c>
      <c r="DK90" s="225">
        <v>48693</v>
      </c>
      <c r="DL90" s="225">
        <v>294552832</v>
      </c>
      <c r="DM90" s="225">
        <v>298634483</v>
      </c>
      <c r="DN90" s="225">
        <v>-37999</v>
      </c>
      <c r="DO90" s="224">
        <v>294514833</v>
      </c>
      <c r="DP90" s="225">
        <v>298596484</v>
      </c>
      <c r="DR90" s="334">
        <v>1.2726E-4</v>
      </c>
      <c r="DS90" s="334">
        <v>0.99987274000000004</v>
      </c>
      <c r="DT90" s="334">
        <v>4.2310091200681806E-2</v>
      </c>
      <c r="DU90" s="334">
        <v>0.17361600711747918</v>
      </c>
    </row>
    <row r="91" spans="1:125" ht="15" customHeight="1" x14ac:dyDescent="0.15">
      <c r="A91" s="226" t="s">
        <v>413</v>
      </c>
      <c r="B91" s="205" t="s">
        <v>587</v>
      </c>
      <c r="C91" s="223">
        <v>0</v>
      </c>
      <c r="D91" s="224">
        <v>0</v>
      </c>
      <c r="E91" s="224">
        <v>0</v>
      </c>
      <c r="F91" s="224">
        <v>0</v>
      </c>
      <c r="G91" s="224">
        <v>0</v>
      </c>
      <c r="H91" s="224">
        <v>0</v>
      </c>
      <c r="I91" s="224">
        <v>0</v>
      </c>
      <c r="J91" s="224">
        <v>0</v>
      </c>
      <c r="K91" s="224">
        <v>0</v>
      </c>
      <c r="L91" s="224">
        <v>0</v>
      </c>
      <c r="M91" s="224">
        <v>0</v>
      </c>
      <c r="N91" s="224">
        <v>0</v>
      </c>
      <c r="O91" s="224">
        <v>0</v>
      </c>
      <c r="P91" s="224">
        <v>0</v>
      </c>
      <c r="Q91" s="224">
        <v>0</v>
      </c>
      <c r="R91" s="224">
        <v>0</v>
      </c>
      <c r="S91" s="224">
        <v>0</v>
      </c>
      <c r="T91" s="224">
        <v>0</v>
      </c>
      <c r="U91" s="224">
        <v>0</v>
      </c>
      <c r="V91" s="224">
        <v>0</v>
      </c>
      <c r="W91" s="224">
        <v>0</v>
      </c>
      <c r="X91" s="224">
        <v>0</v>
      </c>
      <c r="Y91" s="224">
        <v>0</v>
      </c>
      <c r="Z91" s="224">
        <v>0</v>
      </c>
      <c r="AA91" s="224">
        <v>0</v>
      </c>
      <c r="AB91" s="224">
        <v>0</v>
      </c>
      <c r="AC91" s="224">
        <v>0</v>
      </c>
      <c r="AD91" s="224">
        <v>0</v>
      </c>
      <c r="AE91" s="224">
        <v>0</v>
      </c>
      <c r="AF91" s="224">
        <v>0</v>
      </c>
      <c r="AG91" s="224">
        <v>0</v>
      </c>
      <c r="AH91" s="224">
        <v>0</v>
      </c>
      <c r="AI91" s="224">
        <v>0</v>
      </c>
      <c r="AJ91" s="224">
        <v>0</v>
      </c>
      <c r="AK91" s="224">
        <v>0</v>
      </c>
      <c r="AL91" s="224">
        <v>0</v>
      </c>
      <c r="AM91" s="224">
        <v>0</v>
      </c>
      <c r="AN91" s="224">
        <v>0</v>
      </c>
      <c r="AO91" s="224">
        <v>0</v>
      </c>
      <c r="AP91" s="224">
        <v>0</v>
      </c>
      <c r="AQ91" s="224">
        <v>0</v>
      </c>
      <c r="AR91" s="224">
        <v>0</v>
      </c>
      <c r="AS91" s="224">
        <v>0</v>
      </c>
      <c r="AT91" s="224">
        <v>0</v>
      </c>
      <c r="AU91" s="224">
        <v>0</v>
      </c>
      <c r="AV91" s="224">
        <v>0</v>
      </c>
      <c r="AW91" s="224">
        <v>0</v>
      </c>
      <c r="AX91" s="224">
        <v>0</v>
      </c>
      <c r="AY91" s="224">
        <v>0</v>
      </c>
      <c r="AZ91" s="224">
        <v>0</v>
      </c>
      <c r="BA91" s="224">
        <v>0</v>
      </c>
      <c r="BB91" s="224">
        <v>0</v>
      </c>
      <c r="BC91" s="224">
        <v>0</v>
      </c>
      <c r="BD91" s="224">
        <v>0</v>
      </c>
      <c r="BE91" s="224">
        <v>0</v>
      </c>
      <c r="BF91" s="224">
        <v>0</v>
      </c>
      <c r="BG91" s="224">
        <v>0</v>
      </c>
      <c r="BH91" s="224">
        <v>0</v>
      </c>
      <c r="BI91" s="224">
        <v>0</v>
      </c>
      <c r="BJ91" s="224">
        <v>0</v>
      </c>
      <c r="BK91" s="224">
        <v>0</v>
      </c>
      <c r="BL91" s="224">
        <v>0</v>
      </c>
      <c r="BM91" s="224">
        <v>0</v>
      </c>
      <c r="BN91" s="224">
        <v>0</v>
      </c>
      <c r="BO91" s="224">
        <v>0</v>
      </c>
      <c r="BP91" s="224">
        <v>0</v>
      </c>
      <c r="BQ91" s="224">
        <v>0</v>
      </c>
      <c r="BR91" s="224">
        <v>0</v>
      </c>
      <c r="BS91" s="224">
        <v>0</v>
      </c>
      <c r="BT91" s="224">
        <v>0</v>
      </c>
      <c r="BU91" s="224">
        <v>0</v>
      </c>
      <c r="BV91" s="224">
        <v>0</v>
      </c>
      <c r="BW91" s="224">
        <v>0</v>
      </c>
      <c r="BX91" s="224">
        <v>0</v>
      </c>
      <c r="BY91" s="224">
        <v>0</v>
      </c>
      <c r="BZ91" s="224">
        <v>0</v>
      </c>
      <c r="CA91" s="224">
        <v>0</v>
      </c>
      <c r="CB91" s="224">
        <v>0</v>
      </c>
      <c r="CC91" s="224">
        <v>0</v>
      </c>
      <c r="CD91" s="224">
        <v>0</v>
      </c>
      <c r="CE91" s="224">
        <v>0</v>
      </c>
      <c r="CF91" s="224">
        <v>0</v>
      </c>
      <c r="CG91" s="224">
        <v>0</v>
      </c>
      <c r="CH91" s="224">
        <v>0</v>
      </c>
      <c r="CI91" s="224">
        <v>0</v>
      </c>
      <c r="CJ91" s="224">
        <v>0</v>
      </c>
      <c r="CK91" s="224">
        <v>0</v>
      </c>
      <c r="CL91" s="224">
        <v>0</v>
      </c>
      <c r="CM91" s="224">
        <v>0</v>
      </c>
      <c r="CN91" s="224">
        <v>0</v>
      </c>
      <c r="CO91" s="224">
        <v>0</v>
      </c>
      <c r="CP91" s="224">
        <v>0</v>
      </c>
      <c r="CQ91" s="224">
        <v>0</v>
      </c>
      <c r="CR91" s="224">
        <v>0</v>
      </c>
      <c r="CS91" s="224">
        <v>0</v>
      </c>
      <c r="CT91" s="224">
        <v>0</v>
      </c>
      <c r="CU91" s="224">
        <v>0</v>
      </c>
      <c r="CV91" s="224">
        <v>0</v>
      </c>
      <c r="CW91" s="224">
        <v>0</v>
      </c>
      <c r="CX91" s="224">
        <v>0</v>
      </c>
      <c r="CY91" s="224">
        <v>0</v>
      </c>
      <c r="CZ91" s="224">
        <v>0</v>
      </c>
      <c r="DA91" s="224">
        <v>0</v>
      </c>
      <c r="DB91" s="225">
        <v>0</v>
      </c>
      <c r="DC91" s="223">
        <v>0</v>
      </c>
      <c r="DD91" s="224">
        <v>0</v>
      </c>
      <c r="DE91" s="224">
        <v>23159004</v>
      </c>
      <c r="DF91" s="224">
        <v>11234627</v>
      </c>
      <c r="DG91" s="224">
        <v>82442530</v>
      </c>
      <c r="DH91" s="224">
        <v>0</v>
      </c>
      <c r="DI91" s="225">
        <v>116836161</v>
      </c>
      <c r="DJ91" s="225">
        <v>116836161</v>
      </c>
      <c r="DK91" s="225">
        <v>1502200</v>
      </c>
      <c r="DL91" s="225">
        <v>118338361</v>
      </c>
      <c r="DM91" s="225">
        <v>118338361</v>
      </c>
      <c r="DN91" s="225">
        <v>-7147851</v>
      </c>
      <c r="DO91" s="224">
        <v>111190510</v>
      </c>
      <c r="DP91" s="225">
        <v>111190510</v>
      </c>
      <c r="DR91" s="334">
        <v>6.1178410000000003E-2</v>
      </c>
      <c r="DS91" s="334">
        <v>0.93882158999999998</v>
      </c>
      <c r="DT91" s="334">
        <v>0</v>
      </c>
      <c r="DU91" s="334">
        <v>2.2023592572855039E-2</v>
      </c>
    </row>
    <row r="92" spans="1:125" ht="15" customHeight="1" x14ac:dyDescent="0.15">
      <c r="A92" s="226" t="s">
        <v>414</v>
      </c>
      <c r="B92" s="205" t="s">
        <v>651</v>
      </c>
      <c r="C92" s="223">
        <v>0</v>
      </c>
      <c r="D92" s="224">
        <v>0</v>
      </c>
      <c r="E92" s="224">
        <v>0</v>
      </c>
      <c r="F92" s="224">
        <v>0</v>
      </c>
      <c r="G92" s="224">
        <v>0</v>
      </c>
      <c r="H92" s="224">
        <v>0</v>
      </c>
      <c r="I92" s="224">
        <v>0</v>
      </c>
      <c r="J92" s="224">
        <v>0</v>
      </c>
      <c r="K92" s="224">
        <v>0</v>
      </c>
      <c r="L92" s="224">
        <v>0</v>
      </c>
      <c r="M92" s="224">
        <v>0</v>
      </c>
      <c r="N92" s="224">
        <v>0</v>
      </c>
      <c r="O92" s="224">
        <v>0</v>
      </c>
      <c r="P92" s="224">
        <v>0</v>
      </c>
      <c r="Q92" s="224">
        <v>0</v>
      </c>
      <c r="R92" s="224">
        <v>0</v>
      </c>
      <c r="S92" s="224">
        <v>0</v>
      </c>
      <c r="T92" s="224">
        <v>0</v>
      </c>
      <c r="U92" s="224">
        <v>32</v>
      </c>
      <c r="V92" s="224">
        <v>9</v>
      </c>
      <c r="W92" s="224">
        <v>129</v>
      </c>
      <c r="X92" s="224">
        <v>0</v>
      </c>
      <c r="Y92" s="224">
        <v>0</v>
      </c>
      <c r="Z92" s="224">
        <v>0</v>
      </c>
      <c r="AA92" s="224">
        <v>0</v>
      </c>
      <c r="AB92" s="224">
        <v>611</v>
      </c>
      <c r="AC92" s="224">
        <v>0</v>
      </c>
      <c r="AD92" s="224">
        <v>0</v>
      </c>
      <c r="AE92" s="224">
        <v>35</v>
      </c>
      <c r="AF92" s="224">
        <v>3</v>
      </c>
      <c r="AG92" s="224">
        <v>0</v>
      </c>
      <c r="AH92" s="224">
        <v>0</v>
      </c>
      <c r="AI92" s="224">
        <v>0</v>
      </c>
      <c r="AJ92" s="224">
        <v>0</v>
      </c>
      <c r="AK92" s="224">
        <v>0</v>
      </c>
      <c r="AL92" s="224">
        <v>0</v>
      </c>
      <c r="AM92" s="224">
        <v>120</v>
      </c>
      <c r="AN92" s="224">
        <v>0</v>
      </c>
      <c r="AO92" s="224">
        <v>0</v>
      </c>
      <c r="AP92" s="224">
        <v>0</v>
      </c>
      <c r="AQ92" s="224">
        <v>0</v>
      </c>
      <c r="AR92" s="224">
        <v>0</v>
      </c>
      <c r="AS92" s="224">
        <v>0</v>
      </c>
      <c r="AT92" s="224">
        <v>0</v>
      </c>
      <c r="AU92" s="224">
        <v>0</v>
      </c>
      <c r="AV92" s="224">
        <v>0</v>
      </c>
      <c r="AW92" s="224">
        <v>0</v>
      </c>
      <c r="AX92" s="224">
        <v>0</v>
      </c>
      <c r="AY92" s="224">
        <v>0</v>
      </c>
      <c r="AZ92" s="224">
        <v>0</v>
      </c>
      <c r="BA92" s="224">
        <v>0</v>
      </c>
      <c r="BB92" s="224">
        <v>0</v>
      </c>
      <c r="BC92" s="224">
        <v>0</v>
      </c>
      <c r="BD92" s="224">
        <v>0</v>
      </c>
      <c r="BE92" s="224">
        <v>0</v>
      </c>
      <c r="BF92" s="224">
        <v>0</v>
      </c>
      <c r="BG92" s="224">
        <v>0</v>
      </c>
      <c r="BH92" s="224">
        <v>0</v>
      </c>
      <c r="BI92" s="224">
        <v>0</v>
      </c>
      <c r="BJ92" s="224">
        <v>514</v>
      </c>
      <c r="BK92" s="224">
        <v>173</v>
      </c>
      <c r="BL92" s="224">
        <v>761</v>
      </c>
      <c r="BM92" s="224">
        <v>0</v>
      </c>
      <c r="BN92" s="224">
        <v>35</v>
      </c>
      <c r="BO92" s="224">
        <v>5479</v>
      </c>
      <c r="BP92" s="224">
        <v>0</v>
      </c>
      <c r="BQ92" s="224">
        <v>4517</v>
      </c>
      <c r="BR92" s="224">
        <v>10921</v>
      </c>
      <c r="BS92" s="224">
        <v>28497</v>
      </c>
      <c r="BT92" s="224">
        <v>2734</v>
      </c>
      <c r="BU92" s="224">
        <v>3292</v>
      </c>
      <c r="BV92" s="224">
        <v>0</v>
      </c>
      <c r="BW92" s="224">
        <v>515</v>
      </c>
      <c r="BX92" s="224">
        <v>347</v>
      </c>
      <c r="BY92" s="224">
        <v>0</v>
      </c>
      <c r="BZ92" s="224">
        <v>1476</v>
      </c>
      <c r="CA92" s="224">
        <v>0</v>
      </c>
      <c r="CB92" s="224">
        <v>0</v>
      </c>
      <c r="CC92" s="224">
        <v>119727</v>
      </c>
      <c r="CD92" s="224">
        <v>13990</v>
      </c>
      <c r="CE92" s="224">
        <v>815</v>
      </c>
      <c r="CF92" s="224">
        <v>97216</v>
      </c>
      <c r="CG92" s="224">
        <v>8020</v>
      </c>
      <c r="CH92" s="224">
        <v>14872</v>
      </c>
      <c r="CI92" s="224">
        <v>4948</v>
      </c>
      <c r="CJ92" s="224">
        <v>2684</v>
      </c>
      <c r="CK92" s="224">
        <v>2075</v>
      </c>
      <c r="CL92" s="224">
        <v>9159102</v>
      </c>
      <c r="CM92" s="224">
        <v>234449</v>
      </c>
      <c r="CN92" s="224">
        <v>173682</v>
      </c>
      <c r="CO92" s="224">
        <v>280</v>
      </c>
      <c r="CP92" s="224">
        <v>0</v>
      </c>
      <c r="CQ92" s="224">
        <v>321</v>
      </c>
      <c r="CR92" s="224">
        <v>0</v>
      </c>
      <c r="CS92" s="224">
        <v>11501</v>
      </c>
      <c r="CT92" s="224">
        <v>87</v>
      </c>
      <c r="CU92" s="224">
        <v>63630</v>
      </c>
      <c r="CV92" s="224">
        <v>40</v>
      </c>
      <c r="CW92" s="224">
        <v>4835</v>
      </c>
      <c r="CX92" s="224">
        <v>15726</v>
      </c>
      <c r="CY92" s="224">
        <v>2865</v>
      </c>
      <c r="CZ92" s="224">
        <v>0</v>
      </c>
      <c r="DA92" s="224">
        <v>5782</v>
      </c>
      <c r="DB92" s="225">
        <v>9996847</v>
      </c>
      <c r="DC92" s="223">
        <v>3397647</v>
      </c>
      <c r="DD92" s="224">
        <v>75495624</v>
      </c>
      <c r="DE92" s="224">
        <v>374012660</v>
      </c>
      <c r="DF92" s="224">
        <v>0</v>
      </c>
      <c r="DG92" s="224">
        <v>0</v>
      </c>
      <c r="DH92" s="224">
        <v>0</v>
      </c>
      <c r="DI92" s="225">
        <v>452905931</v>
      </c>
      <c r="DJ92" s="225">
        <v>462902778</v>
      </c>
      <c r="DK92" s="225">
        <v>0</v>
      </c>
      <c r="DL92" s="225">
        <v>452905931</v>
      </c>
      <c r="DM92" s="225">
        <v>462902778</v>
      </c>
      <c r="DN92" s="225">
        <v>-14470</v>
      </c>
      <c r="DO92" s="224">
        <v>452891461</v>
      </c>
      <c r="DP92" s="225">
        <v>462888308</v>
      </c>
      <c r="DR92" s="334">
        <v>3.1260000000000002E-5</v>
      </c>
      <c r="DS92" s="334">
        <v>0.99996874000000002</v>
      </c>
      <c r="DT92" s="334">
        <v>2.8535914175247978E-2</v>
      </c>
      <c r="DU92" s="334">
        <v>0.35567602306773455</v>
      </c>
    </row>
    <row r="93" spans="1:125" ht="15" customHeight="1" x14ac:dyDescent="0.15">
      <c r="A93" s="226" t="s">
        <v>415</v>
      </c>
      <c r="B93" s="205" t="s">
        <v>589</v>
      </c>
      <c r="C93" s="223">
        <v>0</v>
      </c>
      <c r="D93" s="224">
        <v>0</v>
      </c>
      <c r="E93" s="224">
        <v>0</v>
      </c>
      <c r="F93" s="224">
        <v>0</v>
      </c>
      <c r="G93" s="224">
        <v>0</v>
      </c>
      <c r="H93" s="224">
        <v>0</v>
      </c>
      <c r="I93" s="224">
        <v>0</v>
      </c>
      <c r="J93" s="224">
        <v>0</v>
      </c>
      <c r="K93" s="224">
        <v>0</v>
      </c>
      <c r="L93" s="224">
        <v>0</v>
      </c>
      <c r="M93" s="224">
        <v>0</v>
      </c>
      <c r="N93" s="224">
        <v>0</v>
      </c>
      <c r="O93" s="224">
        <v>0</v>
      </c>
      <c r="P93" s="224">
        <v>0</v>
      </c>
      <c r="Q93" s="224">
        <v>0</v>
      </c>
      <c r="R93" s="224">
        <v>0</v>
      </c>
      <c r="S93" s="224">
        <v>0</v>
      </c>
      <c r="T93" s="224">
        <v>0</v>
      </c>
      <c r="U93" s="224">
        <v>0</v>
      </c>
      <c r="V93" s="224">
        <v>0</v>
      </c>
      <c r="W93" s="224">
        <v>0</v>
      </c>
      <c r="X93" s="224">
        <v>0</v>
      </c>
      <c r="Y93" s="224">
        <v>0</v>
      </c>
      <c r="Z93" s="224">
        <v>0</v>
      </c>
      <c r="AA93" s="224">
        <v>0</v>
      </c>
      <c r="AB93" s="224">
        <v>0</v>
      </c>
      <c r="AC93" s="224">
        <v>0</v>
      </c>
      <c r="AD93" s="224">
        <v>0</v>
      </c>
      <c r="AE93" s="224">
        <v>0</v>
      </c>
      <c r="AF93" s="224">
        <v>0</v>
      </c>
      <c r="AG93" s="224">
        <v>0</v>
      </c>
      <c r="AH93" s="224">
        <v>0</v>
      </c>
      <c r="AI93" s="224">
        <v>0</v>
      </c>
      <c r="AJ93" s="224">
        <v>0</v>
      </c>
      <c r="AK93" s="224">
        <v>0</v>
      </c>
      <c r="AL93" s="224">
        <v>0</v>
      </c>
      <c r="AM93" s="224">
        <v>0</v>
      </c>
      <c r="AN93" s="224">
        <v>0</v>
      </c>
      <c r="AO93" s="224">
        <v>0</v>
      </c>
      <c r="AP93" s="224">
        <v>0</v>
      </c>
      <c r="AQ93" s="224">
        <v>0</v>
      </c>
      <c r="AR93" s="224">
        <v>0</v>
      </c>
      <c r="AS93" s="224">
        <v>0</v>
      </c>
      <c r="AT93" s="224">
        <v>0</v>
      </c>
      <c r="AU93" s="224">
        <v>0</v>
      </c>
      <c r="AV93" s="224">
        <v>0</v>
      </c>
      <c r="AW93" s="224">
        <v>0</v>
      </c>
      <c r="AX93" s="224">
        <v>0</v>
      </c>
      <c r="AY93" s="224">
        <v>0</v>
      </c>
      <c r="AZ93" s="224">
        <v>0</v>
      </c>
      <c r="BA93" s="224">
        <v>0</v>
      </c>
      <c r="BB93" s="224">
        <v>0</v>
      </c>
      <c r="BC93" s="224">
        <v>0</v>
      </c>
      <c r="BD93" s="224">
        <v>0</v>
      </c>
      <c r="BE93" s="224">
        <v>0</v>
      </c>
      <c r="BF93" s="224">
        <v>0</v>
      </c>
      <c r="BG93" s="224">
        <v>0</v>
      </c>
      <c r="BH93" s="224">
        <v>0</v>
      </c>
      <c r="BI93" s="224">
        <v>0</v>
      </c>
      <c r="BJ93" s="224">
        <v>0</v>
      </c>
      <c r="BK93" s="224">
        <v>0</v>
      </c>
      <c r="BL93" s="224">
        <v>0</v>
      </c>
      <c r="BM93" s="224">
        <v>0</v>
      </c>
      <c r="BN93" s="224">
        <v>0</v>
      </c>
      <c r="BO93" s="224">
        <v>0</v>
      </c>
      <c r="BP93" s="224">
        <v>0</v>
      </c>
      <c r="BQ93" s="224">
        <v>0</v>
      </c>
      <c r="BR93" s="224">
        <v>0</v>
      </c>
      <c r="BS93" s="224">
        <v>0</v>
      </c>
      <c r="BT93" s="224">
        <v>0</v>
      </c>
      <c r="BU93" s="224">
        <v>0</v>
      </c>
      <c r="BV93" s="224">
        <v>0</v>
      </c>
      <c r="BW93" s="224">
        <v>0</v>
      </c>
      <c r="BX93" s="224">
        <v>0</v>
      </c>
      <c r="BY93" s="224">
        <v>0</v>
      </c>
      <c r="BZ93" s="224">
        <v>0</v>
      </c>
      <c r="CA93" s="224">
        <v>0</v>
      </c>
      <c r="CB93" s="224">
        <v>0</v>
      </c>
      <c r="CC93" s="224">
        <v>0</v>
      </c>
      <c r="CD93" s="224">
        <v>0</v>
      </c>
      <c r="CE93" s="224">
        <v>0</v>
      </c>
      <c r="CF93" s="224">
        <v>0</v>
      </c>
      <c r="CG93" s="224">
        <v>0</v>
      </c>
      <c r="CH93" s="224">
        <v>0</v>
      </c>
      <c r="CI93" s="224">
        <v>0</v>
      </c>
      <c r="CJ93" s="224">
        <v>0</v>
      </c>
      <c r="CK93" s="224">
        <v>0</v>
      </c>
      <c r="CL93" s="224">
        <v>0</v>
      </c>
      <c r="CM93" s="224">
        <v>0</v>
      </c>
      <c r="CN93" s="224">
        <v>0</v>
      </c>
      <c r="CO93" s="224">
        <v>0</v>
      </c>
      <c r="CP93" s="224">
        <v>0</v>
      </c>
      <c r="CQ93" s="224">
        <v>0</v>
      </c>
      <c r="CR93" s="224">
        <v>0</v>
      </c>
      <c r="CS93" s="224">
        <v>0</v>
      </c>
      <c r="CT93" s="224">
        <v>0</v>
      </c>
      <c r="CU93" s="224">
        <v>0</v>
      </c>
      <c r="CV93" s="224">
        <v>0</v>
      </c>
      <c r="CW93" s="224">
        <v>0</v>
      </c>
      <c r="CX93" s="224">
        <v>0</v>
      </c>
      <c r="CY93" s="224">
        <v>0</v>
      </c>
      <c r="CZ93" s="224">
        <v>0</v>
      </c>
      <c r="DA93" s="224">
        <v>0</v>
      </c>
      <c r="DB93" s="225">
        <v>0</v>
      </c>
      <c r="DC93" s="223">
        <v>1979071</v>
      </c>
      <c r="DD93" s="224">
        <v>82646368</v>
      </c>
      <c r="DE93" s="224">
        <v>51131509</v>
      </c>
      <c r="DF93" s="224">
        <v>0</v>
      </c>
      <c r="DG93" s="224">
        <v>0</v>
      </c>
      <c r="DH93" s="224">
        <v>0</v>
      </c>
      <c r="DI93" s="225">
        <v>135756948</v>
      </c>
      <c r="DJ93" s="225">
        <v>135756948</v>
      </c>
      <c r="DK93" s="225">
        <v>0</v>
      </c>
      <c r="DL93" s="225">
        <v>135756948</v>
      </c>
      <c r="DM93" s="225">
        <v>135756948</v>
      </c>
      <c r="DN93" s="225">
        <v>0</v>
      </c>
      <c r="DO93" s="224">
        <v>135756948</v>
      </c>
      <c r="DP93" s="225">
        <v>135756948</v>
      </c>
      <c r="DR93" s="334">
        <v>0</v>
      </c>
      <c r="DS93" s="334">
        <v>1</v>
      </c>
      <c r="DT93" s="334">
        <v>3.1238759800752965E-2</v>
      </c>
      <c r="DU93" s="334">
        <v>4.8624695684290675E-2</v>
      </c>
    </row>
    <row r="94" spans="1:125" ht="15" customHeight="1" x14ac:dyDescent="0.15">
      <c r="A94" s="226" t="s">
        <v>416</v>
      </c>
      <c r="B94" s="205" t="s">
        <v>652</v>
      </c>
      <c r="C94" s="223">
        <v>0</v>
      </c>
      <c r="D94" s="224">
        <v>0</v>
      </c>
      <c r="E94" s="224">
        <v>0</v>
      </c>
      <c r="F94" s="224">
        <v>0</v>
      </c>
      <c r="G94" s="224">
        <v>0</v>
      </c>
      <c r="H94" s="224">
        <v>0</v>
      </c>
      <c r="I94" s="224">
        <v>0</v>
      </c>
      <c r="J94" s="224">
        <v>0</v>
      </c>
      <c r="K94" s="224">
        <v>0</v>
      </c>
      <c r="L94" s="224">
        <v>0</v>
      </c>
      <c r="M94" s="224">
        <v>0</v>
      </c>
      <c r="N94" s="224">
        <v>0</v>
      </c>
      <c r="O94" s="224">
        <v>0</v>
      </c>
      <c r="P94" s="224">
        <v>0</v>
      </c>
      <c r="Q94" s="224">
        <v>0</v>
      </c>
      <c r="R94" s="224">
        <v>0</v>
      </c>
      <c r="S94" s="224">
        <v>0</v>
      </c>
      <c r="T94" s="224">
        <v>0</v>
      </c>
      <c r="U94" s="224">
        <v>0</v>
      </c>
      <c r="V94" s="224">
        <v>0</v>
      </c>
      <c r="W94" s="224">
        <v>0</v>
      </c>
      <c r="X94" s="224">
        <v>0</v>
      </c>
      <c r="Y94" s="224">
        <v>0</v>
      </c>
      <c r="Z94" s="224">
        <v>0</v>
      </c>
      <c r="AA94" s="224">
        <v>0</v>
      </c>
      <c r="AB94" s="224">
        <v>0</v>
      </c>
      <c r="AC94" s="224">
        <v>0</v>
      </c>
      <c r="AD94" s="224">
        <v>0</v>
      </c>
      <c r="AE94" s="224">
        <v>0</v>
      </c>
      <c r="AF94" s="224">
        <v>0</v>
      </c>
      <c r="AG94" s="224">
        <v>0</v>
      </c>
      <c r="AH94" s="224">
        <v>0</v>
      </c>
      <c r="AI94" s="224">
        <v>0</v>
      </c>
      <c r="AJ94" s="224">
        <v>0</v>
      </c>
      <c r="AK94" s="224">
        <v>0</v>
      </c>
      <c r="AL94" s="224">
        <v>0</v>
      </c>
      <c r="AM94" s="224">
        <v>0</v>
      </c>
      <c r="AN94" s="224">
        <v>0</v>
      </c>
      <c r="AO94" s="224">
        <v>0</v>
      </c>
      <c r="AP94" s="224">
        <v>0</v>
      </c>
      <c r="AQ94" s="224">
        <v>0</v>
      </c>
      <c r="AR94" s="224">
        <v>0</v>
      </c>
      <c r="AS94" s="224">
        <v>0</v>
      </c>
      <c r="AT94" s="224">
        <v>0</v>
      </c>
      <c r="AU94" s="224">
        <v>0</v>
      </c>
      <c r="AV94" s="224">
        <v>0</v>
      </c>
      <c r="AW94" s="224">
        <v>0</v>
      </c>
      <c r="AX94" s="224">
        <v>0</v>
      </c>
      <c r="AY94" s="224">
        <v>0</v>
      </c>
      <c r="AZ94" s="224">
        <v>0</v>
      </c>
      <c r="BA94" s="224">
        <v>0</v>
      </c>
      <c r="BB94" s="224">
        <v>0</v>
      </c>
      <c r="BC94" s="224">
        <v>0</v>
      </c>
      <c r="BD94" s="224">
        <v>0</v>
      </c>
      <c r="BE94" s="224">
        <v>0</v>
      </c>
      <c r="BF94" s="224">
        <v>0</v>
      </c>
      <c r="BG94" s="224">
        <v>0</v>
      </c>
      <c r="BH94" s="224">
        <v>0</v>
      </c>
      <c r="BI94" s="224">
        <v>0</v>
      </c>
      <c r="BJ94" s="224">
        <v>0</v>
      </c>
      <c r="BK94" s="224">
        <v>0</v>
      </c>
      <c r="BL94" s="224">
        <v>0</v>
      </c>
      <c r="BM94" s="224">
        <v>0</v>
      </c>
      <c r="BN94" s="224">
        <v>0</v>
      </c>
      <c r="BO94" s="224">
        <v>0</v>
      </c>
      <c r="BP94" s="224">
        <v>0</v>
      </c>
      <c r="BQ94" s="224">
        <v>0</v>
      </c>
      <c r="BR94" s="224">
        <v>0</v>
      </c>
      <c r="BS94" s="224">
        <v>0</v>
      </c>
      <c r="BT94" s="224">
        <v>0</v>
      </c>
      <c r="BU94" s="224">
        <v>0</v>
      </c>
      <c r="BV94" s="224">
        <v>0</v>
      </c>
      <c r="BW94" s="224">
        <v>0</v>
      </c>
      <c r="BX94" s="224">
        <v>0</v>
      </c>
      <c r="BY94" s="224">
        <v>0</v>
      </c>
      <c r="BZ94" s="224">
        <v>0</v>
      </c>
      <c r="CA94" s="224">
        <v>0</v>
      </c>
      <c r="CB94" s="224">
        <v>0</v>
      </c>
      <c r="CC94" s="224">
        <v>0</v>
      </c>
      <c r="CD94" s="224">
        <v>0</v>
      </c>
      <c r="CE94" s="224">
        <v>0</v>
      </c>
      <c r="CF94" s="224">
        <v>0</v>
      </c>
      <c r="CG94" s="224">
        <v>0</v>
      </c>
      <c r="CH94" s="224">
        <v>0</v>
      </c>
      <c r="CI94" s="224">
        <v>0</v>
      </c>
      <c r="CJ94" s="224">
        <v>0</v>
      </c>
      <c r="CK94" s="224">
        <v>0</v>
      </c>
      <c r="CL94" s="224">
        <v>0</v>
      </c>
      <c r="CM94" s="224">
        <v>0</v>
      </c>
      <c r="CN94" s="224">
        <v>0</v>
      </c>
      <c r="CO94" s="224">
        <v>0</v>
      </c>
      <c r="CP94" s="224">
        <v>0</v>
      </c>
      <c r="CQ94" s="224">
        <v>0</v>
      </c>
      <c r="CR94" s="224">
        <v>0</v>
      </c>
      <c r="CS94" s="224">
        <v>0</v>
      </c>
      <c r="CT94" s="224">
        <v>0</v>
      </c>
      <c r="CU94" s="224">
        <v>0</v>
      </c>
      <c r="CV94" s="224">
        <v>0</v>
      </c>
      <c r="CW94" s="224">
        <v>0</v>
      </c>
      <c r="CX94" s="224">
        <v>0</v>
      </c>
      <c r="CY94" s="224">
        <v>0</v>
      </c>
      <c r="CZ94" s="224">
        <v>0</v>
      </c>
      <c r="DA94" s="224">
        <v>0</v>
      </c>
      <c r="DB94" s="225">
        <v>0</v>
      </c>
      <c r="DC94" s="223">
        <v>0</v>
      </c>
      <c r="DD94" s="224">
        <v>10906472</v>
      </c>
      <c r="DE94" s="224">
        <v>95656310</v>
      </c>
      <c r="DF94" s="224">
        <v>0</v>
      </c>
      <c r="DG94" s="224">
        <v>0</v>
      </c>
      <c r="DH94" s="224">
        <v>0</v>
      </c>
      <c r="DI94" s="225">
        <v>106562782</v>
      </c>
      <c r="DJ94" s="225">
        <v>106562782</v>
      </c>
      <c r="DK94" s="225">
        <v>0</v>
      </c>
      <c r="DL94" s="225">
        <v>106562782</v>
      </c>
      <c r="DM94" s="225">
        <v>106562782</v>
      </c>
      <c r="DN94" s="225">
        <v>0</v>
      </c>
      <c r="DO94" s="224">
        <v>106562782</v>
      </c>
      <c r="DP94" s="225">
        <v>106562782</v>
      </c>
      <c r="DR94" s="334">
        <v>0</v>
      </c>
      <c r="DS94" s="334">
        <v>1</v>
      </c>
      <c r="DT94" s="334">
        <v>4.1224395859917017E-3</v>
      </c>
      <c r="DU94" s="334">
        <v>9.096658899764079E-2</v>
      </c>
    </row>
    <row r="95" spans="1:125" ht="15" customHeight="1" x14ac:dyDescent="0.15">
      <c r="A95" s="226" t="s">
        <v>417</v>
      </c>
      <c r="B95" s="205" t="s">
        <v>591</v>
      </c>
      <c r="C95" s="223">
        <v>301284</v>
      </c>
      <c r="D95" s="224">
        <v>274306</v>
      </c>
      <c r="E95" s="224">
        <v>3065</v>
      </c>
      <c r="F95" s="224">
        <v>57354</v>
      </c>
      <c r="G95" s="224">
        <v>395768</v>
      </c>
      <c r="H95" s="224">
        <v>0</v>
      </c>
      <c r="I95" s="224">
        <v>27909</v>
      </c>
      <c r="J95" s="224">
        <v>121197</v>
      </c>
      <c r="K95" s="224">
        <v>113774</v>
      </c>
      <c r="L95" s="224">
        <v>52386</v>
      </c>
      <c r="M95" s="224">
        <v>30794</v>
      </c>
      <c r="N95" s="224">
        <v>65642</v>
      </c>
      <c r="O95" s="224">
        <v>65030</v>
      </c>
      <c r="P95" s="224">
        <v>4881</v>
      </c>
      <c r="Q95" s="224">
        <v>910</v>
      </c>
      <c r="R95" s="224">
        <v>36359</v>
      </c>
      <c r="S95" s="224">
        <v>82761</v>
      </c>
      <c r="T95" s="224">
        <v>3824</v>
      </c>
      <c r="U95" s="224">
        <v>15113</v>
      </c>
      <c r="V95" s="224">
        <v>8312</v>
      </c>
      <c r="W95" s="224">
        <v>7894</v>
      </c>
      <c r="X95" s="224">
        <v>8410</v>
      </c>
      <c r="Y95" s="224">
        <v>1275</v>
      </c>
      <c r="Z95" s="224">
        <v>58</v>
      </c>
      <c r="AA95" s="224">
        <v>3989</v>
      </c>
      <c r="AB95" s="224">
        <v>69218</v>
      </c>
      <c r="AC95" s="224">
        <v>2457</v>
      </c>
      <c r="AD95" s="224">
        <v>4624</v>
      </c>
      <c r="AE95" s="224">
        <v>28655</v>
      </c>
      <c r="AF95" s="224">
        <v>2282</v>
      </c>
      <c r="AG95" s="224">
        <v>90</v>
      </c>
      <c r="AH95" s="224">
        <v>792</v>
      </c>
      <c r="AI95" s="224">
        <v>100023</v>
      </c>
      <c r="AJ95" s="224">
        <v>7704</v>
      </c>
      <c r="AK95" s="224">
        <v>0</v>
      </c>
      <c r="AL95" s="224">
        <v>0</v>
      </c>
      <c r="AM95" s="224">
        <v>20494</v>
      </c>
      <c r="AN95" s="224">
        <v>7673</v>
      </c>
      <c r="AO95" s="224">
        <v>610</v>
      </c>
      <c r="AP95" s="224">
        <v>0</v>
      </c>
      <c r="AQ95" s="224">
        <v>25804</v>
      </c>
      <c r="AR95" s="224">
        <v>20557</v>
      </c>
      <c r="AS95" s="224">
        <v>13631</v>
      </c>
      <c r="AT95" s="224">
        <v>253305</v>
      </c>
      <c r="AU95" s="224">
        <v>115727</v>
      </c>
      <c r="AV95" s="224">
        <v>81441</v>
      </c>
      <c r="AW95" s="224">
        <v>21357</v>
      </c>
      <c r="AX95" s="224">
        <v>54264</v>
      </c>
      <c r="AY95" s="224">
        <v>12505</v>
      </c>
      <c r="AZ95" s="224">
        <v>772</v>
      </c>
      <c r="BA95" s="224">
        <v>11610</v>
      </c>
      <c r="BB95" s="224">
        <v>481</v>
      </c>
      <c r="BC95" s="224">
        <v>3222</v>
      </c>
      <c r="BD95" s="224">
        <v>290</v>
      </c>
      <c r="BE95" s="224">
        <v>24825</v>
      </c>
      <c r="BF95" s="224">
        <v>4379</v>
      </c>
      <c r="BG95" s="224">
        <v>351</v>
      </c>
      <c r="BH95" s="224">
        <v>31259</v>
      </c>
      <c r="BI95" s="224">
        <v>9514</v>
      </c>
      <c r="BJ95" s="224">
        <v>264518</v>
      </c>
      <c r="BK95" s="224">
        <v>161680</v>
      </c>
      <c r="BL95" s="224">
        <v>459909</v>
      </c>
      <c r="BM95" s="224">
        <v>179815</v>
      </c>
      <c r="BN95" s="224">
        <v>51491</v>
      </c>
      <c r="BO95" s="224">
        <v>385413</v>
      </c>
      <c r="BP95" s="224">
        <v>153579</v>
      </c>
      <c r="BQ95" s="224">
        <v>106228</v>
      </c>
      <c r="BR95" s="224">
        <v>367223</v>
      </c>
      <c r="BS95" s="224">
        <v>890778</v>
      </c>
      <c r="BT95" s="224">
        <v>45614</v>
      </c>
      <c r="BU95" s="224">
        <v>70462</v>
      </c>
      <c r="BV95" s="224">
        <v>0</v>
      </c>
      <c r="BW95" s="224">
        <v>8523</v>
      </c>
      <c r="BX95" s="224">
        <v>244529</v>
      </c>
      <c r="BY95" s="224">
        <v>0</v>
      </c>
      <c r="BZ95" s="224">
        <v>7868</v>
      </c>
      <c r="CA95" s="224">
        <v>342</v>
      </c>
      <c r="CB95" s="224">
        <v>4543</v>
      </c>
      <c r="CC95" s="224">
        <v>38991</v>
      </c>
      <c r="CD95" s="224">
        <v>137067</v>
      </c>
      <c r="CE95" s="224">
        <v>1468</v>
      </c>
      <c r="CF95" s="224">
        <v>171467</v>
      </c>
      <c r="CG95" s="224">
        <v>84617</v>
      </c>
      <c r="CH95" s="224">
        <v>131364</v>
      </c>
      <c r="CI95" s="224">
        <v>477</v>
      </c>
      <c r="CJ95" s="224">
        <v>143950</v>
      </c>
      <c r="CK95" s="224">
        <v>448979</v>
      </c>
      <c r="CL95" s="224">
        <v>693196</v>
      </c>
      <c r="CM95" s="224">
        <v>3182</v>
      </c>
      <c r="CN95" s="224">
        <v>40634</v>
      </c>
      <c r="CO95" s="224">
        <v>0</v>
      </c>
      <c r="CP95" s="224">
        <v>144517</v>
      </c>
      <c r="CQ95" s="224">
        <v>5757</v>
      </c>
      <c r="CR95" s="224">
        <v>239464</v>
      </c>
      <c r="CS95" s="224">
        <v>737696</v>
      </c>
      <c r="CT95" s="224">
        <v>60696</v>
      </c>
      <c r="CU95" s="224">
        <v>152234</v>
      </c>
      <c r="CV95" s="224">
        <v>68038</v>
      </c>
      <c r="CW95" s="224">
        <v>623867</v>
      </c>
      <c r="CX95" s="224">
        <v>10517</v>
      </c>
      <c r="CY95" s="224">
        <v>145404</v>
      </c>
      <c r="CZ95" s="224">
        <v>0</v>
      </c>
      <c r="DA95" s="224">
        <v>10585</v>
      </c>
      <c r="DB95" s="225">
        <v>10108893</v>
      </c>
      <c r="DC95" s="223">
        <v>0</v>
      </c>
      <c r="DD95" s="224">
        <v>38495259</v>
      </c>
      <c r="DE95" s="224">
        <v>0</v>
      </c>
      <c r="DF95" s="224">
        <v>0</v>
      </c>
      <c r="DG95" s="224">
        <v>0</v>
      </c>
      <c r="DH95" s="224">
        <v>0</v>
      </c>
      <c r="DI95" s="225">
        <v>38495259</v>
      </c>
      <c r="DJ95" s="225">
        <v>48604152</v>
      </c>
      <c r="DK95" s="225">
        <v>97381</v>
      </c>
      <c r="DL95" s="225">
        <v>38592640</v>
      </c>
      <c r="DM95" s="225">
        <v>48701533</v>
      </c>
      <c r="DN95" s="225">
        <v>-248446</v>
      </c>
      <c r="DO95" s="224">
        <v>38344194</v>
      </c>
      <c r="DP95" s="225">
        <v>48453087</v>
      </c>
      <c r="DR95" s="334">
        <v>5.1116199999999999E-3</v>
      </c>
      <c r="DS95" s="334">
        <v>0.99488838000000002</v>
      </c>
      <c r="DT95" s="334">
        <v>1.455047787906147E-2</v>
      </c>
      <c r="DU95" s="334">
        <v>0</v>
      </c>
    </row>
    <row r="96" spans="1:125" ht="15" customHeight="1" x14ac:dyDescent="0.15">
      <c r="A96" s="226" t="s">
        <v>418</v>
      </c>
      <c r="B96" s="205" t="s">
        <v>592</v>
      </c>
      <c r="C96" s="223">
        <v>206059</v>
      </c>
      <c r="D96" s="224">
        <v>937467</v>
      </c>
      <c r="E96" s="224">
        <v>29226</v>
      </c>
      <c r="F96" s="224">
        <v>318687</v>
      </c>
      <c r="G96" s="224">
        <v>17285</v>
      </c>
      <c r="H96" s="224">
        <v>0</v>
      </c>
      <c r="I96" s="224">
        <v>60570</v>
      </c>
      <c r="J96" s="224">
        <v>202442</v>
      </c>
      <c r="K96" s="224">
        <v>53492</v>
      </c>
      <c r="L96" s="224">
        <v>29587</v>
      </c>
      <c r="M96" s="224">
        <v>75006</v>
      </c>
      <c r="N96" s="224">
        <v>271148</v>
      </c>
      <c r="O96" s="224">
        <v>146658</v>
      </c>
      <c r="P96" s="224">
        <v>8331</v>
      </c>
      <c r="Q96" s="224">
        <v>4967</v>
      </c>
      <c r="R96" s="224">
        <v>37227</v>
      </c>
      <c r="S96" s="224">
        <v>362428</v>
      </c>
      <c r="T96" s="224">
        <v>21781</v>
      </c>
      <c r="U96" s="224">
        <v>23114</v>
      </c>
      <c r="V96" s="224">
        <v>36219</v>
      </c>
      <c r="W96" s="224">
        <v>84206</v>
      </c>
      <c r="X96" s="224">
        <v>4324</v>
      </c>
      <c r="Y96" s="224">
        <v>23610</v>
      </c>
      <c r="Z96" s="224">
        <v>53</v>
      </c>
      <c r="AA96" s="224">
        <v>4370</v>
      </c>
      <c r="AB96" s="224">
        <v>27164</v>
      </c>
      <c r="AC96" s="224">
        <v>8332</v>
      </c>
      <c r="AD96" s="224">
        <v>136559</v>
      </c>
      <c r="AE96" s="224">
        <v>129211</v>
      </c>
      <c r="AF96" s="224">
        <v>22922</v>
      </c>
      <c r="AG96" s="224">
        <v>4609</v>
      </c>
      <c r="AH96" s="224">
        <v>5798</v>
      </c>
      <c r="AI96" s="224">
        <v>190419</v>
      </c>
      <c r="AJ96" s="224">
        <v>66861</v>
      </c>
      <c r="AK96" s="224">
        <v>0</v>
      </c>
      <c r="AL96" s="224">
        <v>0</v>
      </c>
      <c r="AM96" s="224">
        <v>12853</v>
      </c>
      <c r="AN96" s="224">
        <v>88431</v>
      </c>
      <c r="AO96" s="224">
        <v>271</v>
      </c>
      <c r="AP96" s="224">
        <v>0</v>
      </c>
      <c r="AQ96" s="224">
        <v>26717</v>
      </c>
      <c r="AR96" s="224">
        <v>52662</v>
      </c>
      <c r="AS96" s="224">
        <v>188360</v>
      </c>
      <c r="AT96" s="224">
        <v>568281</v>
      </c>
      <c r="AU96" s="224">
        <v>968340</v>
      </c>
      <c r="AV96" s="224">
        <v>202753</v>
      </c>
      <c r="AW96" s="224">
        <v>455286</v>
      </c>
      <c r="AX96" s="224">
        <v>452406</v>
      </c>
      <c r="AY96" s="224">
        <v>252782</v>
      </c>
      <c r="AZ96" s="224">
        <v>11839</v>
      </c>
      <c r="BA96" s="224">
        <v>43768</v>
      </c>
      <c r="BB96" s="224">
        <v>11292</v>
      </c>
      <c r="BC96" s="224">
        <v>46936</v>
      </c>
      <c r="BD96" s="224">
        <v>6980</v>
      </c>
      <c r="BE96" s="224">
        <v>1169418</v>
      </c>
      <c r="BF96" s="224">
        <v>67147</v>
      </c>
      <c r="BG96" s="224">
        <v>14651</v>
      </c>
      <c r="BH96" s="224">
        <v>132677</v>
      </c>
      <c r="BI96" s="224">
        <v>795894</v>
      </c>
      <c r="BJ96" s="224">
        <v>10965056</v>
      </c>
      <c r="BK96" s="224">
        <v>2836864</v>
      </c>
      <c r="BL96" s="224">
        <v>49410125</v>
      </c>
      <c r="BM96" s="224">
        <v>424643</v>
      </c>
      <c r="BN96" s="224">
        <v>40584</v>
      </c>
      <c r="BO96" s="224">
        <v>37284</v>
      </c>
      <c r="BP96" s="224">
        <v>254553</v>
      </c>
      <c r="BQ96" s="224">
        <v>1180212</v>
      </c>
      <c r="BR96" s="224">
        <v>2725476</v>
      </c>
      <c r="BS96" s="224">
        <v>793263</v>
      </c>
      <c r="BT96" s="224">
        <v>83382</v>
      </c>
      <c r="BU96" s="224">
        <v>60647</v>
      </c>
      <c r="BV96" s="224">
        <v>0</v>
      </c>
      <c r="BW96" s="224">
        <v>16845</v>
      </c>
      <c r="BX96" s="224">
        <v>796648</v>
      </c>
      <c r="BY96" s="224">
        <v>18300436</v>
      </c>
      <c r="BZ96" s="224">
        <v>9600</v>
      </c>
      <c r="CA96" s="224">
        <v>254407</v>
      </c>
      <c r="CB96" s="224">
        <v>33659</v>
      </c>
      <c r="CC96" s="224">
        <v>44965</v>
      </c>
      <c r="CD96" s="224">
        <v>56893</v>
      </c>
      <c r="CE96" s="224">
        <v>3467</v>
      </c>
      <c r="CF96" s="224">
        <v>937686</v>
      </c>
      <c r="CG96" s="224">
        <v>204600</v>
      </c>
      <c r="CH96" s="224">
        <v>1140496</v>
      </c>
      <c r="CI96" s="224">
        <v>1604913</v>
      </c>
      <c r="CJ96" s="224">
        <v>235603</v>
      </c>
      <c r="CK96" s="224">
        <v>158079</v>
      </c>
      <c r="CL96" s="224">
        <v>3341721</v>
      </c>
      <c r="CM96" s="224">
        <v>627936</v>
      </c>
      <c r="CN96" s="224">
        <v>1133048</v>
      </c>
      <c r="CO96" s="224">
        <v>89635</v>
      </c>
      <c r="CP96" s="224">
        <v>308755</v>
      </c>
      <c r="CQ96" s="224">
        <v>19169</v>
      </c>
      <c r="CR96" s="224">
        <v>538566</v>
      </c>
      <c r="CS96" s="224">
        <v>1791835</v>
      </c>
      <c r="CT96" s="224">
        <v>432753</v>
      </c>
      <c r="CU96" s="224">
        <v>173052</v>
      </c>
      <c r="CV96" s="224">
        <v>106904</v>
      </c>
      <c r="CW96" s="224">
        <v>121982</v>
      </c>
      <c r="CX96" s="224">
        <v>6804</v>
      </c>
      <c r="CY96" s="224">
        <v>99260</v>
      </c>
      <c r="CZ96" s="224">
        <v>0</v>
      </c>
      <c r="DA96" s="224">
        <v>18483</v>
      </c>
      <c r="DB96" s="225">
        <v>110540165</v>
      </c>
      <c r="DC96" s="223">
        <v>244695</v>
      </c>
      <c r="DD96" s="224">
        <v>4078946</v>
      </c>
      <c r="DE96" s="224">
        <v>0</v>
      </c>
      <c r="DF96" s="224">
        <v>0</v>
      </c>
      <c r="DG96" s="224">
        <v>0</v>
      </c>
      <c r="DH96" s="224">
        <v>0</v>
      </c>
      <c r="DI96" s="225">
        <v>4323641</v>
      </c>
      <c r="DJ96" s="225">
        <v>114863806</v>
      </c>
      <c r="DK96" s="225">
        <v>7526263</v>
      </c>
      <c r="DL96" s="225">
        <v>11849904</v>
      </c>
      <c r="DM96" s="225">
        <v>122390069</v>
      </c>
      <c r="DN96" s="225">
        <v>-21529323</v>
      </c>
      <c r="DO96" s="224">
        <v>-9679419</v>
      </c>
      <c r="DP96" s="225">
        <v>100860746</v>
      </c>
      <c r="DR96" s="334">
        <v>0.18743348000000001</v>
      </c>
      <c r="DS96" s="334">
        <v>0.81256651999999996</v>
      </c>
      <c r="DT96" s="334">
        <v>1.5417642349902431E-3</v>
      </c>
      <c r="DU96" s="334">
        <v>0</v>
      </c>
    </row>
    <row r="97" spans="1:125" ht="15" customHeight="1" x14ac:dyDescent="0.15">
      <c r="A97" s="226" t="s">
        <v>419</v>
      </c>
      <c r="B97" s="205" t="s">
        <v>593</v>
      </c>
      <c r="C97" s="223">
        <v>5923</v>
      </c>
      <c r="D97" s="224">
        <v>0</v>
      </c>
      <c r="E97" s="224">
        <v>5151</v>
      </c>
      <c r="F97" s="224">
        <v>54494</v>
      </c>
      <c r="G97" s="224">
        <v>40983</v>
      </c>
      <c r="H97" s="224">
        <v>0</v>
      </c>
      <c r="I97" s="224">
        <v>12114</v>
      </c>
      <c r="J97" s="224">
        <v>416427</v>
      </c>
      <c r="K97" s="224">
        <v>37086</v>
      </c>
      <c r="L97" s="224">
        <v>14708</v>
      </c>
      <c r="M97" s="224">
        <v>685772</v>
      </c>
      <c r="N97" s="224">
        <v>171136</v>
      </c>
      <c r="O97" s="224">
        <v>2832466</v>
      </c>
      <c r="P97" s="224">
        <v>2849</v>
      </c>
      <c r="Q97" s="224">
        <v>1895</v>
      </c>
      <c r="R97" s="224">
        <v>146843</v>
      </c>
      <c r="S97" s="224">
        <v>57895</v>
      </c>
      <c r="T97" s="224">
        <v>48610</v>
      </c>
      <c r="U97" s="224">
        <v>130596</v>
      </c>
      <c r="V97" s="224">
        <v>96572</v>
      </c>
      <c r="W97" s="224">
        <v>13789</v>
      </c>
      <c r="X97" s="224">
        <v>27021</v>
      </c>
      <c r="Y97" s="224">
        <v>6532</v>
      </c>
      <c r="Z97" s="224">
        <v>60</v>
      </c>
      <c r="AA97" s="224">
        <v>6160</v>
      </c>
      <c r="AB97" s="224">
        <v>2590287</v>
      </c>
      <c r="AC97" s="224">
        <v>10411</v>
      </c>
      <c r="AD97" s="224">
        <v>1919</v>
      </c>
      <c r="AE97" s="224">
        <v>378080</v>
      </c>
      <c r="AF97" s="224">
        <v>21708</v>
      </c>
      <c r="AG97" s="224">
        <v>24111</v>
      </c>
      <c r="AH97" s="224">
        <v>12951</v>
      </c>
      <c r="AI97" s="224">
        <v>42820</v>
      </c>
      <c r="AJ97" s="224">
        <v>31465</v>
      </c>
      <c r="AK97" s="224">
        <v>0</v>
      </c>
      <c r="AL97" s="224">
        <v>0</v>
      </c>
      <c r="AM97" s="224">
        <v>16513</v>
      </c>
      <c r="AN97" s="224">
        <v>20024</v>
      </c>
      <c r="AO97" s="224">
        <v>357</v>
      </c>
      <c r="AP97" s="224">
        <v>0</v>
      </c>
      <c r="AQ97" s="224">
        <v>10663</v>
      </c>
      <c r="AR97" s="224">
        <v>104907</v>
      </c>
      <c r="AS97" s="224">
        <v>118965</v>
      </c>
      <c r="AT97" s="224">
        <v>378065</v>
      </c>
      <c r="AU97" s="224">
        <v>718649</v>
      </c>
      <c r="AV97" s="224">
        <v>535245</v>
      </c>
      <c r="AW97" s="224">
        <v>288350</v>
      </c>
      <c r="AX97" s="224">
        <v>337108</v>
      </c>
      <c r="AY97" s="224">
        <v>110419</v>
      </c>
      <c r="AZ97" s="224">
        <v>59330</v>
      </c>
      <c r="BA97" s="224">
        <v>50807</v>
      </c>
      <c r="BB97" s="224">
        <v>1304</v>
      </c>
      <c r="BC97" s="224">
        <v>196650</v>
      </c>
      <c r="BD97" s="224">
        <v>53584</v>
      </c>
      <c r="BE97" s="224">
        <v>4001861</v>
      </c>
      <c r="BF97" s="224">
        <v>7874</v>
      </c>
      <c r="BG97" s="224">
        <v>7660</v>
      </c>
      <c r="BH97" s="224">
        <v>214243</v>
      </c>
      <c r="BI97" s="224">
        <v>656</v>
      </c>
      <c r="BJ97" s="224">
        <v>568279</v>
      </c>
      <c r="BK97" s="224">
        <v>52695</v>
      </c>
      <c r="BL97" s="224">
        <v>519771</v>
      </c>
      <c r="BM97" s="224">
        <v>452983</v>
      </c>
      <c r="BN97" s="224">
        <v>126809</v>
      </c>
      <c r="BO97" s="224">
        <v>401835</v>
      </c>
      <c r="BP97" s="224">
        <v>78783</v>
      </c>
      <c r="BQ97" s="224">
        <v>1575508</v>
      </c>
      <c r="BR97" s="224">
        <v>7913634</v>
      </c>
      <c r="BS97" s="224">
        <v>6952547</v>
      </c>
      <c r="BT97" s="224">
        <v>1687276</v>
      </c>
      <c r="BU97" s="224">
        <v>2065434</v>
      </c>
      <c r="BV97" s="224">
        <v>0</v>
      </c>
      <c r="BW97" s="224">
        <v>61806</v>
      </c>
      <c r="BX97" s="224">
        <v>628448</v>
      </c>
      <c r="BY97" s="224">
        <v>0</v>
      </c>
      <c r="BZ97" s="224">
        <v>20988</v>
      </c>
      <c r="CA97" s="224">
        <v>46551</v>
      </c>
      <c r="CB97" s="224">
        <v>20035</v>
      </c>
      <c r="CC97" s="224">
        <v>5690</v>
      </c>
      <c r="CD97" s="224">
        <v>391910</v>
      </c>
      <c r="CE97" s="224">
        <v>16987</v>
      </c>
      <c r="CF97" s="224">
        <v>3783709</v>
      </c>
      <c r="CG97" s="224">
        <v>442660</v>
      </c>
      <c r="CH97" s="224">
        <v>2730041</v>
      </c>
      <c r="CI97" s="224">
        <v>557654</v>
      </c>
      <c r="CJ97" s="224">
        <v>1457262</v>
      </c>
      <c r="CK97" s="224">
        <v>205839</v>
      </c>
      <c r="CL97" s="224">
        <v>791825</v>
      </c>
      <c r="CM97" s="224">
        <v>127207</v>
      </c>
      <c r="CN97" s="224">
        <v>155105</v>
      </c>
      <c r="CO97" s="224">
        <v>239449</v>
      </c>
      <c r="CP97" s="224">
        <v>1519420</v>
      </c>
      <c r="CQ97" s="224">
        <v>19186</v>
      </c>
      <c r="CR97" s="224">
        <v>361074</v>
      </c>
      <c r="CS97" s="224">
        <v>4966239</v>
      </c>
      <c r="CT97" s="224">
        <v>171021</v>
      </c>
      <c r="CU97" s="224">
        <v>1426791</v>
      </c>
      <c r="CV97" s="224">
        <v>459461</v>
      </c>
      <c r="CW97" s="224">
        <v>609826</v>
      </c>
      <c r="CX97" s="224">
        <v>17213</v>
      </c>
      <c r="CY97" s="224">
        <v>455727</v>
      </c>
      <c r="CZ97" s="224">
        <v>0</v>
      </c>
      <c r="DA97" s="224">
        <v>151476</v>
      </c>
      <c r="DB97" s="225">
        <v>59398222</v>
      </c>
      <c r="DC97" s="223">
        <v>0</v>
      </c>
      <c r="DD97" s="224">
        <v>40943</v>
      </c>
      <c r="DE97" s="224">
        <v>0</v>
      </c>
      <c r="DF97" s="224">
        <v>0</v>
      </c>
      <c r="DG97" s="224">
        <v>0</v>
      </c>
      <c r="DH97" s="224">
        <v>0</v>
      </c>
      <c r="DI97" s="225">
        <v>40943</v>
      </c>
      <c r="DJ97" s="225">
        <v>59439165</v>
      </c>
      <c r="DK97" s="225">
        <v>2125441</v>
      </c>
      <c r="DL97" s="225">
        <v>2166384</v>
      </c>
      <c r="DM97" s="225">
        <v>61564606</v>
      </c>
      <c r="DN97" s="225">
        <v>-41642023</v>
      </c>
      <c r="DO97" s="224">
        <v>-39475639</v>
      </c>
      <c r="DP97" s="225">
        <v>19922583</v>
      </c>
      <c r="DR97" s="334">
        <v>0.70058222999999997</v>
      </c>
      <c r="DS97" s="334">
        <v>0.29941777000000003</v>
      </c>
      <c r="DT97" s="334">
        <v>1.547567755817447E-5</v>
      </c>
      <c r="DU97" s="334">
        <v>0</v>
      </c>
    </row>
    <row r="98" spans="1:125" ht="15" customHeight="1" x14ac:dyDescent="0.15">
      <c r="A98" s="226" t="s">
        <v>420</v>
      </c>
      <c r="B98" s="205" t="s">
        <v>594</v>
      </c>
      <c r="C98" s="223">
        <v>5498782</v>
      </c>
      <c r="D98" s="224">
        <v>976095</v>
      </c>
      <c r="E98" s="224">
        <v>1277232</v>
      </c>
      <c r="F98" s="224">
        <v>397155</v>
      </c>
      <c r="G98" s="224">
        <v>38231</v>
      </c>
      <c r="H98" s="224">
        <v>0</v>
      </c>
      <c r="I98" s="224">
        <v>199276</v>
      </c>
      <c r="J98" s="224">
        <v>632256</v>
      </c>
      <c r="K98" s="224">
        <v>137799</v>
      </c>
      <c r="L98" s="224">
        <v>42335</v>
      </c>
      <c r="M98" s="224">
        <v>211364</v>
      </c>
      <c r="N98" s="224">
        <v>444410</v>
      </c>
      <c r="O98" s="224">
        <v>528256</v>
      </c>
      <c r="P98" s="224">
        <v>22346</v>
      </c>
      <c r="Q98" s="224">
        <v>21532</v>
      </c>
      <c r="R98" s="224">
        <v>116633</v>
      </c>
      <c r="S98" s="224">
        <v>531345</v>
      </c>
      <c r="T98" s="224">
        <v>18305</v>
      </c>
      <c r="U98" s="224">
        <v>147363</v>
      </c>
      <c r="V98" s="224">
        <v>81200</v>
      </c>
      <c r="W98" s="224">
        <v>40812</v>
      </c>
      <c r="X98" s="224">
        <v>95230</v>
      </c>
      <c r="Y98" s="224">
        <v>46508</v>
      </c>
      <c r="Z98" s="224">
        <v>382</v>
      </c>
      <c r="AA98" s="224">
        <v>30441</v>
      </c>
      <c r="AB98" s="224">
        <v>319377</v>
      </c>
      <c r="AC98" s="224">
        <v>22331</v>
      </c>
      <c r="AD98" s="224">
        <v>108049</v>
      </c>
      <c r="AE98" s="224">
        <v>527230</v>
      </c>
      <c r="AF98" s="224">
        <v>90657</v>
      </c>
      <c r="AG98" s="224">
        <v>31570</v>
      </c>
      <c r="AH98" s="224">
        <v>26600</v>
      </c>
      <c r="AI98" s="224">
        <v>879201</v>
      </c>
      <c r="AJ98" s="224">
        <v>200461</v>
      </c>
      <c r="AK98" s="224">
        <v>0</v>
      </c>
      <c r="AL98" s="224">
        <v>0</v>
      </c>
      <c r="AM98" s="224">
        <v>156585</v>
      </c>
      <c r="AN98" s="224">
        <v>280394</v>
      </c>
      <c r="AO98" s="224">
        <v>3079</v>
      </c>
      <c r="AP98" s="224">
        <v>0</v>
      </c>
      <c r="AQ98" s="224">
        <v>109099</v>
      </c>
      <c r="AR98" s="224">
        <v>472211</v>
      </c>
      <c r="AS98" s="224">
        <v>463178</v>
      </c>
      <c r="AT98" s="224">
        <v>789520</v>
      </c>
      <c r="AU98" s="224">
        <v>2084979</v>
      </c>
      <c r="AV98" s="224">
        <v>721517</v>
      </c>
      <c r="AW98" s="224">
        <v>683998</v>
      </c>
      <c r="AX98" s="224">
        <v>1731163</v>
      </c>
      <c r="AY98" s="224">
        <v>203435</v>
      </c>
      <c r="AZ98" s="224">
        <v>18166</v>
      </c>
      <c r="BA98" s="224">
        <v>129724</v>
      </c>
      <c r="BB98" s="224">
        <v>43305</v>
      </c>
      <c r="BC98" s="224">
        <v>130068</v>
      </c>
      <c r="BD98" s="224">
        <v>41030</v>
      </c>
      <c r="BE98" s="224">
        <v>1906027</v>
      </c>
      <c r="BF98" s="224">
        <v>12491</v>
      </c>
      <c r="BG98" s="224">
        <v>5377</v>
      </c>
      <c r="BH98" s="224">
        <v>85409</v>
      </c>
      <c r="BI98" s="224">
        <v>17056</v>
      </c>
      <c r="BJ98" s="224">
        <v>812945</v>
      </c>
      <c r="BK98" s="224">
        <v>889880</v>
      </c>
      <c r="BL98" s="224">
        <v>3763858</v>
      </c>
      <c r="BM98" s="224">
        <v>7116916</v>
      </c>
      <c r="BN98" s="224">
        <v>108203</v>
      </c>
      <c r="BO98" s="224">
        <v>1128493</v>
      </c>
      <c r="BP98" s="224">
        <v>1408234</v>
      </c>
      <c r="BQ98" s="224">
        <v>225317</v>
      </c>
      <c r="BR98" s="224">
        <v>450188</v>
      </c>
      <c r="BS98" s="224">
        <v>742884</v>
      </c>
      <c r="BT98" s="224">
        <v>253420</v>
      </c>
      <c r="BU98" s="224">
        <v>164336</v>
      </c>
      <c r="BV98" s="224">
        <v>0</v>
      </c>
      <c r="BW98" s="224">
        <v>28269</v>
      </c>
      <c r="BX98" s="224">
        <v>5054419</v>
      </c>
      <c r="BY98" s="224">
        <v>19152230</v>
      </c>
      <c r="BZ98" s="224">
        <v>7618</v>
      </c>
      <c r="CA98" s="224">
        <v>30866</v>
      </c>
      <c r="CB98" s="224">
        <v>54693</v>
      </c>
      <c r="CC98" s="224">
        <v>79272</v>
      </c>
      <c r="CD98" s="224">
        <v>469847</v>
      </c>
      <c r="CE98" s="224">
        <v>52144</v>
      </c>
      <c r="CF98" s="224">
        <v>1446623</v>
      </c>
      <c r="CG98" s="224">
        <v>244867</v>
      </c>
      <c r="CH98" s="224">
        <v>1561964</v>
      </c>
      <c r="CI98" s="224">
        <v>4489616</v>
      </c>
      <c r="CJ98" s="224">
        <v>980874</v>
      </c>
      <c r="CK98" s="224">
        <v>1644252</v>
      </c>
      <c r="CL98" s="224">
        <v>1347963</v>
      </c>
      <c r="CM98" s="224">
        <v>1165275</v>
      </c>
      <c r="CN98" s="224">
        <v>293416</v>
      </c>
      <c r="CO98" s="224">
        <v>363483</v>
      </c>
      <c r="CP98" s="224">
        <v>14015256</v>
      </c>
      <c r="CQ98" s="224">
        <v>45151</v>
      </c>
      <c r="CR98" s="224">
        <v>6481553</v>
      </c>
      <c r="CS98" s="224">
        <v>1357522</v>
      </c>
      <c r="CT98" s="224">
        <v>174502</v>
      </c>
      <c r="CU98" s="224">
        <v>304178</v>
      </c>
      <c r="CV98" s="224">
        <v>326291</v>
      </c>
      <c r="CW98" s="224">
        <v>386266</v>
      </c>
      <c r="CX98" s="224">
        <v>8602</v>
      </c>
      <c r="CY98" s="224">
        <v>93556</v>
      </c>
      <c r="CZ98" s="224">
        <v>0</v>
      </c>
      <c r="DA98" s="224">
        <v>40195</v>
      </c>
      <c r="DB98" s="225">
        <v>102594012</v>
      </c>
      <c r="DC98" s="223">
        <v>48502</v>
      </c>
      <c r="DD98" s="224">
        <v>43186414</v>
      </c>
      <c r="DE98" s="224">
        <v>0</v>
      </c>
      <c r="DF98" s="224">
        <v>0</v>
      </c>
      <c r="DG98" s="224">
        <v>0</v>
      </c>
      <c r="DH98" s="224">
        <v>0</v>
      </c>
      <c r="DI98" s="225">
        <v>43234916</v>
      </c>
      <c r="DJ98" s="225">
        <v>145828928</v>
      </c>
      <c r="DK98" s="225">
        <v>7672</v>
      </c>
      <c r="DL98" s="225">
        <v>43242588</v>
      </c>
      <c r="DM98" s="225">
        <v>145836600</v>
      </c>
      <c r="DN98" s="225">
        <v>-3605</v>
      </c>
      <c r="DO98" s="224">
        <v>43238983</v>
      </c>
      <c r="DP98" s="225">
        <v>145832995</v>
      </c>
      <c r="DR98" s="334">
        <v>2.472E-5</v>
      </c>
      <c r="DS98" s="334">
        <v>0.99997528000000002</v>
      </c>
      <c r="DT98" s="334">
        <v>1.6323645506138577E-2</v>
      </c>
      <c r="DU98" s="334">
        <v>0</v>
      </c>
    </row>
    <row r="99" spans="1:125" ht="15" customHeight="1" x14ac:dyDescent="0.15">
      <c r="A99" s="226" t="s">
        <v>421</v>
      </c>
      <c r="B99" s="205" t="s">
        <v>595</v>
      </c>
      <c r="C99" s="223">
        <v>36352</v>
      </c>
      <c r="D99" s="224">
        <v>105583</v>
      </c>
      <c r="E99" s="224">
        <v>346615</v>
      </c>
      <c r="F99" s="224">
        <v>67840</v>
      </c>
      <c r="G99" s="224">
        <v>287995</v>
      </c>
      <c r="H99" s="224">
        <v>0</v>
      </c>
      <c r="I99" s="224">
        <v>164614</v>
      </c>
      <c r="J99" s="224">
        <v>3905796</v>
      </c>
      <c r="K99" s="224">
        <v>430411</v>
      </c>
      <c r="L99" s="224">
        <v>46857</v>
      </c>
      <c r="M99" s="224">
        <v>1153726</v>
      </c>
      <c r="N99" s="224">
        <v>2355274</v>
      </c>
      <c r="O99" s="224">
        <v>722215</v>
      </c>
      <c r="P99" s="224">
        <v>13358</v>
      </c>
      <c r="Q99" s="224">
        <v>21880</v>
      </c>
      <c r="R99" s="224">
        <v>843537</v>
      </c>
      <c r="S99" s="224">
        <v>571501</v>
      </c>
      <c r="T99" s="224">
        <v>203923</v>
      </c>
      <c r="U99" s="224">
        <v>234130</v>
      </c>
      <c r="V99" s="224">
        <v>193693</v>
      </c>
      <c r="W99" s="224">
        <v>423069</v>
      </c>
      <c r="X99" s="224">
        <v>88344</v>
      </c>
      <c r="Y99" s="224">
        <v>97668</v>
      </c>
      <c r="Z99" s="224">
        <v>289</v>
      </c>
      <c r="AA99" s="224">
        <v>67630</v>
      </c>
      <c r="AB99" s="224">
        <v>731293</v>
      </c>
      <c r="AC99" s="224">
        <v>67002</v>
      </c>
      <c r="AD99" s="224">
        <v>89671</v>
      </c>
      <c r="AE99" s="224">
        <v>1739425</v>
      </c>
      <c r="AF99" s="224">
        <v>136541</v>
      </c>
      <c r="AG99" s="224">
        <v>62411</v>
      </c>
      <c r="AH99" s="224">
        <v>243991</v>
      </c>
      <c r="AI99" s="224">
        <v>2875112</v>
      </c>
      <c r="AJ99" s="224">
        <v>470864</v>
      </c>
      <c r="AK99" s="224">
        <v>0</v>
      </c>
      <c r="AL99" s="224">
        <v>0</v>
      </c>
      <c r="AM99" s="224">
        <v>68872</v>
      </c>
      <c r="AN99" s="224">
        <v>460763</v>
      </c>
      <c r="AO99" s="224">
        <v>4064</v>
      </c>
      <c r="AP99" s="224">
        <v>0</v>
      </c>
      <c r="AQ99" s="224">
        <v>171324</v>
      </c>
      <c r="AR99" s="224">
        <v>704259</v>
      </c>
      <c r="AS99" s="224">
        <v>1688321</v>
      </c>
      <c r="AT99" s="224">
        <v>2710235</v>
      </c>
      <c r="AU99" s="224">
        <v>7414274</v>
      </c>
      <c r="AV99" s="224">
        <v>2894271</v>
      </c>
      <c r="AW99" s="224">
        <v>1937483</v>
      </c>
      <c r="AX99" s="224">
        <v>4757949</v>
      </c>
      <c r="AY99" s="224">
        <v>824135</v>
      </c>
      <c r="AZ99" s="224">
        <v>137495</v>
      </c>
      <c r="BA99" s="224">
        <v>329851</v>
      </c>
      <c r="BB99" s="224">
        <v>232739</v>
      </c>
      <c r="BC99" s="224">
        <v>620280</v>
      </c>
      <c r="BD99" s="224">
        <v>228197</v>
      </c>
      <c r="BE99" s="224">
        <v>9213670</v>
      </c>
      <c r="BF99" s="224">
        <v>94495</v>
      </c>
      <c r="BG99" s="224">
        <v>29797</v>
      </c>
      <c r="BH99" s="224">
        <v>679340</v>
      </c>
      <c r="BI99" s="224">
        <v>114860</v>
      </c>
      <c r="BJ99" s="224">
        <v>18933154</v>
      </c>
      <c r="BK99" s="224">
        <v>3244175</v>
      </c>
      <c r="BL99" s="224">
        <v>56585845</v>
      </c>
      <c r="BM99" s="224">
        <v>9353662</v>
      </c>
      <c r="BN99" s="224">
        <v>339008</v>
      </c>
      <c r="BO99" s="224">
        <v>5204205</v>
      </c>
      <c r="BP99" s="224">
        <v>3077364</v>
      </c>
      <c r="BQ99" s="224">
        <v>15133212</v>
      </c>
      <c r="BR99" s="224">
        <v>32541388</v>
      </c>
      <c r="BS99" s="224">
        <v>21236071</v>
      </c>
      <c r="BT99" s="224">
        <v>4060254</v>
      </c>
      <c r="BU99" s="224">
        <v>3998621</v>
      </c>
      <c r="BV99" s="224">
        <v>816275</v>
      </c>
      <c r="BW99" s="224">
        <v>337040</v>
      </c>
      <c r="BX99" s="224">
        <v>3120073</v>
      </c>
      <c r="BY99" s="224">
        <v>65224</v>
      </c>
      <c r="BZ99" s="224">
        <v>54888</v>
      </c>
      <c r="CA99" s="224">
        <v>45300</v>
      </c>
      <c r="CB99" s="224">
        <v>338975</v>
      </c>
      <c r="CC99" s="224">
        <v>1403482</v>
      </c>
      <c r="CD99" s="224">
        <v>7063464</v>
      </c>
      <c r="CE99" s="224">
        <v>270132</v>
      </c>
      <c r="CF99" s="224">
        <v>18385660</v>
      </c>
      <c r="CG99" s="224">
        <v>2165792</v>
      </c>
      <c r="CH99" s="224">
        <v>14931942</v>
      </c>
      <c r="CI99" s="224">
        <v>21502493</v>
      </c>
      <c r="CJ99" s="224">
        <v>15324223</v>
      </c>
      <c r="CK99" s="224">
        <v>15928173</v>
      </c>
      <c r="CL99" s="224">
        <v>14626832</v>
      </c>
      <c r="CM99" s="224">
        <v>7866209</v>
      </c>
      <c r="CN99" s="224">
        <v>2649141</v>
      </c>
      <c r="CO99" s="224">
        <v>3017117</v>
      </c>
      <c r="CP99" s="224">
        <v>9701844</v>
      </c>
      <c r="CQ99" s="224">
        <v>1067982</v>
      </c>
      <c r="CR99" s="224">
        <v>4957565</v>
      </c>
      <c r="CS99" s="224">
        <v>43557087</v>
      </c>
      <c r="CT99" s="224">
        <v>1360644</v>
      </c>
      <c r="CU99" s="224">
        <v>2018052</v>
      </c>
      <c r="CV99" s="224">
        <v>1646759</v>
      </c>
      <c r="CW99" s="224">
        <v>1906971</v>
      </c>
      <c r="CX99" s="224">
        <v>75399</v>
      </c>
      <c r="CY99" s="224">
        <v>1239101</v>
      </c>
      <c r="CZ99" s="224">
        <v>0</v>
      </c>
      <c r="DA99" s="224">
        <v>1056886</v>
      </c>
      <c r="DB99" s="225">
        <v>426322968</v>
      </c>
      <c r="DC99" s="223">
        <v>379950</v>
      </c>
      <c r="DD99" s="224">
        <v>11074990</v>
      </c>
      <c r="DE99" s="224">
        <v>0</v>
      </c>
      <c r="DF99" s="224">
        <v>2250498</v>
      </c>
      <c r="DG99" s="224">
        <v>15890180</v>
      </c>
      <c r="DH99" s="224">
        <v>0</v>
      </c>
      <c r="DI99" s="225">
        <v>29595618</v>
      </c>
      <c r="DJ99" s="225">
        <v>455918586</v>
      </c>
      <c r="DK99" s="225">
        <v>5256879</v>
      </c>
      <c r="DL99" s="225">
        <v>34852497</v>
      </c>
      <c r="DM99" s="225">
        <v>461175465</v>
      </c>
      <c r="DN99" s="225">
        <v>-154439783</v>
      </c>
      <c r="DO99" s="224">
        <v>-119587286</v>
      </c>
      <c r="DP99" s="225">
        <v>306735682</v>
      </c>
      <c r="DR99" s="334">
        <v>0.33874420999999999</v>
      </c>
      <c r="DS99" s="334">
        <v>0.66125579000000001</v>
      </c>
      <c r="DT99" s="334">
        <v>4.1861361942213977E-3</v>
      </c>
      <c r="DU99" s="334">
        <v>0</v>
      </c>
    </row>
    <row r="100" spans="1:125" ht="15" customHeight="1" x14ac:dyDescent="0.15">
      <c r="A100" s="226" t="s">
        <v>422</v>
      </c>
      <c r="B100" s="205" t="s">
        <v>653</v>
      </c>
      <c r="C100" s="223">
        <v>0</v>
      </c>
      <c r="D100" s="224">
        <v>0</v>
      </c>
      <c r="E100" s="224">
        <v>0</v>
      </c>
      <c r="F100" s="224">
        <v>0</v>
      </c>
      <c r="G100" s="224">
        <v>0</v>
      </c>
      <c r="H100" s="224">
        <v>0</v>
      </c>
      <c r="I100" s="224">
        <v>0</v>
      </c>
      <c r="J100" s="224">
        <v>0</v>
      </c>
      <c r="K100" s="224">
        <v>0</v>
      </c>
      <c r="L100" s="224">
        <v>0</v>
      </c>
      <c r="M100" s="224">
        <v>0</v>
      </c>
      <c r="N100" s="224">
        <v>0</v>
      </c>
      <c r="O100" s="224">
        <v>0</v>
      </c>
      <c r="P100" s="224">
        <v>0</v>
      </c>
      <c r="Q100" s="224">
        <v>0</v>
      </c>
      <c r="R100" s="224">
        <v>0</v>
      </c>
      <c r="S100" s="224">
        <v>0</v>
      </c>
      <c r="T100" s="224">
        <v>0</v>
      </c>
      <c r="U100" s="224">
        <v>0</v>
      </c>
      <c r="V100" s="224">
        <v>0</v>
      </c>
      <c r="W100" s="224">
        <v>0</v>
      </c>
      <c r="X100" s="224">
        <v>0</v>
      </c>
      <c r="Y100" s="224">
        <v>0</v>
      </c>
      <c r="Z100" s="224">
        <v>0</v>
      </c>
      <c r="AA100" s="224">
        <v>0</v>
      </c>
      <c r="AB100" s="224">
        <v>0</v>
      </c>
      <c r="AC100" s="224">
        <v>0</v>
      </c>
      <c r="AD100" s="224">
        <v>0</v>
      </c>
      <c r="AE100" s="224">
        <v>0</v>
      </c>
      <c r="AF100" s="224">
        <v>0</v>
      </c>
      <c r="AG100" s="224">
        <v>0</v>
      </c>
      <c r="AH100" s="224">
        <v>0</v>
      </c>
      <c r="AI100" s="224">
        <v>0</v>
      </c>
      <c r="AJ100" s="224">
        <v>0</v>
      </c>
      <c r="AK100" s="224">
        <v>0</v>
      </c>
      <c r="AL100" s="224">
        <v>0</v>
      </c>
      <c r="AM100" s="224">
        <v>0</v>
      </c>
      <c r="AN100" s="224">
        <v>0</v>
      </c>
      <c r="AO100" s="224">
        <v>0</v>
      </c>
      <c r="AP100" s="224">
        <v>0</v>
      </c>
      <c r="AQ100" s="224">
        <v>0</v>
      </c>
      <c r="AR100" s="224">
        <v>0</v>
      </c>
      <c r="AS100" s="224">
        <v>0</v>
      </c>
      <c r="AT100" s="224">
        <v>0</v>
      </c>
      <c r="AU100" s="224">
        <v>0</v>
      </c>
      <c r="AV100" s="224">
        <v>0</v>
      </c>
      <c r="AW100" s="224">
        <v>0</v>
      </c>
      <c r="AX100" s="224">
        <v>0</v>
      </c>
      <c r="AY100" s="224">
        <v>0</v>
      </c>
      <c r="AZ100" s="224">
        <v>0</v>
      </c>
      <c r="BA100" s="224">
        <v>0</v>
      </c>
      <c r="BB100" s="224">
        <v>0</v>
      </c>
      <c r="BC100" s="224">
        <v>0</v>
      </c>
      <c r="BD100" s="224">
        <v>0</v>
      </c>
      <c r="BE100" s="224">
        <v>0</v>
      </c>
      <c r="BF100" s="224">
        <v>0</v>
      </c>
      <c r="BG100" s="224">
        <v>0</v>
      </c>
      <c r="BH100" s="224">
        <v>0</v>
      </c>
      <c r="BI100" s="224">
        <v>0</v>
      </c>
      <c r="BJ100" s="224">
        <v>0</v>
      </c>
      <c r="BK100" s="224">
        <v>0</v>
      </c>
      <c r="BL100" s="224">
        <v>0</v>
      </c>
      <c r="BM100" s="224">
        <v>0</v>
      </c>
      <c r="BN100" s="224">
        <v>0</v>
      </c>
      <c r="BO100" s="224">
        <v>0</v>
      </c>
      <c r="BP100" s="224">
        <v>0</v>
      </c>
      <c r="BQ100" s="224">
        <v>0</v>
      </c>
      <c r="BR100" s="224">
        <v>0</v>
      </c>
      <c r="BS100" s="224">
        <v>0</v>
      </c>
      <c r="BT100" s="224">
        <v>0</v>
      </c>
      <c r="BU100" s="224">
        <v>0</v>
      </c>
      <c r="BV100" s="224">
        <v>0</v>
      </c>
      <c r="BW100" s="224">
        <v>0</v>
      </c>
      <c r="BX100" s="224">
        <v>0</v>
      </c>
      <c r="BY100" s="224">
        <v>0</v>
      </c>
      <c r="BZ100" s="224">
        <v>0</v>
      </c>
      <c r="CA100" s="224">
        <v>0</v>
      </c>
      <c r="CB100" s="224">
        <v>0</v>
      </c>
      <c r="CC100" s="224">
        <v>0</v>
      </c>
      <c r="CD100" s="224">
        <v>0</v>
      </c>
      <c r="CE100" s="224">
        <v>0</v>
      </c>
      <c r="CF100" s="224">
        <v>0</v>
      </c>
      <c r="CG100" s="224">
        <v>0</v>
      </c>
      <c r="CH100" s="224">
        <v>0</v>
      </c>
      <c r="CI100" s="224">
        <v>0</v>
      </c>
      <c r="CJ100" s="224">
        <v>0</v>
      </c>
      <c r="CK100" s="224">
        <v>0</v>
      </c>
      <c r="CL100" s="224">
        <v>0</v>
      </c>
      <c r="CM100" s="224">
        <v>0</v>
      </c>
      <c r="CN100" s="224">
        <v>0</v>
      </c>
      <c r="CO100" s="224">
        <v>0</v>
      </c>
      <c r="CP100" s="224">
        <v>0</v>
      </c>
      <c r="CQ100" s="224">
        <v>0</v>
      </c>
      <c r="CR100" s="224">
        <v>0</v>
      </c>
      <c r="CS100" s="224">
        <v>0</v>
      </c>
      <c r="CT100" s="224">
        <v>57798</v>
      </c>
      <c r="CU100" s="224">
        <v>0</v>
      </c>
      <c r="CV100" s="224">
        <v>0</v>
      </c>
      <c r="CW100" s="224">
        <v>0</v>
      </c>
      <c r="CX100" s="224">
        <v>0</v>
      </c>
      <c r="CY100" s="224">
        <v>0</v>
      </c>
      <c r="CZ100" s="224">
        <v>0</v>
      </c>
      <c r="DA100" s="224">
        <v>0</v>
      </c>
      <c r="DB100" s="225">
        <v>57798</v>
      </c>
      <c r="DC100" s="223">
        <v>9130434</v>
      </c>
      <c r="DD100" s="224">
        <v>30327502</v>
      </c>
      <c r="DE100" s="224">
        <v>0</v>
      </c>
      <c r="DF100" s="224">
        <v>0</v>
      </c>
      <c r="DG100" s="224">
        <v>0</v>
      </c>
      <c r="DH100" s="224">
        <v>0</v>
      </c>
      <c r="DI100" s="225">
        <v>39457936</v>
      </c>
      <c r="DJ100" s="225">
        <v>39515734</v>
      </c>
      <c r="DK100" s="225">
        <v>23612606</v>
      </c>
      <c r="DL100" s="225">
        <v>63070542</v>
      </c>
      <c r="DM100" s="225">
        <v>63128340</v>
      </c>
      <c r="DN100" s="225">
        <v>-17786690</v>
      </c>
      <c r="DO100" s="224">
        <v>45283852</v>
      </c>
      <c r="DP100" s="225">
        <v>45341650</v>
      </c>
      <c r="DR100" s="334">
        <v>0.45011665000000001</v>
      </c>
      <c r="DS100" s="334">
        <v>0.54988334999999999</v>
      </c>
      <c r="DT100" s="334">
        <v>1.146322062616055E-2</v>
      </c>
      <c r="DU100" s="334">
        <v>0</v>
      </c>
    </row>
    <row r="101" spans="1:125" ht="15" customHeight="1" x14ac:dyDescent="0.15">
      <c r="A101" s="226" t="s">
        <v>423</v>
      </c>
      <c r="B101" s="205" t="s">
        <v>654</v>
      </c>
      <c r="C101" s="223">
        <v>0</v>
      </c>
      <c r="D101" s="224">
        <v>0</v>
      </c>
      <c r="E101" s="224">
        <v>0</v>
      </c>
      <c r="F101" s="224">
        <v>0</v>
      </c>
      <c r="G101" s="224">
        <v>0</v>
      </c>
      <c r="H101" s="224">
        <v>0</v>
      </c>
      <c r="I101" s="224">
        <v>0</v>
      </c>
      <c r="J101" s="224">
        <v>0</v>
      </c>
      <c r="K101" s="224">
        <v>0</v>
      </c>
      <c r="L101" s="224">
        <v>0</v>
      </c>
      <c r="M101" s="224">
        <v>0</v>
      </c>
      <c r="N101" s="224">
        <v>0</v>
      </c>
      <c r="O101" s="224">
        <v>0</v>
      </c>
      <c r="P101" s="224">
        <v>0</v>
      </c>
      <c r="Q101" s="224">
        <v>0</v>
      </c>
      <c r="R101" s="224">
        <v>0</v>
      </c>
      <c r="S101" s="224">
        <v>0</v>
      </c>
      <c r="T101" s="224">
        <v>0</v>
      </c>
      <c r="U101" s="224">
        <v>0</v>
      </c>
      <c r="V101" s="224">
        <v>0</v>
      </c>
      <c r="W101" s="224">
        <v>0</v>
      </c>
      <c r="X101" s="224">
        <v>0</v>
      </c>
      <c r="Y101" s="224">
        <v>0</v>
      </c>
      <c r="Z101" s="224">
        <v>0</v>
      </c>
      <c r="AA101" s="224">
        <v>0</v>
      </c>
      <c r="AB101" s="224">
        <v>0</v>
      </c>
      <c r="AC101" s="224">
        <v>0</v>
      </c>
      <c r="AD101" s="224">
        <v>0</v>
      </c>
      <c r="AE101" s="224">
        <v>0</v>
      </c>
      <c r="AF101" s="224">
        <v>0</v>
      </c>
      <c r="AG101" s="224">
        <v>0</v>
      </c>
      <c r="AH101" s="224">
        <v>0</v>
      </c>
      <c r="AI101" s="224">
        <v>0</v>
      </c>
      <c r="AJ101" s="224">
        <v>0</v>
      </c>
      <c r="AK101" s="224">
        <v>0</v>
      </c>
      <c r="AL101" s="224">
        <v>0</v>
      </c>
      <c r="AM101" s="224">
        <v>0</v>
      </c>
      <c r="AN101" s="224">
        <v>0</v>
      </c>
      <c r="AO101" s="224">
        <v>0</v>
      </c>
      <c r="AP101" s="224">
        <v>0</v>
      </c>
      <c r="AQ101" s="224">
        <v>0</v>
      </c>
      <c r="AR101" s="224">
        <v>0</v>
      </c>
      <c r="AS101" s="224">
        <v>0</v>
      </c>
      <c r="AT101" s="224">
        <v>0</v>
      </c>
      <c r="AU101" s="224">
        <v>0</v>
      </c>
      <c r="AV101" s="224">
        <v>0</v>
      </c>
      <c r="AW101" s="224">
        <v>0</v>
      </c>
      <c r="AX101" s="224">
        <v>0</v>
      </c>
      <c r="AY101" s="224">
        <v>0</v>
      </c>
      <c r="AZ101" s="224">
        <v>0</v>
      </c>
      <c r="BA101" s="224">
        <v>0</v>
      </c>
      <c r="BB101" s="224">
        <v>0</v>
      </c>
      <c r="BC101" s="224">
        <v>0</v>
      </c>
      <c r="BD101" s="224">
        <v>0</v>
      </c>
      <c r="BE101" s="224">
        <v>0</v>
      </c>
      <c r="BF101" s="224">
        <v>0</v>
      </c>
      <c r="BG101" s="224">
        <v>0</v>
      </c>
      <c r="BH101" s="224">
        <v>0</v>
      </c>
      <c r="BI101" s="224">
        <v>0</v>
      </c>
      <c r="BJ101" s="224">
        <v>0</v>
      </c>
      <c r="BK101" s="224">
        <v>0</v>
      </c>
      <c r="BL101" s="224">
        <v>0</v>
      </c>
      <c r="BM101" s="224">
        <v>0</v>
      </c>
      <c r="BN101" s="224">
        <v>0</v>
      </c>
      <c r="BO101" s="224">
        <v>0</v>
      </c>
      <c r="BP101" s="224">
        <v>0</v>
      </c>
      <c r="BQ101" s="224">
        <v>0</v>
      </c>
      <c r="BR101" s="224">
        <v>0</v>
      </c>
      <c r="BS101" s="224">
        <v>0</v>
      </c>
      <c r="BT101" s="224">
        <v>0</v>
      </c>
      <c r="BU101" s="224">
        <v>0</v>
      </c>
      <c r="BV101" s="224">
        <v>0</v>
      </c>
      <c r="BW101" s="224">
        <v>0</v>
      </c>
      <c r="BX101" s="224">
        <v>0</v>
      </c>
      <c r="BY101" s="224">
        <v>0</v>
      </c>
      <c r="BZ101" s="224">
        <v>0</v>
      </c>
      <c r="CA101" s="224">
        <v>0</v>
      </c>
      <c r="CB101" s="224">
        <v>0</v>
      </c>
      <c r="CC101" s="224">
        <v>0</v>
      </c>
      <c r="CD101" s="224">
        <v>0</v>
      </c>
      <c r="CE101" s="224">
        <v>0</v>
      </c>
      <c r="CF101" s="224">
        <v>0</v>
      </c>
      <c r="CG101" s="224">
        <v>0</v>
      </c>
      <c r="CH101" s="224">
        <v>0</v>
      </c>
      <c r="CI101" s="224">
        <v>0</v>
      </c>
      <c r="CJ101" s="224">
        <v>2141288</v>
      </c>
      <c r="CK101" s="224">
        <v>0</v>
      </c>
      <c r="CL101" s="224">
        <v>3510608</v>
      </c>
      <c r="CM101" s="224">
        <v>1802027</v>
      </c>
      <c r="CN101" s="224">
        <v>3239235</v>
      </c>
      <c r="CO101" s="224">
        <v>0</v>
      </c>
      <c r="CP101" s="224">
        <v>0</v>
      </c>
      <c r="CQ101" s="224">
        <v>0</v>
      </c>
      <c r="CR101" s="224">
        <v>0</v>
      </c>
      <c r="CS101" s="224">
        <v>0</v>
      </c>
      <c r="CT101" s="224">
        <v>103001</v>
      </c>
      <c r="CU101" s="224">
        <v>794620</v>
      </c>
      <c r="CV101" s="224">
        <v>0</v>
      </c>
      <c r="CW101" s="224">
        <v>0</v>
      </c>
      <c r="CX101" s="224">
        <v>0</v>
      </c>
      <c r="CY101" s="224">
        <v>0</v>
      </c>
      <c r="CZ101" s="224">
        <v>0</v>
      </c>
      <c r="DA101" s="224">
        <v>0</v>
      </c>
      <c r="DB101" s="225">
        <v>11590779</v>
      </c>
      <c r="DC101" s="223">
        <v>25285138</v>
      </c>
      <c r="DD101" s="224">
        <v>149985533</v>
      </c>
      <c r="DE101" s="224">
        <v>0</v>
      </c>
      <c r="DF101" s="224">
        <v>0</v>
      </c>
      <c r="DG101" s="224">
        <v>0</v>
      </c>
      <c r="DH101" s="224">
        <v>0</v>
      </c>
      <c r="DI101" s="225">
        <v>175270671</v>
      </c>
      <c r="DJ101" s="225">
        <v>186861450</v>
      </c>
      <c r="DK101" s="225">
        <v>14168324</v>
      </c>
      <c r="DL101" s="225">
        <v>189438995</v>
      </c>
      <c r="DM101" s="225">
        <v>201029774</v>
      </c>
      <c r="DN101" s="225">
        <v>-61109064</v>
      </c>
      <c r="DO101" s="224">
        <v>128329931</v>
      </c>
      <c r="DP101" s="225">
        <v>139920710</v>
      </c>
      <c r="DR101" s="334">
        <v>0.32702873999999998</v>
      </c>
      <c r="DS101" s="334">
        <v>0.67297125999999996</v>
      </c>
      <c r="DT101" s="334">
        <v>5.6691687152845088E-2</v>
      </c>
      <c r="DU101" s="334">
        <v>0</v>
      </c>
    </row>
    <row r="102" spans="1:125" ht="15" customHeight="1" x14ac:dyDescent="0.15">
      <c r="A102" s="226" t="s">
        <v>424</v>
      </c>
      <c r="B102" s="205" t="s">
        <v>597</v>
      </c>
      <c r="C102" s="223">
        <v>0</v>
      </c>
      <c r="D102" s="224">
        <v>0</v>
      </c>
      <c r="E102" s="224">
        <v>0</v>
      </c>
      <c r="F102" s="224">
        <v>78</v>
      </c>
      <c r="G102" s="224">
        <v>1207</v>
      </c>
      <c r="H102" s="224">
        <v>0</v>
      </c>
      <c r="I102" s="224">
        <v>483</v>
      </c>
      <c r="J102" s="224">
        <v>24456</v>
      </c>
      <c r="K102" s="224">
        <v>5789</v>
      </c>
      <c r="L102" s="224">
        <v>5473</v>
      </c>
      <c r="M102" s="224">
        <v>4185</v>
      </c>
      <c r="N102" s="224">
        <v>5822</v>
      </c>
      <c r="O102" s="224">
        <v>6736</v>
      </c>
      <c r="P102" s="224">
        <v>129</v>
      </c>
      <c r="Q102" s="224">
        <v>247</v>
      </c>
      <c r="R102" s="224">
        <v>2052</v>
      </c>
      <c r="S102" s="224">
        <v>4439</v>
      </c>
      <c r="T102" s="224">
        <v>315</v>
      </c>
      <c r="U102" s="224">
        <v>1178</v>
      </c>
      <c r="V102" s="224">
        <v>875</v>
      </c>
      <c r="W102" s="224">
        <v>681</v>
      </c>
      <c r="X102" s="224">
        <v>263</v>
      </c>
      <c r="Y102" s="224">
        <v>58</v>
      </c>
      <c r="Z102" s="224">
        <v>1</v>
      </c>
      <c r="AA102" s="224">
        <v>72</v>
      </c>
      <c r="AB102" s="224">
        <v>3829</v>
      </c>
      <c r="AC102" s="224">
        <v>55</v>
      </c>
      <c r="AD102" s="224">
        <v>310</v>
      </c>
      <c r="AE102" s="224">
        <v>3299</v>
      </c>
      <c r="AF102" s="224">
        <v>306</v>
      </c>
      <c r="AG102" s="224">
        <v>172</v>
      </c>
      <c r="AH102" s="224">
        <v>8</v>
      </c>
      <c r="AI102" s="224">
        <v>376</v>
      </c>
      <c r="AJ102" s="224">
        <v>155</v>
      </c>
      <c r="AK102" s="224">
        <v>0</v>
      </c>
      <c r="AL102" s="224">
        <v>0</v>
      </c>
      <c r="AM102" s="224">
        <v>537</v>
      </c>
      <c r="AN102" s="224">
        <v>197</v>
      </c>
      <c r="AO102" s="224">
        <v>2</v>
      </c>
      <c r="AP102" s="224">
        <v>0</v>
      </c>
      <c r="AQ102" s="224">
        <v>87</v>
      </c>
      <c r="AR102" s="224">
        <v>2236</v>
      </c>
      <c r="AS102" s="224">
        <v>2615</v>
      </c>
      <c r="AT102" s="224">
        <v>4713</v>
      </c>
      <c r="AU102" s="224">
        <v>2599</v>
      </c>
      <c r="AV102" s="224">
        <v>2379</v>
      </c>
      <c r="AW102" s="224">
        <v>10656</v>
      </c>
      <c r="AX102" s="224">
        <v>14589</v>
      </c>
      <c r="AY102" s="224">
        <v>469</v>
      </c>
      <c r="AZ102" s="224">
        <v>296</v>
      </c>
      <c r="BA102" s="224">
        <v>506</v>
      </c>
      <c r="BB102" s="224">
        <v>20</v>
      </c>
      <c r="BC102" s="224">
        <v>846</v>
      </c>
      <c r="BD102" s="224">
        <v>372</v>
      </c>
      <c r="BE102" s="224">
        <v>21972</v>
      </c>
      <c r="BF102" s="224">
        <v>1530</v>
      </c>
      <c r="BG102" s="224">
        <v>257</v>
      </c>
      <c r="BH102" s="224">
        <v>3853</v>
      </c>
      <c r="BI102" s="224">
        <v>16</v>
      </c>
      <c r="BJ102" s="224">
        <v>3344</v>
      </c>
      <c r="BK102" s="224">
        <v>2105</v>
      </c>
      <c r="BL102" s="224">
        <v>35943</v>
      </c>
      <c r="BM102" s="224">
        <v>6029</v>
      </c>
      <c r="BN102" s="224">
        <v>173</v>
      </c>
      <c r="BO102" s="224">
        <v>2081</v>
      </c>
      <c r="BP102" s="224">
        <v>5583</v>
      </c>
      <c r="BQ102" s="224">
        <v>21677</v>
      </c>
      <c r="BR102" s="224">
        <v>30645</v>
      </c>
      <c r="BS102" s="224">
        <v>16874</v>
      </c>
      <c r="BT102" s="224">
        <v>6034</v>
      </c>
      <c r="BU102" s="224">
        <v>4073</v>
      </c>
      <c r="BV102" s="224">
        <v>0</v>
      </c>
      <c r="BW102" s="224">
        <v>26053</v>
      </c>
      <c r="BX102" s="224">
        <v>11537</v>
      </c>
      <c r="BY102" s="224">
        <v>1554</v>
      </c>
      <c r="BZ102" s="224">
        <v>836</v>
      </c>
      <c r="CA102" s="224">
        <v>989</v>
      </c>
      <c r="CB102" s="224">
        <v>322</v>
      </c>
      <c r="CC102" s="224">
        <v>450</v>
      </c>
      <c r="CD102" s="224">
        <v>1999</v>
      </c>
      <c r="CE102" s="224">
        <v>6230</v>
      </c>
      <c r="CF102" s="224">
        <v>78898</v>
      </c>
      <c r="CG102" s="224">
        <v>28123</v>
      </c>
      <c r="CH102" s="224">
        <v>53440</v>
      </c>
      <c r="CI102" s="224">
        <v>36265</v>
      </c>
      <c r="CJ102" s="224">
        <v>71029</v>
      </c>
      <c r="CK102" s="224">
        <v>11142</v>
      </c>
      <c r="CL102" s="224">
        <v>5048552</v>
      </c>
      <c r="CM102" s="224">
        <v>1668249</v>
      </c>
      <c r="CN102" s="224">
        <v>1067494</v>
      </c>
      <c r="CO102" s="224">
        <v>3549</v>
      </c>
      <c r="CP102" s="224">
        <v>11601</v>
      </c>
      <c r="CQ102" s="224">
        <v>14428</v>
      </c>
      <c r="CR102" s="224">
        <v>3185</v>
      </c>
      <c r="CS102" s="224">
        <v>287257</v>
      </c>
      <c r="CT102" s="224">
        <v>514288</v>
      </c>
      <c r="CU102" s="224">
        <v>276860</v>
      </c>
      <c r="CV102" s="224">
        <v>886585</v>
      </c>
      <c r="CW102" s="224">
        <v>4400</v>
      </c>
      <c r="CX102" s="224">
        <v>1659</v>
      </c>
      <c r="CY102" s="224">
        <v>203233</v>
      </c>
      <c r="CZ102" s="224">
        <v>0</v>
      </c>
      <c r="DA102" s="224">
        <v>71782</v>
      </c>
      <c r="DB102" s="225">
        <v>10670346</v>
      </c>
      <c r="DC102" s="223">
        <v>191581</v>
      </c>
      <c r="DD102" s="224">
        <v>30560177</v>
      </c>
      <c r="DE102" s="224">
        <v>0</v>
      </c>
      <c r="DF102" s="224">
        <v>0</v>
      </c>
      <c r="DG102" s="224">
        <v>0</v>
      </c>
      <c r="DH102" s="224">
        <v>0</v>
      </c>
      <c r="DI102" s="225">
        <v>30751758</v>
      </c>
      <c r="DJ102" s="225">
        <v>41422104</v>
      </c>
      <c r="DK102" s="225">
        <v>1086666</v>
      </c>
      <c r="DL102" s="225">
        <v>31838424</v>
      </c>
      <c r="DM102" s="225">
        <v>42508770</v>
      </c>
      <c r="DN102" s="225">
        <v>-934290</v>
      </c>
      <c r="DO102" s="224">
        <v>30904134</v>
      </c>
      <c r="DP102" s="225">
        <v>41574480</v>
      </c>
      <c r="DR102" s="334">
        <v>2.2555349999999998E-2</v>
      </c>
      <c r="DS102" s="334">
        <v>0.97744465000000003</v>
      </c>
      <c r="DT102" s="334">
        <v>1.155116736371882E-2</v>
      </c>
      <c r="DU102" s="334">
        <v>0</v>
      </c>
    </row>
    <row r="103" spans="1:125" ht="15" customHeight="1" x14ac:dyDescent="0.15">
      <c r="A103" s="226" t="s">
        <v>425</v>
      </c>
      <c r="B103" s="205" t="s">
        <v>655</v>
      </c>
      <c r="C103" s="223">
        <v>0</v>
      </c>
      <c r="D103" s="224">
        <v>0</v>
      </c>
      <c r="E103" s="224">
        <v>0</v>
      </c>
      <c r="F103" s="224">
        <v>0</v>
      </c>
      <c r="G103" s="224">
        <v>0</v>
      </c>
      <c r="H103" s="224">
        <v>0</v>
      </c>
      <c r="I103" s="224">
        <v>0</v>
      </c>
      <c r="J103" s="224">
        <v>0</v>
      </c>
      <c r="K103" s="224">
        <v>0</v>
      </c>
      <c r="L103" s="224">
        <v>0</v>
      </c>
      <c r="M103" s="224">
        <v>0</v>
      </c>
      <c r="N103" s="224">
        <v>0</v>
      </c>
      <c r="O103" s="224">
        <v>0</v>
      </c>
      <c r="P103" s="224">
        <v>0</v>
      </c>
      <c r="Q103" s="224">
        <v>0</v>
      </c>
      <c r="R103" s="224">
        <v>0</v>
      </c>
      <c r="S103" s="224">
        <v>0</v>
      </c>
      <c r="T103" s="224">
        <v>0</v>
      </c>
      <c r="U103" s="224">
        <v>0</v>
      </c>
      <c r="V103" s="224">
        <v>0</v>
      </c>
      <c r="W103" s="224">
        <v>0</v>
      </c>
      <c r="X103" s="224">
        <v>0</v>
      </c>
      <c r="Y103" s="224">
        <v>0</v>
      </c>
      <c r="Z103" s="224">
        <v>0</v>
      </c>
      <c r="AA103" s="224">
        <v>0</v>
      </c>
      <c r="AB103" s="224">
        <v>0</v>
      </c>
      <c r="AC103" s="224">
        <v>0</v>
      </c>
      <c r="AD103" s="224">
        <v>0</v>
      </c>
      <c r="AE103" s="224">
        <v>0</v>
      </c>
      <c r="AF103" s="224">
        <v>0</v>
      </c>
      <c r="AG103" s="224">
        <v>0</v>
      </c>
      <c r="AH103" s="224">
        <v>0</v>
      </c>
      <c r="AI103" s="224">
        <v>0</v>
      </c>
      <c r="AJ103" s="224">
        <v>0</v>
      </c>
      <c r="AK103" s="224">
        <v>0</v>
      </c>
      <c r="AL103" s="224">
        <v>0</v>
      </c>
      <c r="AM103" s="224">
        <v>0</v>
      </c>
      <c r="AN103" s="224">
        <v>0</v>
      </c>
      <c r="AO103" s="224">
        <v>0</v>
      </c>
      <c r="AP103" s="224">
        <v>0</v>
      </c>
      <c r="AQ103" s="224">
        <v>0</v>
      </c>
      <c r="AR103" s="224">
        <v>0</v>
      </c>
      <c r="AS103" s="224">
        <v>0</v>
      </c>
      <c r="AT103" s="224">
        <v>0</v>
      </c>
      <c r="AU103" s="224">
        <v>0</v>
      </c>
      <c r="AV103" s="224">
        <v>0</v>
      </c>
      <c r="AW103" s="224">
        <v>0</v>
      </c>
      <c r="AX103" s="224">
        <v>0</v>
      </c>
      <c r="AY103" s="224">
        <v>0</v>
      </c>
      <c r="AZ103" s="224">
        <v>0</v>
      </c>
      <c r="BA103" s="224">
        <v>0</v>
      </c>
      <c r="BB103" s="224">
        <v>0</v>
      </c>
      <c r="BC103" s="224">
        <v>0</v>
      </c>
      <c r="BD103" s="224">
        <v>0</v>
      </c>
      <c r="BE103" s="224">
        <v>0</v>
      </c>
      <c r="BF103" s="224">
        <v>0</v>
      </c>
      <c r="BG103" s="224">
        <v>0</v>
      </c>
      <c r="BH103" s="224">
        <v>0</v>
      </c>
      <c r="BI103" s="224">
        <v>0</v>
      </c>
      <c r="BJ103" s="224">
        <v>0</v>
      </c>
      <c r="BK103" s="224">
        <v>0</v>
      </c>
      <c r="BL103" s="224">
        <v>0</v>
      </c>
      <c r="BM103" s="224">
        <v>0</v>
      </c>
      <c r="BN103" s="224">
        <v>0</v>
      </c>
      <c r="BO103" s="224">
        <v>0</v>
      </c>
      <c r="BP103" s="224">
        <v>0</v>
      </c>
      <c r="BQ103" s="224">
        <v>0</v>
      </c>
      <c r="BR103" s="224">
        <v>15903</v>
      </c>
      <c r="BS103" s="224">
        <v>0</v>
      </c>
      <c r="BT103" s="224">
        <v>0</v>
      </c>
      <c r="BU103" s="224">
        <v>0</v>
      </c>
      <c r="BV103" s="224">
        <v>0</v>
      </c>
      <c r="BW103" s="224">
        <v>0</v>
      </c>
      <c r="BX103" s="224">
        <v>0</v>
      </c>
      <c r="BY103" s="224">
        <v>0</v>
      </c>
      <c r="BZ103" s="224">
        <v>0</v>
      </c>
      <c r="CA103" s="224">
        <v>0</v>
      </c>
      <c r="CB103" s="224">
        <v>0</v>
      </c>
      <c r="CC103" s="224">
        <v>0</v>
      </c>
      <c r="CD103" s="224">
        <v>0</v>
      </c>
      <c r="CE103" s="224">
        <v>0</v>
      </c>
      <c r="CF103" s="224">
        <v>4010</v>
      </c>
      <c r="CG103" s="224">
        <v>1130201</v>
      </c>
      <c r="CH103" s="224">
        <v>852050</v>
      </c>
      <c r="CI103" s="224">
        <v>0</v>
      </c>
      <c r="CJ103" s="224">
        <v>43311</v>
      </c>
      <c r="CK103" s="224">
        <v>352</v>
      </c>
      <c r="CL103" s="224">
        <v>0</v>
      </c>
      <c r="CM103" s="224">
        <v>0</v>
      </c>
      <c r="CN103" s="224">
        <v>0</v>
      </c>
      <c r="CO103" s="224">
        <v>0</v>
      </c>
      <c r="CP103" s="224">
        <v>0</v>
      </c>
      <c r="CQ103" s="224">
        <v>327415</v>
      </c>
      <c r="CR103" s="224">
        <v>0</v>
      </c>
      <c r="CS103" s="224">
        <v>0</v>
      </c>
      <c r="CT103" s="224">
        <v>78332</v>
      </c>
      <c r="CU103" s="224">
        <v>21144</v>
      </c>
      <c r="CV103" s="224">
        <v>0</v>
      </c>
      <c r="CW103" s="224">
        <v>750579</v>
      </c>
      <c r="CX103" s="224">
        <v>0</v>
      </c>
      <c r="CY103" s="224">
        <v>60649</v>
      </c>
      <c r="CZ103" s="224">
        <v>0</v>
      </c>
      <c r="DA103" s="224">
        <v>15539</v>
      </c>
      <c r="DB103" s="225">
        <v>3299485</v>
      </c>
      <c r="DC103" s="223">
        <v>4063278</v>
      </c>
      <c r="DD103" s="224">
        <v>70432354</v>
      </c>
      <c r="DE103" s="224">
        <v>0</v>
      </c>
      <c r="DF103" s="224">
        <v>0</v>
      </c>
      <c r="DG103" s="224">
        <v>1607236</v>
      </c>
      <c r="DH103" s="224">
        <v>0</v>
      </c>
      <c r="DI103" s="225">
        <v>76102868</v>
      </c>
      <c r="DJ103" s="225">
        <v>79402353</v>
      </c>
      <c r="DK103" s="225">
        <v>1631824</v>
      </c>
      <c r="DL103" s="225">
        <v>77734692</v>
      </c>
      <c r="DM103" s="225">
        <v>81034177</v>
      </c>
      <c r="DN103" s="225">
        <v>-18194107</v>
      </c>
      <c r="DO103" s="224">
        <v>59540585</v>
      </c>
      <c r="DP103" s="225">
        <v>62840070</v>
      </c>
      <c r="DR103" s="334">
        <v>0.22913813</v>
      </c>
      <c r="DS103" s="334">
        <v>0.77086187000000006</v>
      </c>
      <c r="DT103" s="334">
        <v>2.6622094134948586E-2</v>
      </c>
      <c r="DU103" s="334">
        <v>0</v>
      </c>
    </row>
    <row r="104" spans="1:125" ht="15" customHeight="1" x14ac:dyDescent="0.15">
      <c r="A104" s="226" t="s">
        <v>426</v>
      </c>
      <c r="B104" s="205" t="s">
        <v>673</v>
      </c>
      <c r="C104" s="223">
        <v>0</v>
      </c>
      <c r="D104" s="224">
        <v>777782</v>
      </c>
      <c r="E104" s="224">
        <v>0</v>
      </c>
      <c r="F104" s="224">
        <v>0</v>
      </c>
      <c r="G104" s="224">
        <v>0</v>
      </c>
      <c r="H104" s="224">
        <v>0</v>
      </c>
      <c r="I104" s="224">
        <v>0</v>
      </c>
      <c r="J104" s="224">
        <v>0</v>
      </c>
      <c r="K104" s="224">
        <v>0</v>
      </c>
      <c r="L104" s="224">
        <v>0</v>
      </c>
      <c r="M104" s="224">
        <v>0</v>
      </c>
      <c r="N104" s="224">
        <v>0</v>
      </c>
      <c r="O104" s="224">
        <v>0</v>
      </c>
      <c r="P104" s="224">
        <v>0</v>
      </c>
      <c r="Q104" s="224">
        <v>0</v>
      </c>
      <c r="R104" s="224">
        <v>0</v>
      </c>
      <c r="S104" s="224">
        <v>0</v>
      </c>
      <c r="T104" s="224">
        <v>0</v>
      </c>
      <c r="U104" s="224">
        <v>0</v>
      </c>
      <c r="V104" s="224">
        <v>0</v>
      </c>
      <c r="W104" s="224">
        <v>0</v>
      </c>
      <c r="X104" s="224">
        <v>0</v>
      </c>
      <c r="Y104" s="224">
        <v>0</v>
      </c>
      <c r="Z104" s="224">
        <v>0</v>
      </c>
      <c r="AA104" s="224">
        <v>0</v>
      </c>
      <c r="AB104" s="224">
        <v>0</v>
      </c>
      <c r="AC104" s="224">
        <v>0</v>
      </c>
      <c r="AD104" s="224">
        <v>0</v>
      </c>
      <c r="AE104" s="224">
        <v>0</v>
      </c>
      <c r="AF104" s="224">
        <v>0</v>
      </c>
      <c r="AG104" s="224">
        <v>0</v>
      </c>
      <c r="AH104" s="224">
        <v>0</v>
      </c>
      <c r="AI104" s="224">
        <v>0</v>
      </c>
      <c r="AJ104" s="224">
        <v>0</v>
      </c>
      <c r="AK104" s="224">
        <v>0</v>
      </c>
      <c r="AL104" s="224"/>
      <c r="AM104" s="224">
        <v>0</v>
      </c>
      <c r="AN104" s="224">
        <v>0</v>
      </c>
      <c r="AO104" s="224">
        <v>0</v>
      </c>
      <c r="AP104" s="224"/>
      <c r="AQ104" s="224">
        <v>0</v>
      </c>
      <c r="AR104" s="224">
        <v>0</v>
      </c>
      <c r="AS104" s="224">
        <v>0</v>
      </c>
      <c r="AT104" s="224">
        <v>0</v>
      </c>
      <c r="AU104" s="224">
        <v>0</v>
      </c>
      <c r="AV104" s="224">
        <v>0</v>
      </c>
      <c r="AW104" s="224">
        <v>0</v>
      </c>
      <c r="AX104" s="224">
        <v>0</v>
      </c>
      <c r="AY104" s="224">
        <v>0</v>
      </c>
      <c r="AZ104" s="224">
        <v>0</v>
      </c>
      <c r="BA104" s="224">
        <v>0</v>
      </c>
      <c r="BB104" s="224">
        <v>0</v>
      </c>
      <c r="BC104" s="224">
        <v>0</v>
      </c>
      <c r="BD104" s="224">
        <v>0</v>
      </c>
      <c r="BE104" s="224">
        <v>0</v>
      </c>
      <c r="BF104" s="224">
        <v>0</v>
      </c>
      <c r="BG104" s="224">
        <v>0</v>
      </c>
      <c r="BH104" s="224">
        <v>0</v>
      </c>
      <c r="BI104" s="224">
        <v>0</v>
      </c>
      <c r="BJ104" s="224">
        <v>0</v>
      </c>
      <c r="BK104" s="224">
        <v>0</v>
      </c>
      <c r="BL104" s="224">
        <v>0</v>
      </c>
      <c r="BM104" s="224">
        <v>0</v>
      </c>
      <c r="BN104" s="224">
        <v>0</v>
      </c>
      <c r="BO104" s="224">
        <v>0</v>
      </c>
      <c r="BP104" s="224">
        <v>0</v>
      </c>
      <c r="BQ104" s="224">
        <v>0</v>
      </c>
      <c r="BR104" s="224">
        <v>0</v>
      </c>
      <c r="BS104" s="224">
        <v>0</v>
      </c>
      <c r="BT104" s="224">
        <v>0</v>
      </c>
      <c r="BU104" s="224">
        <v>0</v>
      </c>
      <c r="BV104" s="224">
        <v>0</v>
      </c>
      <c r="BW104" s="224">
        <v>0</v>
      </c>
      <c r="BX104" s="224">
        <v>0</v>
      </c>
      <c r="BY104" s="224">
        <v>0</v>
      </c>
      <c r="BZ104" s="224">
        <v>0</v>
      </c>
      <c r="CA104" s="224">
        <v>0</v>
      </c>
      <c r="CB104" s="224">
        <v>0</v>
      </c>
      <c r="CC104" s="224">
        <v>0</v>
      </c>
      <c r="CD104" s="224">
        <v>0</v>
      </c>
      <c r="CE104" s="224">
        <v>0</v>
      </c>
      <c r="CF104" s="224">
        <v>0</v>
      </c>
      <c r="CG104" s="224">
        <v>0</v>
      </c>
      <c r="CH104" s="224">
        <v>0</v>
      </c>
      <c r="CI104" s="224">
        <v>0</v>
      </c>
      <c r="CJ104" s="224">
        <v>130370</v>
      </c>
      <c r="CK104" s="224">
        <v>0</v>
      </c>
      <c r="CL104" s="224">
        <v>0</v>
      </c>
      <c r="CM104" s="224">
        <v>0</v>
      </c>
      <c r="CN104" s="224">
        <v>0</v>
      </c>
      <c r="CO104" s="224">
        <v>0</v>
      </c>
      <c r="CP104" s="224">
        <v>0</v>
      </c>
      <c r="CQ104" s="224">
        <v>0</v>
      </c>
      <c r="CR104" s="224">
        <v>0</v>
      </c>
      <c r="CS104" s="224">
        <v>0</v>
      </c>
      <c r="CT104" s="224">
        <v>0</v>
      </c>
      <c r="CU104" s="224">
        <v>0</v>
      </c>
      <c r="CV104" s="224">
        <v>0</v>
      </c>
      <c r="CW104" s="224">
        <v>115879</v>
      </c>
      <c r="CX104" s="224">
        <v>10221</v>
      </c>
      <c r="CY104" s="224">
        <v>0</v>
      </c>
      <c r="CZ104" s="224">
        <v>0</v>
      </c>
      <c r="DA104" s="224">
        <v>0</v>
      </c>
      <c r="DB104" s="225">
        <v>1034252</v>
      </c>
      <c r="DC104" s="223">
        <v>0</v>
      </c>
      <c r="DD104" s="224">
        <v>3231145</v>
      </c>
      <c r="DE104" s="224">
        <v>0</v>
      </c>
      <c r="DF104" s="224">
        <v>0</v>
      </c>
      <c r="DG104" s="224">
        <v>0</v>
      </c>
      <c r="DH104" s="224">
        <v>0</v>
      </c>
      <c r="DI104" s="225">
        <v>3231145</v>
      </c>
      <c r="DJ104" s="225">
        <v>4265397</v>
      </c>
      <c r="DK104" s="225">
        <v>0</v>
      </c>
      <c r="DL104" s="225">
        <v>3231145</v>
      </c>
      <c r="DM104" s="225">
        <v>4265397</v>
      </c>
      <c r="DN104" s="225">
        <v>0</v>
      </c>
      <c r="DO104" s="224">
        <v>3231145</v>
      </c>
      <c r="DP104" s="225">
        <v>4265397</v>
      </c>
      <c r="DR104" s="334">
        <v>0</v>
      </c>
      <c r="DS104" s="334">
        <v>1</v>
      </c>
      <c r="DT104" s="334">
        <v>1.2213115346630108E-3</v>
      </c>
      <c r="DU104" s="334">
        <v>0</v>
      </c>
    </row>
    <row r="105" spans="1:125" ht="15" customHeight="1" x14ac:dyDescent="0.15">
      <c r="A105" s="226" t="s">
        <v>427</v>
      </c>
      <c r="B105" s="205" t="s">
        <v>599</v>
      </c>
      <c r="C105" s="223">
        <v>0</v>
      </c>
      <c r="D105" s="224">
        <v>0</v>
      </c>
      <c r="E105" s="224">
        <v>46059</v>
      </c>
      <c r="F105" s="224">
        <v>4160</v>
      </c>
      <c r="G105" s="224">
        <v>34993</v>
      </c>
      <c r="H105" s="224">
        <v>0</v>
      </c>
      <c r="I105" s="224">
        <v>2617</v>
      </c>
      <c r="J105" s="224">
        <v>20863</v>
      </c>
      <c r="K105" s="224">
        <v>8043</v>
      </c>
      <c r="L105" s="224">
        <v>350</v>
      </c>
      <c r="M105" s="224">
        <v>5430</v>
      </c>
      <c r="N105" s="224">
        <v>19470</v>
      </c>
      <c r="O105" s="224">
        <v>4471</v>
      </c>
      <c r="P105" s="224">
        <v>734</v>
      </c>
      <c r="Q105" s="224">
        <v>149</v>
      </c>
      <c r="R105" s="224">
        <v>2400</v>
      </c>
      <c r="S105" s="224">
        <v>5202</v>
      </c>
      <c r="T105" s="224">
        <v>672</v>
      </c>
      <c r="U105" s="224">
        <v>656</v>
      </c>
      <c r="V105" s="224">
        <v>686</v>
      </c>
      <c r="W105" s="224">
        <v>1479</v>
      </c>
      <c r="X105" s="224">
        <v>2390</v>
      </c>
      <c r="Y105" s="224">
        <v>323</v>
      </c>
      <c r="Z105" s="224">
        <v>3</v>
      </c>
      <c r="AA105" s="224">
        <v>505</v>
      </c>
      <c r="AB105" s="224">
        <v>3003</v>
      </c>
      <c r="AC105" s="224">
        <v>3474</v>
      </c>
      <c r="AD105" s="224">
        <v>580</v>
      </c>
      <c r="AE105" s="224">
        <v>2672</v>
      </c>
      <c r="AF105" s="224">
        <v>233</v>
      </c>
      <c r="AG105" s="224">
        <v>505</v>
      </c>
      <c r="AH105" s="224">
        <v>910</v>
      </c>
      <c r="AI105" s="224">
        <v>11074</v>
      </c>
      <c r="AJ105" s="224">
        <v>5096</v>
      </c>
      <c r="AK105" s="224">
        <v>0</v>
      </c>
      <c r="AL105" s="224">
        <v>0</v>
      </c>
      <c r="AM105" s="224">
        <v>724</v>
      </c>
      <c r="AN105" s="224">
        <v>2131</v>
      </c>
      <c r="AO105" s="224">
        <v>14</v>
      </c>
      <c r="AP105" s="224">
        <v>0</v>
      </c>
      <c r="AQ105" s="224">
        <v>416</v>
      </c>
      <c r="AR105" s="224">
        <v>3223</v>
      </c>
      <c r="AS105" s="224">
        <v>3045</v>
      </c>
      <c r="AT105" s="224">
        <v>11429</v>
      </c>
      <c r="AU105" s="224">
        <v>15469</v>
      </c>
      <c r="AV105" s="224">
        <v>18534</v>
      </c>
      <c r="AW105" s="224">
        <v>6305</v>
      </c>
      <c r="AX105" s="224">
        <v>42003</v>
      </c>
      <c r="AY105" s="224">
        <v>4037</v>
      </c>
      <c r="AZ105" s="224">
        <v>1037</v>
      </c>
      <c r="BA105" s="224">
        <v>1108</v>
      </c>
      <c r="BB105" s="224">
        <v>2547</v>
      </c>
      <c r="BC105" s="224">
        <v>3716</v>
      </c>
      <c r="BD105" s="224">
        <v>502</v>
      </c>
      <c r="BE105" s="224">
        <v>29942</v>
      </c>
      <c r="BF105" s="224">
        <v>1825</v>
      </c>
      <c r="BG105" s="224">
        <v>128</v>
      </c>
      <c r="BH105" s="224">
        <v>10293</v>
      </c>
      <c r="BI105" s="224">
        <v>441</v>
      </c>
      <c r="BJ105" s="224">
        <v>62125</v>
      </c>
      <c r="BK105" s="224">
        <v>13761</v>
      </c>
      <c r="BL105" s="224">
        <v>264119</v>
      </c>
      <c r="BM105" s="224">
        <v>8924</v>
      </c>
      <c r="BN105" s="224">
        <v>2177</v>
      </c>
      <c r="BO105" s="224">
        <v>15309</v>
      </c>
      <c r="BP105" s="224">
        <v>0</v>
      </c>
      <c r="BQ105" s="224">
        <v>217054</v>
      </c>
      <c r="BR105" s="224">
        <v>208246</v>
      </c>
      <c r="BS105" s="224">
        <v>49825</v>
      </c>
      <c r="BT105" s="224">
        <v>127887</v>
      </c>
      <c r="BU105" s="224">
        <v>106052</v>
      </c>
      <c r="BV105" s="224">
        <v>269886</v>
      </c>
      <c r="BW105" s="224">
        <v>3573</v>
      </c>
      <c r="BX105" s="224">
        <v>71014</v>
      </c>
      <c r="BY105" s="224">
        <v>0</v>
      </c>
      <c r="BZ105" s="224">
        <v>1940</v>
      </c>
      <c r="CA105" s="224">
        <v>441</v>
      </c>
      <c r="CB105" s="224">
        <v>1090</v>
      </c>
      <c r="CC105" s="224">
        <v>2728</v>
      </c>
      <c r="CD105" s="224">
        <v>19204</v>
      </c>
      <c r="CE105" s="224">
        <v>6243</v>
      </c>
      <c r="CF105" s="224">
        <v>61230</v>
      </c>
      <c r="CG105" s="224">
        <v>30896</v>
      </c>
      <c r="CH105" s="224">
        <v>162830</v>
      </c>
      <c r="CI105" s="224">
        <v>97448</v>
      </c>
      <c r="CJ105" s="224">
        <v>1135142</v>
      </c>
      <c r="CK105" s="224">
        <v>264962</v>
      </c>
      <c r="CL105" s="224">
        <v>121020</v>
      </c>
      <c r="CM105" s="224">
        <v>27174</v>
      </c>
      <c r="CN105" s="224">
        <v>26331</v>
      </c>
      <c r="CO105" s="224">
        <v>113915</v>
      </c>
      <c r="CP105" s="224">
        <v>87705</v>
      </c>
      <c r="CQ105" s="224">
        <v>34470</v>
      </c>
      <c r="CR105" s="224">
        <v>64739</v>
      </c>
      <c r="CS105" s="224">
        <v>271038</v>
      </c>
      <c r="CT105" s="224">
        <v>81826</v>
      </c>
      <c r="CU105" s="224">
        <v>67461</v>
      </c>
      <c r="CV105" s="224">
        <v>65794</v>
      </c>
      <c r="CW105" s="224">
        <v>161911</v>
      </c>
      <c r="CX105" s="224">
        <v>6286</v>
      </c>
      <c r="CY105" s="224">
        <v>219597</v>
      </c>
      <c r="CZ105" s="224">
        <v>0</v>
      </c>
      <c r="DA105" s="224">
        <v>65677</v>
      </c>
      <c r="DB105" s="225">
        <v>4967121</v>
      </c>
      <c r="DC105" s="223">
        <v>1809708</v>
      </c>
      <c r="DD105" s="224">
        <v>45108252</v>
      </c>
      <c r="DE105" s="224">
        <v>0</v>
      </c>
      <c r="DF105" s="224">
        <v>0</v>
      </c>
      <c r="DG105" s="224">
        <v>0</v>
      </c>
      <c r="DH105" s="224">
        <v>0</v>
      </c>
      <c r="DI105" s="225">
        <v>46917960</v>
      </c>
      <c r="DJ105" s="225">
        <v>51885081</v>
      </c>
      <c r="DK105" s="225">
        <v>444543</v>
      </c>
      <c r="DL105" s="225">
        <v>47362503</v>
      </c>
      <c r="DM105" s="225">
        <v>52329624</v>
      </c>
      <c r="DN105" s="225">
        <v>-2081582</v>
      </c>
      <c r="DO105" s="224">
        <v>45280921</v>
      </c>
      <c r="DP105" s="225">
        <v>50248042</v>
      </c>
      <c r="DR105" s="334">
        <v>4.0119090000000003E-2</v>
      </c>
      <c r="DS105" s="334">
        <v>0.95988090999999998</v>
      </c>
      <c r="DT105" s="334">
        <v>1.7050063824460317E-2</v>
      </c>
      <c r="DU105" s="334">
        <v>0</v>
      </c>
    </row>
    <row r="106" spans="1:125" ht="15" customHeight="1" x14ac:dyDescent="0.15">
      <c r="A106" s="226" t="s">
        <v>428</v>
      </c>
      <c r="B106" s="205" t="s">
        <v>656</v>
      </c>
      <c r="C106" s="223">
        <v>13575</v>
      </c>
      <c r="D106" s="224">
        <v>48426</v>
      </c>
      <c r="E106" s="224">
        <v>15338</v>
      </c>
      <c r="F106" s="224">
        <v>178887</v>
      </c>
      <c r="G106" s="224">
        <v>32269</v>
      </c>
      <c r="H106" s="224">
        <v>0</v>
      </c>
      <c r="I106" s="224">
        <v>13645</v>
      </c>
      <c r="J106" s="224">
        <v>136999</v>
      </c>
      <c r="K106" s="224">
        <v>17607</v>
      </c>
      <c r="L106" s="224">
        <v>1194</v>
      </c>
      <c r="M106" s="224">
        <v>43203</v>
      </c>
      <c r="N106" s="224">
        <v>89400</v>
      </c>
      <c r="O106" s="224">
        <v>11887</v>
      </c>
      <c r="P106" s="224">
        <v>82</v>
      </c>
      <c r="Q106" s="224">
        <v>1887</v>
      </c>
      <c r="R106" s="224">
        <v>28501</v>
      </c>
      <c r="S106" s="224">
        <v>41954</v>
      </c>
      <c r="T106" s="224">
        <v>7775</v>
      </c>
      <c r="U106" s="224">
        <v>12466</v>
      </c>
      <c r="V106" s="224">
        <v>13242</v>
      </c>
      <c r="W106" s="224">
        <v>12078</v>
      </c>
      <c r="X106" s="224">
        <v>7368</v>
      </c>
      <c r="Y106" s="224">
        <v>793</v>
      </c>
      <c r="Z106" s="224">
        <v>9</v>
      </c>
      <c r="AA106" s="224">
        <v>4054</v>
      </c>
      <c r="AB106" s="224">
        <v>34103</v>
      </c>
      <c r="AC106" s="224">
        <v>3811</v>
      </c>
      <c r="AD106" s="224">
        <v>2765</v>
      </c>
      <c r="AE106" s="224">
        <v>8375</v>
      </c>
      <c r="AF106" s="224">
        <v>1828</v>
      </c>
      <c r="AG106" s="224">
        <v>4392</v>
      </c>
      <c r="AH106" s="224">
        <v>4369</v>
      </c>
      <c r="AI106" s="224">
        <v>53337</v>
      </c>
      <c r="AJ106" s="224">
        <v>6775</v>
      </c>
      <c r="AK106" s="224">
        <v>0</v>
      </c>
      <c r="AL106" s="224">
        <v>0</v>
      </c>
      <c r="AM106" s="224">
        <v>2136</v>
      </c>
      <c r="AN106" s="224">
        <v>7360</v>
      </c>
      <c r="AO106" s="224">
        <v>96</v>
      </c>
      <c r="AP106" s="224">
        <v>0</v>
      </c>
      <c r="AQ106" s="224">
        <v>3784</v>
      </c>
      <c r="AR106" s="224">
        <v>54578</v>
      </c>
      <c r="AS106" s="224">
        <v>33485</v>
      </c>
      <c r="AT106" s="224">
        <v>67209</v>
      </c>
      <c r="AU106" s="224">
        <v>268477</v>
      </c>
      <c r="AV106" s="224">
        <v>138488</v>
      </c>
      <c r="AW106" s="224">
        <v>43597</v>
      </c>
      <c r="AX106" s="224">
        <v>186230</v>
      </c>
      <c r="AY106" s="224">
        <v>32144</v>
      </c>
      <c r="AZ106" s="224">
        <v>2966</v>
      </c>
      <c r="BA106" s="224">
        <v>8995</v>
      </c>
      <c r="BB106" s="224">
        <v>5366</v>
      </c>
      <c r="BC106" s="224">
        <v>20947</v>
      </c>
      <c r="BD106" s="224">
        <v>7532</v>
      </c>
      <c r="BE106" s="224">
        <v>90105</v>
      </c>
      <c r="BF106" s="224">
        <v>3199</v>
      </c>
      <c r="BG106" s="224">
        <v>3208</v>
      </c>
      <c r="BH106" s="224">
        <v>121464</v>
      </c>
      <c r="BI106" s="224">
        <v>1267</v>
      </c>
      <c r="BJ106" s="224">
        <v>244768</v>
      </c>
      <c r="BK106" s="224">
        <v>2445</v>
      </c>
      <c r="BL106" s="224">
        <v>996482</v>
      </c>
      <c r="BM106" s="224">
        <v>9368</v>
      </c>
      <c r="BN106" s="224">
        <v>3415</v>
      </c>
      <c r="BO106" s="224">
        <v>41103</v>
      </c>
      <c r="BP106" s="224">
        <v>224201</v>
      </c>
      <c r="BQ106" s="224">
        <v>507317</v>
      </c>
      <c r="BR106" s="224">
        <v>1016630</v>
      </c>
      <c r="BS106" s="224">
        <v>794051</v>
      </c>
      <c r="BT106" s="224">
        <v>99634</v>
      </c>
      <c r="BU106" s="224">
        <v>55752</v>
      </c>
      <c r="BV106" s="224">
        <v>0</v>
      </c>
      <c r="BW106" s="224">
        <v>34919</v>
      </c>
      <c r="BX106" s="224">
        <v>286873</v>
      </c>
      <c r="BY106" s="224">
        <v>94158</v>
      </c>
      <c r="BZ106" s="224">
        <v>21100</v>
      </c>
      <c r="CA106" s="224">
        <v>5585</v>
      </c>
      <c r="CB106" s="224">
        <v>27394</v>
      </c>
      <c r="CC106" s="224">
        <v>35224</v>
      </c>
      <c r="CD106" s="224">
        <v>60963</v>
      </c>
      <c r="CE106" s="224">
        <v>62032</v>
      </c>
      <c r="CF106" s="224">
        <v>422052</v>
      </c>
      <c r="CG106" s="224">
        <v>52718</v>
      </c>
      <c r="CH106" s="224">
        <v>150378</v>
      </c>
      <c r="CI106" s="224">
        <v>932740</v>
      </c>
      <c r="CJ106" s="224">
        <v>554068</v>
      </c>
      <c r="CK106" s="224">
        <v>790803</v>
      </c>
      <c r="CL106" s="224">
        <v>646928</v>
      </c>
      <c r="CM106" s="224">
        <v>553961</v>
      </c>
      <c r="CN106" s="224">
        <v>469398</v>
      </c>
      <c r="CO106" s="224">
        <v>219733</v>
      </c>
      <c r="CP106" s="224">
        <v>148070</v>
      </c>
      <c r="CQ106" s="224">
        <v>25063</v>
      </c>
      <c r="CR106" s="224">
        <v>195995</v>
      </c>
      <c r="CS106" s="224">
        <v>510060</v>
      </c>
      <c r="CT106" s="224">
        <v>107853</v>
      </c>
      <c r="CU106" s="224">
        <v>91309</v>
      </c>
      <c r="CV106" s="224">
        <v>156602</v>
      </c>
      <c r="CW106" s="224">
        <v>113207</v>
      </c>
      <c r="CX106" s="224">
        <v>13024</v>
      </c>
      <c r="CY106" s="224">
        <v>112660</v>
      </c>
      <c r="CZ106" s="224">
        <v>0</v>
      </c>
      <c r="DA106" s="224">
        <v>5178</v>
      </c>
      <c r="DB106" s="225">
        <v>12850241</v>
      </c>
      <c r="DC106" s="223">
        <v>0</v>
      </c>
      <c r="DD106" s="224">
        <v>0</v>
      </c>
      <c r="DE106" s="224">
        <v>0</v>
      </c>
      <c r="DF106" s="224">
        <v>0</v>
      </c>
      <c r="DG106" s="224">
        <v>0</v>
      </c>
      <c r="DH106" s="224">
        <v>0</v>
      </c>
      <c r="DI106" s="225">
        <v>0</v>
      </c>
      <c r="DJ106" s="225">
        <v>12850241</v>
      </c>
      <c r="DK106" s="225">
        <v>0</v>
      </c>
      <c r="DL106" s="225">
        <v>0</v>
      </c>
      <c r="DM106" s="225">
        <v>12850241</v>
      </c>
      <c r="DN106" s="225">
        <v>0</v>
      </c>
      <c r="DO106" s="224">
        <v>0</v>
      </c>
      <c r="DP106" s="225">
        <v>12850241</v>
      </c>
      <c r="DR106" s="334">
        <v>0</v>
      </c>
      <c r="DS106" s="334">
        <v>1</v>
      </c>
      <c r="DT106" s="334">
        <v>0</v>
      </c>
      <c r="DU106" s="334">
        <v>0</v>
      </c>
    </row>
    <row r="107" spans="1:125" ht="15" customHeight="1" x14ac:dyDescent="0.15">
      <c r="A107" s="226" t="s">
        <v>429</v>
      </c>
      <c r="B107" s="205" t="s">
        <v>657</v>
      </c>
      <c r="C107" s="223">
        <v>1109068</v>
      </c>
      <c r="D107" s="224">
        <v>15997</v>
      </c>
      <c r="E107" s="224">
        <v>19326</v>
      </c>
      <c r="F107" s="224">
        <v>25935</v>
      </c>
      <c r="G107" s="224">
        <v>265438</v>
      </c>
      <c r="H107" s="224">
        <v>0</v>
      </c>
      <c r="I107" s="224">
        <v>92530</v>
      </c>
      <c r="J107" s="224">
        <v>1583197</v>
      </c>
      <c r="K107" s="224">
        <v>385647</v>
      </c>
      <c r="L107" s="224">
        <v>347099</v>
      </c>
      <c r="M107" s="224">
        <v>88587</v>
      </c>
      <c r="N107" s="224">
        <v>92166</v>
      </c>
      <c r="O107" s="224">
        <v>87434</v>
      </c>
      <c r="P107" s="224">
        <v>12779</v>
      </c>
      <c r="Q107" s="224">
        <v>4858</v>
      </c>
      <c r="R107" s="224">
        <v>78798</v>
      </c>
      <c r="S107" s="224">
        <v>526829</v>
      </c>
      <c r="T107" s="224">
        <v>10051</v>
      </c>
      <c r="U107" s="224">
        <v>41497</v>
      </c>
      <c r="V107" s="224">
        <v>53170</v>
      </c>
      <c r="W107" s="224">
        <v>29137</v>
      </c>
      <c r="X107" s="224">
        <v>2270</v>
      </c>
      <c r="Y107" s="224">
        <v>9730</v>
      </c>
      <c r="Z107" s="224">
        <v>88</v>
      </c>
      <c r="AA107" s="224">
        <v>11094</v>
      </c>
      <c r="AB107" s="224">
        <v>19319</v>
      </c>
      <c r="AC107" s="224">
        <v>5926</v>
      </c>
      <c r="AD107" s="224">
        <v>193244</v>
      </c>
      <c r="AE107" s="224">
        <v>92466</v>
      </c>
      <c r="AF107" s="224">
        <v>29687</v>
      </c>
      <c r="AG107" s="224">
        <v>25400</v>
      </c>
      <c r="AH107" s="224">
        <v>76154</v>
      </c>
      <c r="AI107" s="224">
        <v>567905</v>
      </c>
      <c r="AJ107" s="224">
        <v>72249</v>
      </c>
      <c r="AK107" s="224">
        <v>0</v>
      </c>
      <c r="AL107" s="224">
        <v>0</v>
      </c>
      <c r="AM107" s="224">
        <v>65182</v>
      </c>
      <c r="AN107" s="224">
        <v>454431</v>
      </c>
      <c r="AO107" s="224">
        <v>3193</v>
      </c>
      <c r="AP107" s="224">
        <v>0</v>
      </c>
      <c r="AQ107" s="224">
        <v>79849</v>
      </c>
      <c r="AR107" s="224">
        <v>136363</v>
      </c>
      <c r="AS107" s="224">
        <v>308336</v>
      </c>
      <c r="AT107" s="224">
        <v>797905</v>
      </c>
      <c r="AU107" s="224">
        <v>1128329</v>
      </c>
      <c r="AV107" s="224">
        <v>331765</v>
      </c>
      <c r="AW107" s="224">
        <v>33762</v>
      </c>
      <c r="AX107" s="224">
        <v>85303</v>
      </c>
      <c r="AY107" s="224">
        <v>76329</v>
      </c>
      <c r="AZ107" s="224">
        <v>2120</v>
      </c>
      <c r="BA107" s="224">
        <v>6194</v>
      </c>
      <c r="BB107" s="224">
        <v>14984</v>
      </c>
      <c r="BC107" s="224">
        <v>214753</v>
      </c>
      <c r="BD107" s="224">
        <v>9999</v>
      </c>
      <c r="BE107" s="224">
        <v>203286</v>
      </c>
      <c r="BF107" s="224">
        <v>27215</v>
      </c>
      <c r="BG107" s="224">
        <v>17168</v>
      </c>
      <c r="BH107" s="224">
        <v>28585</v>
      </c>
      <c r="BI107" s="224">
        <v>10309</v>
      </c>
      <c r="BJ107" s="224">
        <v>3609344</v>
      </c>
      <c r="BK107" s="224">
        <v>1884868</v>
      </c>
      <c r="BL107" s="224">
        <v>7403843</v>
      </c>
      <c r="BM107" s="224">
        <v>349323</v>
      </c>
      <c r="BN107" s="224">
        <v>52667</v>
      </c>
      <c r="BO107" s="224">
        <v>314548</v>
      </c>
      <c r="BP107" s="224">
        <v>580016</v>
      </c>
      <c r="BQ107" s="224">
        <v>1697515</v>
      </c>
      <c r="BR107" s="224">
        <v>1512926</v>
      </c>
      <c r="BS107" s="224">
        <v>2648045</v>
      </c>
      <c r="BT107" s="224">
        <v>946954</v>
      </c>
      <c r="BU107" s="224">
        <v>766174</v>
      </c>
      <c r="BV107" s="224">
        <v>51560</v>
      </c>
      <c r="BW107" s="224">
        <v>69749</v>
      </c>
      <c r="BX107" s="224">
        <v>292391</v>
      </c>
      <c r="BY107" s="224">
        <v>0</v>
      </c>
      <c r="BZ107" s="224">
        <v>77496</v>
      </c>
      <c r="CA107" s="224">
        <v>13161</v>
      </c>
      <c r="CB107" s="224">
        <v>34505</v>
      </c>
      <c r="CC107" s="224">
        <v>26869</v>
      </c>
      <c r="CD107" s="224">
        <v>22360</v>
      </c>
      <c r="CE107" s="224">
        <v>18800</v>
      </c>
      <c r="CF107" s="224">
        <v>1003200</v>
      </c>
      <c r="CG107" s="224">
        <v>109143</v>
      </c>
      <c r="CH107" s="224">
        <v>427124</v>
      </c>
      <c r="CI107" s="224">
        <v>85908</v>
      </c>
      <c r="CJ107" s="224">
        <v>2702862</v>
      </c>
      <c r="CK107" s="224">
        <v>24330</v>
      </c>
      <c r="CL107" s="224">
        <v>898243</v>
      </c>
      <c r="CM107" s="224">
        <v>903377</v>
      </c>
      <c r="CN107" s="224">
        <v>317688</v>
      </c>
      <c r="CO107" s="224">
        <v>622596</v>
      </c>
      <c r="CP107" s="224">
        <v>365949</v>
      </c>
      <c r="CQ107" s="224">
        <v>4116</v>
      </c>
      <c r="CR107" s="224">
        <v>783771</v>
      </c>
      <c r="CS107" s="224">
        <v>1467718</v>
      </c>
      <c r="CT107" s="224">
        <v>922766</v>
      </c>
      <c r="CU107" s="224">
        <v>204794</v>
      </c>
      <c r="CV107" s="224">
        <v>374523</v>
      </c>
      <c r="CW107" s="224">
        <v>72255</v>
      </c>
      <c r="CX107" s="224">
        <v>6639</v>
      </c>
      <c r="CY107" s="224">
        <v>349821</v>
      </c>
      <c r="CZ107" s="224">
        <v>6285</v>
      </c>
      <c r="DA107" s="224">
        <v>0</v>
      </c>
      <c r="DB107" s="225">
        <v>44036657</v>
      </c>
      <c r="DC107" s="223">
        <v>0</v>
      </c>
      <c r="DD107" s="224">
        <v>17218</v>
      </c>
      <c r="DE107" s="224">
        <v>0</v>
      </c>
      <c r="DF107" s="224">
        <v>0</v>
      </c>
      <c r="DG107" s="224">
        <v>0</v>
      </c>
      <c r="DH107" s="224">
        <v>0</v>
      </c>
      <c r="DI107" s="225">
        <v>17218</v>
      </c>
      <c r="DJ107" s="225">
        <v>44053875</v>
      </c>
      <c r="DK107" s="225">
        <v>5663</v>
      </c>
      <c r="DL107" s="225">
        <v>22881</v>
      </c>
      <c r="DM107" s="225">
        <v>44059538</v>
      </c>
      <c r="DN107" s="225">
        <v>-1243749</v>
      </c>
      <c r="DO107" s="224">
        <v>-1220868</v>
      </c>
      <c r="DP107" s="225">
        <v>42815789</v>
      </c>
      <c r="DR107" s="334">
        <v>2.8232449999999999E-2</v>
      </c>
      <c r="DS107" s="334">
        <v>0.97176755000000004</v>
      </c>
      <c r="DT107" s="334">
        <v>6.5080774783637746E-6</v>
      </c>
      <c r="DU107" s="334">
        <v>0</v>
      </c>
    </row>
    <row r="108" spans="1:125" ht="15" customHeight="1" x14ac:dyDescent="0.15">
      <c r="A108" s="227" t="s">
        <v>429</v>
      </c>
      <c r="B108" s="228" t="s">
        <v>487</v>
      </c>
      <c r="C108" s="229">
        <v>55881511</v>
      </c>
      <c r="D108" s="230">
        <v>128090522</v>
      </c>
      <c r="E108" s="230">
        <v>7289668</v>
      </c>
      <c r="F108" s="230">
        <v>15785009</v>
      </c>
      <c r="G108" s="230">
        <v>12933310</v>
      </c>
      <c r="H108" s="230">
        <v>0</v>
      </c>
      <c r="I108" s="230">
        <v>5851252</v>
      </c>
      <c r="J108" s="230">
        <v>175358583</v>
      </c>
      <c r="K108" s="230">
        <v>35071736</v>
      </c>
      <c r="L108" s="230">
        <v>40112333</v>
      </c>
      <c r="M108" s="230">
        <v>25018344</v>
      </c>
      <c r="N108" s="230">
        <v>55720315</v>
      </c>
      <c r="O108" s="230">
        <v>27030296</v>
      </c>
      <c r="P108" s="230">
        <v>4438916</v>
      </c>
      <c r="Q108" s="230">
        <v>1318124</v>
      </c>
      <c r="R108" s="230">
        <v>11798431</v>
      </c>
      <c r="S108" s="230">
        <v>30672544</v>
      </c>
      <c r="T108" s="230">
        <v>3659660</v>
      </c>
      <c r="U108" s="230">
        <v>13791917</v>
      </c>
      <c r="V108" s="230">
        <v>9838988</v>
      </c>
      <c r="W108" s="230">
        <v>5378062</v>
      </c>
      <c r="X108" s="230">
        <v>5001592</v>
      </c>
      <c r="Y108" s="230">
        <v>1122904</v>
      </c>
      <c r="Z108" s="230">
        <v>31383</v>
      </c>
      <c r="AA108" s="230">
        <v>5815860</v>
      </c>
      <c r="AB108" s="230">
        <v>23580240</v>
      </c>
      <c r="AC108" s="230">
        <v>3450820</v>
      </c>
      <c r="AD108" s="230">
        <v>5600656</v>
      </c>
      <c r="AE108" s="230">
        <v>37816188</v>
      </c>
      <c r="AF108" s="230">
        <v>2262477</v>
      </c>
      <c r="AG108" s="230">
        <v>2941886</v>
      </c>
      <c r="AH108" s="230">
        <v>1955961</v>
      </c>
      <c r="AI108" s="230">
        <v>35504776</v>
      </c>
      <c r="AJ108" s="230">
        <v>6266453</v>
      </c>
      <c r="AK108" s="230">
        <v>0</v>
      </c>
      <c r="AL108" s="230">
        <v>0</v>
      </c>
      <c r="AM108" s="230">
        <v>22922527</v>
      </c>
      <c r="AN108" s="230">
        <v>19035745</v>
      </c>
      <c r="AO108" s="230">
        <v>774225</v>
      </c>
      <c r="AP108" s="230">
        <v>0</v>
      </c>
      <c r="AQ108" s="230">
        <v>12241716</v>
      </c>
      <c r="AR108" s="230">
        <v>26142752</v>
      </c>
      <c r="AS108" s="230">
        <v>30578243</v>
      </c>
      <c r="AT108" s="230">
        <v>50743291</v>
      </c>
      <c r="AU108" s="230">
        <v>125664292</v>
      </c>
      <c r="AV108" s="230">
        <v>66767932</v>
      </c>
      <c r="AW108" s="230">
        <v>36503682</v>
      </c>
      <c r="AX108" s="230">
        <v>105618959</v>
      </c>
      <c r="AY108" s="230">
        <v>18526865</v>
      </c>
      <c r="AZ108" s="230">
        <v>3703674</v>
      </c>
      <c r="BA108" s="230">
        <v>7588785</v>
      </c>
      <c r="BB108" s="230">
        <v>5222837</v>
      </c>
      <c r="BC108" s="230">
        <v>17655456</v>
      </c>
      <c r="BD108" s="230">
        <v>5062539</v>
      </c>
      <c r="BE108" s="230">
        <v>468404932</v>
      </c>
      <c r="BF108" s="230">
        <v>4730508</v>
      </c>
      <c r="BG108" s="230">
        <v>1215000</v>
      </c>
      <c r="BH108" s="230">
        <v>30933809</v>
      </c>
      <c r="BI108" s="230">
        <v>5977523</v>
      </c>
      <c r="BJ108" s="230">
        <v>149840208</v>
      </c>
      <c r="BK108" s="230">
        <v>57183571</v>
      </c>
      <c r="BL108" s="230">
        <v>310088318</v>
      </c>
      <c r="BM108" s="230">
        <v>56272997</v>
      </c>
      <c r="BN108" s="230">
        <v>8144531</v>
      </c>
      <c r="BO108" s="230">
        <v>24001157</v>
      </c>
      <c r="BP108" s="230">
        <v>27720465</v>
      </c>
      <c r="BQ108" s="230">
        <v>69066632</v>
      </c>
      <c r="BR108" s="230">
        <v>143408523</v>
      </c>
      <c r="BS108" s="230">
        <v>89124493</v>
      </c>
      <c r="BT108" s="230">
        <v>22391336</v>
      </c>
      <c r="BU108" s="230">
        <v>25796003</v>
      </c>
      <c r="BV108" s="230">
        <v>59950742</v>
      </c>
      <c r="BW108" s="230">
        <v>4935217</v>
      </c>
      <c r="BX108" s="230">
        <v>34426931</v>
      </c>
      <c r="BY108" s="230">
        <v>98215524</v>
      </c>
      <c r="BZ108" s="230">
        <v>2949296</v>
      </c>
      <c r="CA108" s="230">
        <v>3026009</v>
      </c>
      <c r="CB108" s="230">
        <v>1462426</v>
      </c>
      <c r="CC108" s="230">
        <v>3898959</v>
      </c>
      <c r="CD108" s="230">
        <v>14472154</v>
      </c>
      <c r="CE108" s="230">
        <v>4012520</v>
      </c>
      <c r="CF108" s="230">
        <v>84266360</v>
      </c>
      <c r="CG108" s="230">
        <v>12324815</v>
      </c>
      <c r="CH108" s="230">
        <v>51147810</v>
      </c>
      <c r="CI108" s="230">
        <v>87589936</v>
      </c>
      <c r="CJ108" s="230">
        <v>61178256</v>
      </c>
      <c r="CK108" s="230">
        <v>48359604</v>
      </c>
      <c r="CL108" s="230">
        <v>223919552</v>
      </c>
      <c r="CM108" s="230">
        <v>42262452</v>
      </c>
      <c r="CN108" s="230">
        <v>25271702</v>
      </c>
      <c r="CO108" s="230">
        <v>18323204</v>
      </c>
      <c r="CP108" s="230">
        <v>44792046</v>
      </c>
      <c r="CQ108" s="230">
        <v>16554210</v>
      </c>
      <c r="CR108" s="230">
        <v>93920331</v>
      </c>
      <c r="CS108" s="230">
        <v>85431209</v>
      </c>
      <c r="CT108" s="230">
        <v>26482721</v>
      </c>
      <c r="CU108" s="230">
        <v>81905921</v>
      </c>
      <c r="CV108" s="230">
        <v>14025802</v>
      </c>
      <c r="CW108" s="230">
        <v>19193893</v>
      </c>
      <c r="CX108" s="230">
        <v>1305530</v>
      </c>
      <c r="CY108" s="230">
        <v>14402199</v>
      </c>
      <c r="CZ108" s="230">
        <v>12850241</v>
      </c>
      <c r="DA108" s="230">
        <v>14984794</v>
      </c>
      <c r="DB108" s="231">
        <v>4153286609</v>
      </c>
      <c r="DC108" s="229">
        <v>79687574</v>
      </c>
      <c r="DD108" s="230">
        <v>2645635375</v>
      </c>
      <c r="DE108" s="230">
        <v>1051554324</v>
      </c>
      <c r="DF108" s="230">
        <v>707958884</v>
      </c>
      <c r="DG108" s="230">
        <v>941073476</v>
      </c>
      <c r="DH108" s="230">
        <v>8370982</v>
      </c>
      <c r="DI108" s="231">
        <v>5434280615</v>
      </c>
      <c r="DJ108" s="231">
        <v>9587567224</v>
      </c>
      <c r="DK108" s="231">
        <v>2795686376</v>
      </c>
      <c r="DL108" s="231">
        <v>8229966991</v>
      </c>
      <c r="DM108" s="231">
        <v>12383253600</v>
      </c>
      <c r="DN108" s="231">
        <v>-3501783545</v>
      </c>
      <c r="DO108" s="230">
        <v>4728183446</v>
      </c>
      <c r="DP108" s="231">
        <v>8881470055</v>
      </c>
      <c r="DQ108" s="224"/>
      <c r="DR108" s="335">
        <v>0.36524213999999999</v>
      </c>
      <c r="DS108" s="336">
        <v>0.63475786000000001</v>
      </c>
      <c r="DT108" s="335">
        <v>1</v>
      </c>
      <c r="DU108" s="336">
        <v>1</v>
      </c>
    </row>
    <row r="109" spans="1:125" ht="15" customHeight="1" x14ac:dyDescent="0.15">
      <c r="A109" s="221" t="s">
        <v>430</v>
      </c>
      <c r="B109" s="232" t="s">
        <v>609</v>
      </c>
      <c r="C109" s="233">
        <v>219854</v>
      </c>
      <c r="D109" s="234">
        <v>226001</v>
      </c>
      <c r="E109" s="234">
        <v>25279</v>
      </c>
      <c r="F109" s="234">
        <v>487328</v>
      </c>
      <c r="G109" s="234">
        <v>1028936</v>
      </c>
      <c r="H109" s="234">
        <v>0</v>
      </c>
      <c r="I109" s="234">
        <v>234678</v>
      </c>
      <c r="J109" s="234">
        <v>891072</v>
      </c>
      <c r="K109" s="234">
        <v>352230</v>
      </c>
      <c r="L109" s="234">
        <v>49876</v>
      </c>
      <c r="M109" s="234">
        <v>215260</v>
      </c>
      <c r="N109" s="234">
        <v>680134</v>
      </c>
      <c r="O109" s="234">
        <v>218257</v>
      </c>
      <c r="P109" s="234">
        <v>14664</v>
      </c>
      <c r="Q109" s="234">
        <v>23200</v>
      </c>
      <c r="R109" s="234">
        <v>193015</v>
      </c>
      <c r="S109" s="234">
        <v>296056</v>
      </c>
      <c r="T109" s="234">
        <v>65580</v>
      </c>
      <c r="U109" s="234">
        <v>242397</v>
      </c>
      <c r="V109" s="234">
        <v>244989</v>
      </c>
      <c r="W109" s="234">
        <v>179682</v>
      </c>
      <c r="X109" s="234">
        <v>209267</v>
      </c>
      <c r="Y109" s="234">
        <v>9178</v>
      </c>
      <c r="Z109" s="234">
        <v>192</v>
      </c>
      <c r="AA109" s="234">
        <v>30556</v>
      </c>
      <c r="AB109" s="234">
        <v>339042</v>
      </c>
      <c r="AC109" s="234">
        <v>33886</v>
      </c>
      <c r="AD109" s="234">
        <v>58802</v>
      </c>
      <c r="AE109" s="234">
        <v>899577</v>
      </c>
      <c r="AF109" s="234">
        <v>74308</v>
      </c>
      <c r="AG109" s="234">
        <v>120541</v>
      </c>
      <c r="AH109" s="234">
        <v>34144</v>
      </c>
      <c r="AI109" s="234">
        <v>672401</v>
      </c>
      <c r="AJ109" s="234">
        <v>280326</v>
      </c>
      <c r="AK109" s="234">
        <v>0</v>
      </c>
      <c r="AL109" s="234">
        <v>0</v>
      </c>
      <c r="AM109" s="234">
        <v>48409</v>
      </c>
      <c r="AN109" s="234">
        <v>132580</v>
      </c>
      <c r="AO109" s="234">
        <v>2687</v>
      </c>
      <c r="AP109" s="234">
        <v>0</v>
      </c>
      <c r="AQ109" s="234">
        <v>62393</v>
      </c>
      <c r="AR109" s="234">
        <v>798256</v>
      </c>
      <c r="AS109" s="234">
        <v>567472</v>
      </c>
      <c r="AT109" s="234">
        <v>1027913</v>
      </c>
      <c r="AU109" s="234">
        <v>3375494</v>
      </c>
      <c r="AV109" s="234">
        <v>1108900</v>
      </c>
      <c r="AW109" s="234">
        <v>951889</v>
      </c>
      <c r="AX109" s="234">
        <v>1609750</v>
      </c>
      <c r="AY109" s="234">
        <v>376728</v>
      </c>
      <c r="AZ109" s="234">
        <v>53635</v>
      </c>
      <c r="BA109" s="234">
        <v>167801</v>
      </c>
      <c r="BB109" s="234">
        <v>120981</v>
      </c>
      <c r="BC109" s="234">
        <v>143504</v>
      </c>
      <c r="BD109" s="234">
        <v>106478</v>
      </c>
      <c r="BE109" s="234">
        <v>2596625</v>
      </c>
      <c r="BF109" s="234">
        <v>45670</v>
      </c>
      <c r="BG109" s="234">
        <v>6919</v>
      </c>
      <c r="BH109" s="234">
        <v>471333</v>
      </c>
      <c r="BI109" s="234">
        <v>50136</v>
      </c>
      <c r="BJ109" s="234">
        <v>3932108</v>
      </c>
      <c r="BK109" s="234">
        <v>1334434</v>
      </c>
      <c r="BL109" s="234">
        <v>6727528</v>
      </c>
      <c r="BM109" s="234">
        <v>1031777</v>
      </c>
      <c r="BN109" s="234">
        <v>92215</v>
      </c>
      <c r="BO109" s="234">
        <v>388900</v>
      </c>
      <c r="BP109" s="234">
        <v>1393340</v>
      </c>
      <c r="BQ109" s="234">
        <v>4319051</v>
      </c>
      <c r="BR109" s="234">
        <v>5118059</v>
      </c>
      <c r="BS109" s="234">
        <v>6213443</v>
      </c>
      <c r="BT109" s="234">
        <v>354593</v>
      </c>
      <c r="BU109" s="234">
        <v>255344</v>
      </c>
      <c r="BV109" s="234">
        <v>0</v>
      </c>
      <c r="BW109" s="234">
        <v>180447</v>
      </c>
      <c r="BX109" s="234">
        <v>822339</v>
      </c>
      <c r="BY109" s="234">
        <v>0</v>
      </c>
      <c r="BZ109" s="234">
        <v>60813</v>
      </c>
      <c r="CA109" s="234">
        <v>37829</v>
      </c>
      <c r="CB109" s="234">
        <v>42601</v>
      </c>
      <c r="CC109" s="234">
        <v>110913</v>
      </c>
      <c r="CD109" s="234">
        <v>803322</v>
      </c>
      <c r="CE109" s="234">
        <v>57295</v>
      </c>
      <c r="CF109" s="234">
        <v>323565</v>
      </c>
      <c r="CG109" s="234">
        <v>191897</v>
      </c>
      <c r="CH109" s="234">
        <v>1277553</v>
      </c>
      <c r="CI109" s="234">
        <v>2731718</v>
      </c>
      <c r="CJ109" s="234">
        <v>1088384</v>
      </c>
      <c r="CK109" s="234">
        <v>428054</v>
      </c>
      <c r="CL109" s="234">
        <v>2869282</v>
      </c>
      <c r="CM109" s="234">
        <v>1936972</v>
      </c>
      <c r="CN109" s="234">
        <v>1241620</v>
      </c>
      <c r="CO109" s="234">
        <v>1698951</v>
      </c>
      <c r="CP109" s="234">
        <v>422141</v>
      </c>
      <c r="CQ109" s="234">
        <v>180043</v>
      </c>
      <c r="CR109" s="234">
        <v>849386</v>
      </c>
      <c r="CS109" s="234">
        <v>3520167</v>
      </c>
      <c r="CT109" s="234">
        <v>922779</v>
      </c>
      <c r="CU109" s="234">
        <v>1720271</v>
      </c>
      <c r="CV109" s="234">
        <v>578251</v>
      </c>
      <c r="CW109" s="234">
        <v>1050669</v>
      </c>
      <c r="CX109" s="234">
        <v>69597</v>
      </c>
      <c r="CY109" s="234">
        <v>748123</v>
      </c>
      <c r="CZ109" s="234">
        <v>0</v>
      </c>
      <c r="DA109" s="234">
        <v>85539</v>
      </c>
      <c r="DB109" s="235">
        <v>79687574</v>
      </c>
      <c r="DC109" s="236"/>
      <c r="DD109" s="224"/>
      <c r="DE109" s="224"/>
      <c r="DF109" s="224"/>
      <c r="DG109" s="224"/>
      <c r="DH109" s="224"/>
      <c r="DI109" s="224"/>
      <c r="DJ109" s="224"/>
      <c r="DK109" s="224"/>
      <c r="DL109" s="224"/>
      <c r="DM109" s="224"/>
      <c r="DN109" s="224"/>
      <c r="DO109" s="224"/>
      <c r="DP109" s="224"/>
    </row>
    <row r="110" spans="1:125" ht="15" customHeight="1" x14ac:dyDescent="0.15">
      <c r="A110" s="206" t="s">
        <v>431</v>
      </c>
      <c r="B110" s="237" t="s">
        <v>610</v>
      </c>
      <c r="C110" s="223">
        <v>20613358</v>
      </c>
      <c r="D110" s="224">
        <v>16017383</v>
      </c>
      <c r="E110" s="224">
        <v>3137663</v>
      </c>
      <c r="F110" s="224">
        <v>9009209</v>
      </c>
      <c r="G110" s="224">
        <v>5808349</v>
      </c>
      <c r="H110" s="224">
        <v>0</v>
      </c>
      <c r="I110" s="224">
        <v>3218940</v>
      </c>
      <c r="J110" s="224">
        <v>23939617</v>
      </c>
      <c r="K110" s="224">
        <v>6741226</v>
      </c>
      <c r="L110" s="224">
        <v>1200688</v>
      </c>
      <c r="M110" s="224">
        <v>8262872</v>
      </c>
      <c r="N110" s="224">
        <v>14153651</v>
      </c>
      <c r="O110" s="224">
        <v>4243432</v>
      </c>
      <c r="P110" s="224">
        <v>509149</v>
      </c>
      <c r="Q110" s="224">
        <v>545846</v>
      </c>
      <c r="R110" s="224">
        <v>6567512</v>
      </c>
      <c r="S110" s="224">
        <v>8663930</v>
      </c>
      <c r="T110" s="224">
        <v>1435433</v>
      </c>
      <c r="U110" s="224">
        <v>2554546</v>
      </c>
      <c r="V110" s="224">
        <v>4851889</v>
      </c>
      <c r="W110" s="224">
        <v>3953212</v>
      </c>
      <c r="X110" s="224">
        <v>836362</v>
      </c>
      <c r="Y110" s="224">
        <v>196998</v>
      </c>
      <c r="Z110" s="224">
        <v>4236</v>
      </c>
      <c r="AA110" s="224">
        <v>965988</v>
      </c>
      <c r="AB110" s="224">
        <v>4116131</v>
      </c>
      <c r="AC110" s="224">
        <v>772443</v>
      </c>
      <c r="AD110" s="224">
        <v>869727</v>
      </c>
      <c r="AE110" s="224">
        <v>14654119</v>
      </c>
      <c r="AF110" s="224">
        <v>1704205</v>
      </c>
      <c r="AG110" s="224">
        <v>2429171</v>
      </c>
      <c r="AH110" s="224">
        <v>793804</v>
      </c>
      <c r="AI110" s="224">
        <v>12010320</v>
      </c>
      <c r="AJ110" s="224">
        <v>4221507</v>
      </c>
      <c r="AK110" s="224">
        <v>0</v>
      </c>
      <c r="AL110" s="224">
        <v>0</v>
      </c>
      <c r="AM110" s="224">
        <v>1850448</v>
      </c>
      <c r="AN110" s="224">
        <v>6614611</v>
      </c>
      <c r="AO110" s="224">
        <v>48663</v>
      </c>
      <c r="AP110" s="224">
        <v>0</v>
      </c>
      <c r="AQ110" s="224">
        <v>2506589</v>
      </c>
      <c r="AR110" s="224">
        <v>11597212</v>
      </c>
      <c r="AS110" s="224">
        <v>22376231</v>
      </c>
      <c r="AT110" s="224">
        <v>25429646</v>
      </c>
      <c r="AU110" s="224">
        <v>61569853</v>
      </c>
      <c r="AV110" s="224">
        <v>30763107</v>
      </c>
      <c r="AW110" s="224">
        <v>9986432</v>
      </c>
      <c r="AX110" s="224">
        <v>39326709</v>
      </c>
      <c r="AY110" s="224">
        <v>6171124</v>
      </c>
      <c r="AZ110" s="224">
        <v>979664</v>
      </c>
      <c r="BA110" s="224">
        <v>2904205</v>
      </c>
      <c r="BB110" s="224">
        <v>1672604</v>
      </c>
      <c r="BC110" s="224">
        <v>4998948</v>
      </c>
      <c r="BD110" s="224">
        <v>1511190</v>
      </c>
      <c r="BE110" s="224">
        <v>57813624</v>
      </c>
      <c r="BF110" s="224">
        <v>1210021</v>
      </c>
      <c r="BG110" s="224">
        <v>302215</v>
      </c>
      <c r="BH110" s="224">
        <v>13914461</v>
      </c>
      <c r="BI110" s="224">
        <v>1779473</v>
      </c>
      <c r="BJ110" s="224">
        <v>94486821</v>
      </c>
      <c r="BK110" s="224">
        <v>37679613</v>
      </c>
      <c r="BL110" s="224">
        <v>220420325</v>
      </c>
      <c r="BM110" s="224">
        <v>12129441</v>
      </c>
      <c r="BN110" s="224">
        <v>986832</v>
      </c>
      <c r="BO110" s="224">
        <v>5407349</v>
      </c>
      <c r="BP110" s="224">
        <v>34533034</v>
      </c>
      <c r="BQ110" s="224">
        <v>113594340</v>
      </c>
      <c r="BR110" s="224">
        <v>188991858</v>
      </c>
      <c r="BS110" s="224">
        <v>72362654</v>
      </c>
      <c r="BT110" s="224">
        <v>13128059</v>
      </c>
      <c r="BU110" s="224">
        <v>7412151</v>
      </c>
      <c r="BV110" s="224">
        <v>0</v>
      </c>
      <c r="BW110" s="224">
        <v>4202745</v>
      </c>
      <c r="BX110" s="224">
        <v>90902130</v>
      </c>
      <c r="BY110" s="224">
        <v>0</v>
      </c>
      <c r="BZ110" s="224">
        <v>1447740</v>
      </c>
      <c r="CA110" s="224">
        <v>780764</v>
      </c>
      <c r="CB110" s="224">
        <v>2131524</v>
      </c>
      <c r="CC110" s="224">
        <v>3077812</v>
      </c>
      <c r="CD110" s="224">
        <v>7306823</v>
      </c>
      <c r="CE110" s="224">
        <v>10948787</v>
      </c>
      <c r="CF110" s="224">
        <v>11587334</v>
      </c>
      <c r="CG110" s="224">
        <v>3789169</v>
      </c>
      <c r="CH110" s="224">
        <v>34935040</v>
      </c>
      <c r="CI110" s="224">
        <v>111989705</v>
      </c>
      <c r="CJ110" s="224">
        <v>178954162</v>
      </c>
      <c r="CK110" s="224">
        <v>36033198</v>
      </c>
      <c r="CL110" s="224">
        <v>205425366</v>
      </c>
      <c r="CM110" s="224">
        <v>85203043</v>
      </c>
      <c r="CN110" s="224">
        <v>69026069</v>
      </c>
      <c r="CO110" s="224">
        <v>25850129</v>
      </c>
      <c r="CP110" s="224">
        <v>12318283</v>
      </c>
      <c r="CQ110" s="224">
        <v>1871211</v>
      </c>
      <c r="CR110" s="224">
        <v>38216211</v>
      </c>
      <c r="CS110" s="224">
        <v>141081141</v>
      </c>
      <c r="CT110" s="224">
        <v>15077978</v>
      </c>
      <c r="CU110" s="224">
        <v>43376432</v>
      </c>
      <c r="CV110" s="224">
        <v>13176858</v>
      </c>
      <c r="CW110" s="224">
        <v>15569563</v>
      </c>
      <c r="CX110" s="224">
        <v>1504751</v>
      </c>
      <c r="CY110" s="224">
        <v>16542147</v>
      </c>
      <c r="CZ110" s="224">
        <v>0</v>
      </c>
      <c r="DA110" s="224">
        <v>317803</v>
      </c>
      <c r="DB110" s="225">
        <v>2478106341</v>
      </c>
      <c r="DD110" s="224"/>
      <c r="DE110" s="224"/>
      <c r="DF110" s="224"/>
      <c r="DG110" s="224"/>
      <c r="DH110" s="224"/>
      <c r="DI110" s="224"/>
      <c r="DJ110" s="224"/>
      <c r="DK110" s="224"/>
      <c r="DL110" s="224"/>
      <c r="DM110" s="224"/>
      <c r="DN110" s="224"/>
      <c r="DO110" s="224"/>
      <c r="DP110" s="224"/>
    </row>
    <row r="111" spans="1:125" ht="15" customHeight="1" x14ac:dyDescent="0.15">
      <c r="A111" s="226" t="s">
        <v>432</v>
      </c>
      <c r="B111" s="238" t="s">
        <v>2</v>
      </c>
      <c r="C111" s="223">
        <v>31830043</v>
      </c>
      <c r="D111" s="224">
        <v>5479782</v>
      </c>
      <c r="E111" s="224">
        <v>4443359</v>
      </c>
      <c r="F111" s="224">
        <v>8807391</v>
      </c>
      <c r="G111" s="224">
        <v>6191453</v>
      </c>
      <c r="H111" s="224">
        <v>0</v>
      </c>
      <c r="I111" s="224">
        <v>1668928</v>
      </c>
      <c r="J111" s="224">
        <v>13356287</v>
      </c>
      <c r="K111" s="224">
        <v>8413674</v>
      </c>
      <c r="L111" s="224">
        <v>2641919</v>
      </c>
      <c r="M111" s="224">
        <v>3105217</v>
      </c>
      <c r="N111" s="224">
        <v>5547979</v>
      </c>
      <c r="O111" s="224">
        <v>4312904</v>
      </c>
      <c r="P111" s="224">
        <v>707836</v>
      </c>
      <c r="Q111" s="224">
        <v>54167</v>
      </c>
      <c r="R111" s="224">
        <v>65132</v>
      </c>
      <c r="S111" s="224">
        <v>7667979</v>
      </c>
      <c r="T111" s="224">
        <v>492863</v>
      </c>
      <c r="U111" s="224">
        <v>718415</v>
      </c>
      <c r="V111" s="224">
        <v>1526062</v>
      </c>
      <c r="W111" s="224">
        <v>1839121</v>
      </c>
      <c r="X111" s="224">
        <v>810870</v>
      </c>
      <c r="Y111" s="224">
        <v>-74063</v>
      </c>
      <c r="Z111" s="224">
        <v>-2053</v>
      </c>
      <c r="AA111" s="224">
        <v>544319</v>
      </c>
      <c r="AB111" s="224">
        <v>506096</v>
      </c>
      <c r="AC111" s="224">
        <v>601428</v>
      </c>
      <c r="AD111" s="224">
        <v>2128185</v>
      </c>
      <c r="AE111" s="224">
        <v>3801795</v>
      </c>
      <c r="AF111" s="224">
        <v>312042</v>
      </c>
      <c r="AG111" s="224">
        <v>-155583</v>
      </c>
      <c r="AH111" s="224">
        <v>627400</v>
      </c>
      <c r="AI111" s="224">
        <v>8342761</v>
      </c>
      <c r="AJ111" s="224">
        <v>1446716</v>
      </c>
      <c r="AK111" s="224">
        <v>0</v>
      </c>
      <c r="AL111" s="224">
        <v>0</v>
      </c>
      <c r="AM111" s="224">
        <v>3090083</v>
      </c>
      <c r="AN111" s="224">
        <v>2837551</v>
      </c>
      <c r="AO111" s="224">
        <v>86244</v>
      </c>
      <c r="AP111" s="224">
        <v>0</v>
      </c>
      <c r="AQ111" s="224">
        <v>955982</v>
      </c>
      <c r="AR111" s="224">
        <v>5794657</v>
      </c>
      <c r="AS111" s="224">
        <v>1906615</v>
      </c>
      <c r="AT111" s="224">
        <v>11968760</v>
      </c>
      <c r="AU111" s="224">
        <v>37051794</v>
      </c>
      <c r="AV111" s="224">
        <v>-408576</v>
      </c>
      <c r="AW111" s="224">
        <v>7360302</v>
      </c>
      <c r="AX111" s="224">
        <v>-12379585</v>
      </c>
      <c r="AY111" s="224">
        <v>-949641</v>
      </c>
      <c r="AZ111" s="224">
        <v>-229862</v>
      </c>
      <c r="BA111" s="224">
        <v>358243</v>
      </c>
      <c r="BB111" s="224">
        <v>365066</v>
      </c>
      <c r="BC111" s="224">
        <v>297947</v>
      </c>
      <c r="BD111" s="224">
        <v>-510135</v>
      </c>
      <c r="BE111" s="224">
        <v>5390974</v>
      </c>
      <c r="BF111" s="224">
        <v>-67950</v>
      </c>
      <c r="BG111" s="224">
        <v>-12488</v>
      </c>
      <c r="BH111" s="224">
        <v>-597081</v>
      </c>
      <c r="BI111" s="224">
        <v>-887603</v>
      </c>
      <c r="BJ111" s="224">
        <v>13524429</v>
      </c>
      <c r="BK111" s="224">
        <v>5263887</v>
      </c>
      <c r="BL111" s="224">
        <v>13817375</v>
      </c>
      <c r="BM111" s="224">
        <v>-6680505</v>
      </c>
      <c r="BN111" s="224">
        <v>246294</v>
      </c>
      <c r="BO111" s="224">
        <v>5752136</v>
      </c>
      <c r="BP111" s="224">
        <v>3808039</v>
      </c>
      <c r="BQ111" s="224">
        <v>41778920</v>
      </c>
      <c r="BR111" s="224">
        <v>17699023</v>
      </c>
      <c r="BS111" s="224">
        <v>50773543</v>
      </c>
      <c r="BT111" s="224">
        <v>16361119</v>
      </c>
      <c r="BU111" s="224">
        <v>14275266</v>
      </c>
      <c r="BV111" s="224">
        <v>243856633</v>
      </c>
      <c r="BW111" s="224">
        <v>-2387276</v>
      </c>
      <c r="BX111" s="224">
        <v>1555165</v>
      </c>
      <c r="BY111" s="224">
        <v>0</v>
      </c>
      <c r="BZ111" s="224">
        <v>153500</v>
      </c>
      <c r="CA111" s="224">
        <v>-1887836</v>
      </c>
      <c r="CB111" s="224">
        <v>164304</v>
      </c>
      <c r="CC111" s="224">
        <v>511185</v>
      </c>
      <c r="CD111" s="224">
        <v>12274811</v>
      </c>
      <c r="CE111" s="224">
        <v>633857</v>
      </c>
      <c r="CF111" s="224">
        <v>25641545</v>
      </c>
      <c r="CG111" s="224">
        <v>1543381</v>
      </c>
      <c r="CH111" s="224">
        <v>12382303</v>
      </c>
      <c r="CI111" s="224">
        <v>0</v>
      </c>
      <c r="CJ111" s="224">
        <v>762758</v>
      </c>
      <c r="CK111" s="224">
        <v>3885355</v>
      </c>
      <c r="CL111" s="224">
        <v>5764473</v>
      </c>
      <c r="CM111" s="224">
        <v>1625707</v>
      </c>
      <c r="CN111" s="224">
        <v>1879645</v>
      </c>
      <c r="CO111" s="224">
        <v>-390959</v>
      </c>
      <c r="CP111" s="224">
        <v>7563136</v>
      </c>
      <c r="CQ111" s="224">
        <v>-241525</v>
      </c>
      <c r="CR111" s="224">
        <v>2766515</v>
      </c>
      <c r="CS111" s="224">
        <v>28805915</v>
      </c>
      <c r="CT111" s="224">
        <v>-5868836</v>
      </c>
      <c r="CU111" s="224">
        <v>-1459109</v>
      </c>
      <c r="CV111" s="224">
        <v>4108045</v>
      </c>
      <c r="CW111" s="224">
        <v>8741870</v>
      </c>
      <c r="CX111" s="224">
        <v>942615</v>
      </c>
      <c r="CY111" s="224">
        <v>1929677</v>
      </c>
      <c r="CZ111" s="224">
        <v>0</v>
      </c>
      <c r="DA111" s="224">
        <v>24641247</v>
      </c>
      <c r="DB111" s="225">
        <v>745699348</v>
      </c>
      <c r="DC111" s="224"/>
      <c r="DD111" s="224"/>
      <c r="DE111" s="224"/>
      <c r="DF111" s="224"/>
      <c r="DG111" s="224"/>
      <c r="DH111" s="224"/>
      <c r="DI111" s="224"/>
      <c r="DJ111" s="224"/>
      <c r="DK111" s="224"/>
      <c r="DL111" s="224"/>
      <c r="DM111" s="224"/>
      <c r="DN111" s="224"/>
      <c r="DO111" s="224"/>
      <c r="DP111" s="224"/>
    </row>
    <row r="112" spans="1:125" ht="15" customHeight="1" x14ac:dyDescent="0.15">
      <c r="A112" s="226" t="s">
        <v>433</v>
      </c>
      <c r="B112" s="238" t="s">
        <v>495</v>
      </c>
      <c r="C112" s="223">
        <v>27396196</v>
      </c>
      <c r="D112" s="224">
        <v>15919030</v>
      </c>
      <c r="E112" s="224">
        <v>2725270</v>
      </c>
      <c r="F112" s="224">
        <v>3129864</v>
      </c>
      <c r="G112" s="224">
        <v>4503958</v>
      </c>
      <c r="H112" s="224">
        <v>0</v>
      </c>
      <c r="I112" s="224">
        <v>1597610</v>
      </c>
      <c r="J112" s="224">
        <v>11320636</v>
      </c>
      <c r="K112" s="224">
        <v>2355554</v>
      </c>
      <c r="L112" s="224">
        <v>505827</v>
      </c>
      <c r="M112" s="224">
        <v>2894358</v>
      </c>
      <c r="N112" s="224">
        <v>4512121</v>
      </c>
      <c r="O112" s="224">
        <v>3312675</v>
      </c>
      <c r="P112" s="224">
        <v>290341</v>
      </c>
      <c r="Q112" s="224">
        <v>447687</v>
      </c>
      <c r="R112" s="224">
        <v>2070142</v>
      </c>
      <c r="S112" s="224">
        <v>4197049</v>
      </c>
      <c r="T112" s="224">
        <v>340672</v>
      </c>
      <c r="U112" s="224">
        <v>1748207</v>
      </c>
      <c r="V112" s="224">
        <v>1412474</v>
      </c>
      <c r="W112" s="224">
        <v>1689892</v>
      </c>
      <c r="X112" s="224">
        <v>805874</v>
      </c>
      <c r="Y112" s="224">
        <v>426714</v>
      </c>
      <c r="Z112" s="224">
        <v>7309</v>
      </c>
      <c r="AA112" s="224">
        <v>1234064</v>
      </c>
      <c r="AB112" s="224">
        <v>11218062</v>
      </c>
      <c r="AC112" s="224">
        <v>441582</v>
      </c>
      <c r="AD112" s="224">
        <v>1204064</v>
      </c>
      <c r="AE112" s="224">
        <v>5731741</v>
      </c>
      <c r="AF112" s="224">
        <v>764531</v>
      </c>
      <c r="AG112" s="224">
        <v>235407</v>
      </c>
      <c r="AH112" s="224">
        <v>479154</v>
      </c>
      <c r="AI112" s="224">
        <v>8004994</v>
      </c>
      <c r="AJ112" s="224">
        <v>1240228</v>
      </c>
      <c r="AK112" s="224">
        <v>0</v>
      </c>
      <c r="AL112" s="224">
        <v>0</v>
      </c>
      <c r="AM112" s="224">
        <v>817812</v>
      </c>
      <c r="AN112" s="224">
        <v>1609219</v>
      </c>
      <c r="AO112" s="224">
        <v>32064</v>
      </c>
      <c r="AP112" s="224">
        <v>0</v>
      </c>
      <c r="AQ112" s="224">
        <v>558562</v>
      </c>
      <c r="AR112" s="224">
        <v>3239919</v>
      </c>
      <c r="AS112" s="224">
        <v>6375819</v>
      </c>
      <c r="AT112" s="224">
        <v>9693182</v>
      </c>
      <c r="AU112" s="224">
        <v>38864503</v>
      </c>
      <c r="AV112" s="224">
        <v>15949808</v>
      </c>
      <c r="AW112" s="224">
        <v>16998291</v>
      </c>
      <c r="AX112" s="224">
        <v>25877659</v>
      </c>
      <c r="AY112" s="224">
        <v>6556970</v>
      </c>
      <c r="AZ112" s="224">
        <v>1126244</v>
      </c>
      <c r="BA112" s="224">
        <v>2438896</v>
      </c>
      <c r="BB112" s="224">
        <v>858533</v>
      </c>
      <c r="BC112" s="224">
        <v>4243173</v>
      </c>
      <c r="BD112" s="224">
        <v>1462061</v>
      </c>
      <c r="BE112" s="224">
        <v>51987277</v>
      </c>
      <c r="BF112" s="224">
        <v>611492</v>
      </c>
      <c r="BG112" s="224">
        <v>140468</v>
      </c>
      <c r="BH112" s="224">
        <v>6958492</v>
      </c>
      <c r="BI112" s="224">
        <v>231977</v>
      </c>
      <c r="BJ112" s="224">
        <v>10445181</v>
      </c>
      <c r="BK112" s="224">
        <v>3170835</v>
      </c>
      <c r="BL112" s="224">
        <v>48340016</v>
      </c>
      <c r="BM112" s="224">
        <v>47449857</v>
      </c>
      <c r="BN112" s="224">
        <v>2058492</v>
      </c>
      <c r="BO112" s="224">
        <v>9724065</v>
      </c>
      <c r="BP112" s="224">
        <v>6796430</v>
      </c>
      <c r="BQ112" s="224">
        <v>24670969</v>
      </c>
      <c r="BR112" s="224">
        <v>42435146</v>
      </c>
      <c r="BS112" s="224">
        <v>18853333</v>
      </c>
      <c r="BT112" s="224">
        <v>30537108</v>
      </c>
      <c r="BU112" s="224">
        <v>20480265</v>
      </c>
      <c r="BV112" s="224">
        <v>206528910</v>
      </c>
      <c r="BW112" s="224">
        <v>7339341</v>
      </c>
      <c r="BX112" s="224">
        <v>16533588</v>
      </c>
      <c r="BY112" s="224">
        <v>0</v>
      </c>
      <c r="BZ112" s="224">
        <v>622607</v>
      </c>
      <c r="CA112" s="224">
        <v>2204278</v>
      </c>
      <c r="CB112" s="224">
        <v>501682</v>
      </c>
      <c r="CC112" s="224">
        <v>1631701</v>
      </c>
      <c r="CD112" s="224">
        <v>3389902</v>
      </c>
      <c r="CE112" s="224">
        <v>1291093</v>
      </c>
      <c r="CF112" s="224">
        <v>29271219</v>
      </c>
      <c r="CG112" s="224">
        <v>4590576</v>
      </c>
      <c r="CH112" s="224">
        <v>10542704</v>
      </c>
      <c r="CI112" s="224">
        <v>119988663</v>
      </c>
      <c r="CJ112" s="224">
        <v>54316534</v>
      </c>
      <c r="CK112" s="224">
        <v>21225192</v>
      </c>
      <c r="CL112" s="224">
        <v>27797224</v>
      </c>
      <c r="CM112" s="224">
        <v>3748314</v>
      </c>
      <c r="CN112" s="224">
        <v>8415029</v>
      </c>
      <c r="CO112" s="224">
        <v>2154126</v>
      </c>
      <c r="CP112" s="224">
        <v>34093101</v>
      </c>
      <c r="CQ112" s="224">
        <v>1503060</v>
      </c>
      <c r="CR112" s="224">
        <v>5163161</v>
      </c>
      <c r="CS112" s="224">
        <v>26868613</v>
      </c>
      <c r="CT112" s="224">
        <v>8704729</v>
      </c>
      <c r="CU112" s="224">
        <v>9486772</v>
      </c>
      <c r="CV112" s="224">
        <v>6654709</v>
      </c>
      <c r="CW112" s="224">
        <v>12573685</v>
      </c>
      <c r="CX112" s="224">
        <v>129888</v>
      </c>
      <c r="CY112" s="224">
        <v>9502689</v>
      </c>
      <c r="CZ112" s="224">
        <v>0</v>
      </c>
      <c r="DA112" s="224">
        <v>1505283</v>
      </c>
      <c r="DB112" s="225">
        <v>1224035778</v>
      </c>
      <c r="DC112" s="224"/>
      <c r="DD112" s="224"/>
      <c r="DE112" s="224"/>
      <c r="DF112" s="224"/>
      <c r="DG112" s="224"/>
      <c r="DH112" s="224"/>
      <c r="DI112" s="224"/>
      <c r="DJ112" s="224"/>
      <c r="DK112" s="224"/>
      <c r="DL112" s="224"/>
      <c r="DM112" s="224"/>
      <c r="DN112" s="224"/>
      <c r="DO112" s="224"/>
      <c r="DP112" s="224"/>
    </row>
    <row r="113" spans="1:120" ht="15" customHeight="1" x14ac:dyDescent="0.15">
      <c r="A113" s="226" t="s">
        <v>434</v>
      </c>
      <c r="B113" s="238" t="s">
        <v>496</v>
      </c>
      <c r="C113" s="223">
        <v>3730347</v>
      </c>
      <c r="D113" s="224">
        <v>2422015</v>
      </c>
      <c r="E113" s="224">
        <v>1070669</v>
      </c>
      <c r="F113" s="224">
        <v>1356726</v>
      </c>
      <c r="G113" s="224">
        <v>1124297</v>
      </c>
      <c r="H113" s="224">
        <v>0</v>
      </c>
      <c r="I113" s="224">
        <v>696335</v>
      </c>
      <c r="J113" s="224">
        <v>1310399</v>
      </c>
      <c r="K113" s="224">
        <v>1001139</v>
      </c>
      <c r="L113" s="224">
        <v>90136</v>
      </c>
      <c r="M113" s="224">
        <v>1008281</v>
      </c>
      <c r="N113" s="224">
        <v>1611363</v>
      </c>
      <c r="O113" s="224">
        <v>2361379</v>
      </c>
      <c r="P113" s="224">
        <v>219632</v>
      </c>
      <c r="Q113" s="224">
        <v>-52558</v>
      </c>
      <c r="R113" s="224">
        <v>656450</v>
      </c>
      <c r="S113" s="224">
        <v>2163535</v>
      </c>
      <c r="T113" s="224">
        <v>239448</v>
      </c>
      <c r="U113" s="224">
        <v>477165</v>
      </c>
      <c r="V113" s="224">
        <v>978955</v>
      </c>
      <c r="W113" s="224">
        <v>613371</v>
      </c>
      <c r="X113" s="224">
        <v>317760</v>
      </c>
      <c r="Y113" s="224">
        <v>49282</v>
      </c>
      <c r="Z113" s="224">
        <v>-87</v>
      </c>
      <c r="AA113" s="224">
        <v>-539980</v>
      </c>
      <c r="AB113" s="224">
        <v>533238</v>
      </c>
      <c r="AC113" s="224">
        <v>-41071</v>
      </c>
      <c r="AD113" s="224">
        <v>626581</v>
      </c>
      <c r="AE113" s="224">
        <v>1514732</v>
      </c>
      <c r="AF113" s="224">
        <v>186120</v>
      </c>
      <c r="AG113" s="224">
        <v>171553</v>
      </c>
      <c r="AH113" s="224">
        <v>103093</v>
      </c>
      <c r="AI113" s="224">
        <v>3260165</v>
      </c>
      <c r="AJ113" s="224">
        <v>617188</v>
      </c>
      <c r="AK113" s="224">
        <v>0</v>
      </c>
      <c r="AL113" s="224">
        <v>0</v>
      </c>
      <c r="AM113" s="224">
        <v>-134378</v>
      </c>
      <c r="AN113" s="224">
        <v>1129571</v>
      </c>
      <c r="AO113" s="224">
        <v>208</v>
      </c>
      <c r="AP113" s="224">
        <v>0</v>
      </c>
      <c r="AQ113" s="224">
        <v>-194280</v>
      </c>
      <c r="AR113" s="224">
        <v>2045173</v>
      </c>
      <c r="AS113" s="224">
        <v>2530314</v>
      </c>
      <c r="AT113" s="224">
        <v>433546</v>
      </c>
      <c r="AU113" s="224">
        <v>-2137051</v>
      </c>
      <c r="AV113" s="224">
        <v>-3702937</v>
      </c>
      <c r="AW113" s="224">
        <v>-5128728</v>
      </c>
      <c r="AX113" s="224">
        <v>-1452384</v>
      </c>
      <c r="AY113" s="224">
        <v>-745947</v>
      </c>
      <c r="AZ113" s="224">
        <v>48907</v>
      </c>
      <c r="BA113" s="224">
        <v>-724918</v>
      </c>
      <c r="BB113" s="224">
        <v>-535931</v>
      </c>
      <c r="BC113" s="224">
        <v>-1628293</v>
      </c>
      <c r="BD113" s="224">
        <v>-459176</v>
      </c>
      <c r="BE113" s="224">
        <v>-22463333</v>
      </c>
      <c r="BF113" s="224">
        <v>-186063</v>
      </c>
      <c r="BG113" s="224">
        <v>6040</v>
      </c>
      <c r="BH113" s="224">
        <v>-510189</v>
      </c>
      <c r="BI113" s="224">
        <v>108260</v>
      </c>
      <c r="BJ113" s="224">
        <v>13468125</v>
      </c>
      <c r="BK113" s="224">
        <v>5295679</v>
      </c>
      <c r="BL113" s="224">
        <v>32241910</v>
      </c>
      <c r="BM113" s="224">
        <v>5666020</v>
      </c>
      <c r="BN113" s="224">
        <v>85996</v>
      </c>
      <c r="BO113" s="224">
        <v>1670302</v>
      </c>
      <c r="BP113" s="224">
        <v>2965899</v>
      </c>
      <c r="BQ113" s="224">
        <v>15309755</v>
      </c>
      <c r="BR113" s="224">
        <v>24615285</v>
      </c>
      <c r="BS113" s="224">
        <v>3390903</v>
      </c>
      <c r="BT113" s="224">
        <v>6991457</v>
      </c>
      <c r="BU113" s="224">
        <v>4275731</v>
      </c>
      <c r="BV113" s="224">
        <v>39498731</v>
      </c>
      <c r="BW113" s="224">
        <v>-14075</v>
      </c>
      <c r="BX113" s="224">
        <v>13123817</v>
      </c>
      <c r="BY113" s="224">
        <v>0</v>
      </c>
      <c r="BZ113" s="224">
        <v>123319</v>
      </c>
      <c r="CA113" s="224">
        <v>-199333</v>
      </c>
      <c r="CB113" s="224">
        <v>297324</v>
      </c>
      <c r="CC113" s="224">
        <v>547386</v>
      </c>
      <c r="CD113" s="224">
        <v>1101168</v>
      </c>
      <c r="CE113" s="224">
        <v>1440166</v>
      </c>
      <c r="CF113" s="224">
        <v>2673418</v>
      </c>
      <c r="CG113" s="224">
        <v>698754</v>
      </c>
      <c r="CH113" s="224">
        <v>4822635</v>
      </c>
      <c r="CI113" s="224">
        <v>573468</v>
      </c>
      <c r="CJ113" s="224">
        <v>2338799</v>
      </c>
      <c r="CK113" s="224">
        <v>1315011</v>
      </c>
      <c r="CL113" s="224">
        <v>5432594</v>
      </c>
      <c r="CM113" s="224">
        <v>980696</v>
      </c>
      <c r="CN113" s="224">
        <v>1096223</v>
      </c>
      <c r="CO113" s="224">
        <v>1579789</v>
      </c>
      <c r="CP113" s="224">
        <v>1672213</v>
      </c>
      <c r="CQ113" s="224">
        <v>55623</v>
      </c>
      <c r="CR113" s="224">
        <v>4917646</v>
      </c>
      <c r="CS113" s="224">
        <v>21060192</v>
      </c>
      <c r="CT113" s="224">
        <v>22433</v>
      </c>
      <c r="CU113" s="224">
        <v>4890558</v>
      </c>
      <c r="CV113" s="224">
        <v>3031025</v>
      </c>
      <c r="CW113" s="224">
        <v>5710752</v>
      </c>
      <c r="CX113" s="224">
        <v>313048</v>
      </c>
      <c r="CY113" s="224">
        <v>7123629</v>
      </c>
      <c r="CZ113" s="224">
        <v>0</v>
      </c>
      <c r="DA113" s="224">
        <v>1407871</v>
      </c>
      <c r="DB113" s="225">
        <v>239788011</v>
      </c>
      <c r="DC113" s="224"/>
      <c r="DD113" s="224"/>
      <c r="DE113" s="224"/>
      <c r="DF113" s="224"/>
      <c r="DG113" s="224"/>
      <c r="DH113" s="224"/>
      <c r="DI113" s="224"/>
      <c r="DJ113" s="224"/>
      <c r="DK113" s="224"/>
      <c r="DL113" s="224"/>
      <c r="DM113" s="224"/>
      <c r="DN113" s="224"/>
      <c r="DO113" s="224"/>
      <c r="DP113" s="224"/>
    </row>
    <row r="114" spans="1:120" s="224" customFormat="1" ht="15" customHeight="1" x14ac:dyDescent="0.15">
      <c r="A114" s="239" t="s">
        <v>435</v>
      </c>
      <c r="B114" s="240" t="s">
        <v>497</v>
      </c>
      <c r="C114" s="239">
        <v>-14737392</v>
      </c>
      <c r="D114" s="241">
        <v>-869245</v>
      </c>
      <c r="E114" s="241">
        <v>-469</v>
      </c>
      <c r="F114" s="241">
        <v>-569206</v>
      </c>
      <c r="G114" s="241">
        <v>-74763</v>
      </c>
      <c r="H114" s="241">
        <v>0</v>
      </c>
      <c r="I114" s="241">
        <v>-183</v>
      </c>
      <c r="J114" s="241">
        <v>-1646757</v>
      </c>
      <c r="K114" s="241">
        <v>-69</v>
      </c>
      <c r="L114" s="241">
        <v>-1910</v>
      </c>
      <c r="M114" s="241">
        <v>-107</v>
      </c>
      <c r="N114" s="241">
        <v>-2183</v>
      </c>
      <c r="O114" s="241">
        <v>-833</v>
      </c>
      <c r="P114" s="241">
        <v>-7178</v>
      </c>
      <c r="Q114" s="241">
        <v>-6</v>
      </c>
      <c r="R114" s="241">
        <v>-62</v>
      </c>
      <c r="S114" s="241">
        <v>-323</v>
      </c>
      <c r="T114" s="241">
        <v>-16</v>
      </c>
      <c r="U114" s="241">
        <v>-7</v>
      </c>
      <c r="V114" s="241">
        <v>-27</v>
      </c>
      <c r="W114" s="241">
        <v>-30</v>
      </c>
      <c r="X114" s="241">
        <v>-25</v>
      </c>
      <c r="Y114" s="241">
        <v>-13</v>
      </c>
      <c r="Z114" s="241">
        <v>0</v>
      </c>
      <c r="AA114" s="241">
        <v>-27</v>
      </c>
      <c r="AB114" s="241">
        <v>-29</v>
      </c>
      <c r="AC114" s="241">
        <v>-18</v>
      </c>
      <c r="AD114" s="241">
        <v>-3515</v>
      </c>
      <c r="AE114" s="241">
        <v>-82</v>
      </c>
      <c r="AF114" s="241">
        <v>-13</v>
      </c>
      <c r="AG114" s="241">
        <v>-85</v>
      </c>
      <c r="AH114" s="241">
        <v>-16</v>
      </c>
      <c r="AI114" s="241">
        <v>-347</v>
      </c>
      <c r="AJ114" s="241">
        <v>-78</v>
      </c>
      <c r="AK114" s="241">
        <v>0</v>
      </c>
      <c r="AL114" s="241">
        <v>0</v>
      </c>
      <c r="AM114" s="241">
        <v>-91</v>
      </c>
      <c r="AN114" s="241">
        <v>-177</v>
      </c>
      <c r="AO114" s="241">
        <v>-1</v>
      </c>
      <c r="AP114" s="241">
        <v>0</v>
      </c>
      <c r="AQ114" s="241">
        <v>-62</v>
      </c>
      <c r="AR114" s="241">
        <v>-299</v>
      </c>
      <c r="AS114" s="241">
        <v>-524</v>
      </c>
      <c r="AT114" s="241">
        <v>-528</v>
      </c>
      <c r="AU114" s="241">
        <v>-995</v>
      </c>
      <c r="AV114" s="241">
        <v>-884</v>
      </c>
      <c r="AW114" s="241">
        <v>-368</v>
      </c>
      <c r="AX114" s="241">
        <v>-1108</v>
      </c>
      <c r="AY114" s="241">
        <v>-129</v>
      </c>
      <c r="AZ114" s="241">
        <v>-22</v>
      </c>
      <c r="BA114" s="241">
        <v>-62</v>
      </c>
      <c r="BB114" s="241">
        <v>-40</v>
      </c>
      <c r="BC114" s="241">
        <v>-145</v>
      </c>
      <c r="BD114" s="241">
        <v>-27</v>
      </c>
      <c r="BE114" s="241">
        <v>-1109</v>
      </c>
      <c r="BF114" s="241">
        <v>-18</v>
      </c>
      <c r="BG114" s="241">
        <v>-4</v>
      </c>
      <c r="BH114" s="241">
        <v>-33</v>
      </c>
      <c r="BI114" s="241">
        <v>-8</v>
      </c>
      <c r="BJ114" s="241">
        <v>-872</v>
      </c>
      <c r="BK114" s="241">
        <v>-1098</v>
      </c>
      <c r="BL114" s="241">
        <v>-5302985</v>
      </c>
      <c r="BM114" s="241">
        <v>-9266</v>
      </c>
      <c r="BN114" s="241">
        <v>-8311</v>
      </c>
      <c r="BO114" s="241">
        <v>-1719571</v>
      </c>
      <c r="BP114" s="241">
        <v>-200</v>
      </c>
      <c r="BQ114" s="241">
        <v>-172523</v>
      </c>
      <c r="BR114" s="241">
        <v>-324830</v>
      </c>
      <c r="BS114" s="241">
        <v>-3132014</v>
      </c>
      <c r="BT114" s="241">
        <v>-333</v>
      </c>
      <c r="BU114" s="241">
        <v>-107662</v>
      </c>
      <c r="BV114" s="241">
        <v>0</v>
      </c>
      <c r="BW114" s="241">
        <v>-172703</v>
      </c>
      <c r="BX114" s="241">
        <v>-433105</v>
      </c>
      <c r="BY114" s="241">
        <v>0</v>
      </c>
      <c r="BZ114" s="241">
        <v>-25147</v>
      </c>
      <c r="CA114" s="241">
        <v>-12</v>
      </c>
      <c r="CB114" s="241">
        <v>-11</v>
      </c>
      <c r="CC114" s="241">
        <v>-35</v>
      </c>
      <c r="CD114" s="241">
        <v>-91211</v>
      </c>
      <c r="CE114" s="241">
        <v>0</v>
      </c>
      <c r="CF114" s="241">
        <v>-566</v>
      </c>
      <c r="CG114" s="241">
        <v>-27</v>
      </c>
      <c r="CH114" s="241">
        <v>-999</v>
      </c>
      <c r="CI114" s="241">
        <v>0</v>
      </c>
      <c r="CJ114" s="241">
        <v>-42409</v>
      </c>
      <c r="CK114" s="241">
        <v>-55904</v>
      </c>
      <c r="CL114" s="241">
        <v>-8320183</v>
      </c>
      <c r="CM114" s="241">
        <v>-236</v>
      </c>
      <c r="CN114" s="241">
        <v>-367506</v>
      </c>
      <c r="CO114" s="241">
        <v>-762153</v>
      </c>
      <c r="CP114" s="241">
        <v>-174</v>
      </c>
      <c r="CQ114" s="241">
        <v>-39</v>
      </c>
      <c r="CR114" s="241">
        <v>-255</v>
      </c>
      <c r="CS114" s="241">
        <v>-31555</v>
      </c>
      <c r="CT114" s="241">
        <v>-154</v>
      </c>
      <c r="CU114" s="241">
        <v>-135</v>
      </c>
      <c r="CV114" s="241">
        <v>-210</v>
      </c>
      <c r="CW114" s="241">
        <v>-362</v>
      </c>
      <c r="CX114" s="241">
        <v>-32</v>
      </c>
      <c r="CY114" s="241">
        <v>-422</v>
      </c>
      <c r="CZ114" s="241">
        <v>0</v>
      </c>
      <c r="DA114" s="241">
        <v>-126748</v>
      </c>
      <c r="DB114" s="242">
        <v>-39133606</v>
      </c>
    </row>
    <row r="115" spans="1:120" ht="15" customHeight="1" x14ac:dyDescent="0.15">
      <c r="A115" s="227" t="s">
        <v>436</v>
      </c>
      <c r="B115" s="243" t="s">
        <v>498</v>
      </c>
      <c r="C115" s="229">
        <v>69052406</v>
      </c>
      <c r="D115" s="230">
        <v>39194966</v>
      </c>
      <c r="E115" s="230">
        <v>11401771</v>
      </c>
      <c r="F115" s="230">
        <v>22221312</v>
      </c>
      <c r="G115" s="230">
        <v>18582230</v>
      </c>
      <c r="H115" s="230">
        <v>0</v>
      </c>
      <c r="I115" s="230">
        <v>7416308</v>
      </c>
      <c r="J115" s="230">
        <v>49171254</v>
      </c>
      <c r="K115" s="230">
        <v>18863754</v>
      </c>
      <c r="L115" s="230">
        <v>4486536</v>
      </c>
      <c r="M115" s="230">
        <v>15485881</v>
      </c>
      <c r="N115" s="230">
        <v>26503065</v>
      </c>
      <c r="O115" s="230">
        <v>14447814</v>
      </c>
      <c r="P115" s="230">
        <v>1734444</v>
      </c>
      <c r="Q115" s="230">
        <v>1018336</v>
      </c>
      <c r="R115" s="230">
        <v>9552189</v>
      </c>
      <c r="S115" s="230">
        <v>22988226</v>
      </c>
      <c r="T115" s="230">
        <v>2573980</v>
      </c>
      <c r="U115" s="230">
        <v>5740723</v>
      </c>
      <c r="V115" s="230">
        <v>9014342</v>
      </c>
      <c r="W115" s="230">
        <v>8275248</v>
      </c>
      <c r="X115" s="230">
        <v>2980108</v>
      </c>
      <c r="Y115" s="230">
        <v>608096</v>
      </c>
      <c r="Z115" s="230">
        <v>9597</v>
      </c>
      <c r="AA115" s="230">
        <v>2234920</v>
      </c>
      <c r="AB115" s="230">
        <v>16712540</v>
      </c>
      <c r="AC115" s="230">
        <v>1808250</v>
      </c>
      <c r="AD115" s="230">
        <v>4883844</v>
      </c>
      <c r="AE115" s="230">
        <v>26601882</v>
      </c>
      <c r="AF115" s="230">
        <v>3041193</v>
      </c>
      <c r="AG115" s="230">
        <v>2801004</v>
      </c>
      <c r="AH115" s="230">
        <v>2037579</v>
      </c>
      <c r="AI115" s="230">
        <v>32290294</v>
      </c>
      <c r="AJ115" s="230">
        <v>7805887</v>
      </c>
      <c r="AK115" s="230">
        <v>0</v>
      </c>
      <c r="AL115" s="230">
        <v>0</v>
      </c>
      <c r="AM115" s="230">
        <v>5672283</v>
      </c>
      <c r="AN115" s="230">
        <v>12323355</v>
      </c>
      <c r="AO115" s="230">
        <v>169865</v>
      </c>
      <c r="AP115" s="230">
        <v>0</v>
      </c>
      <c r="AQ115" s="230">
        <v>3889184</v>
      </c>
      <c r="AR115" s="230">
        <v>23474918</v>
      </c>
      <c r="AS115" s="230">
        <v>33755927</v>
      </c>
      <c r="AT115" s="230">
        <v>48552519</v>
      </c>
      <c r="AU115" s="230">
        <v>138723598</v>
      </c>
      <c r="AV115" s="230">
        <v>43709418</v>
      </c>
      <c r="AW115" s="230">
        <v>30167818</v>
      </c>
      <c r="AX115" s="230">
        <v>52981041</v>
      </c>
      <c r="AY115" s="230">
        <v>11409105</v>
      </c>
      <c r="AZ115" s="230">
        <v>1978566</v>
      </c>
      <c r="BA115" s="230">
        <v>5144165</v>
      </c>
      <c r="BB115" s="230">
        <v>2481213</v>
      </c>
      <c r="BC115" s="230">
        <v>8055134</v>
      </c>
      <c r="BD115" s="230">
        <v>2110391</v>
      </c>
      <c r="BE115" s="230">
        <v>95324058</v>
      </c>
      <c r="BF115" s="230">
        <v>1613152</v>
      </c>
      <c r="BG115" s="230">
        <v>443150</v>
      </c>
      <c r="BH115" s="230">
        <v>20236983</v>
      </c>
      <c r="BI115" s="230">
        <v>1282235</v>
      </c>
      <c r="BJ115" s="230">
        <v>135855792</v>
      </c>
      <c r="BK115" s="230">
        <v>52743350</v>
      </c>
      <c r="BL115" s="230">
        <v>316244169</v>
      </c>
      <c r="BM115" s="230">
        <v>59587324</v>
      </c>
      <c r="BN115" s="230">
        <v>3461518</v>
      </c>
      <c r="BO115" s="230">
        <v>21223181</v>
      </c>
      <c r="BP115" s="230">
        <v>49496542</v>
      </c>
      <c r="BQ115" s="230">
        <v>199500512</v>
      </c>
      <c r="BR115" s="230">
        <v>278534541</v>
      </c>
      <c r="BS115" s="230">
        <v>148461862</v>
      </c>
      <c r="BT115" s="230">
        <v>67372003</v>
      </c>
      <c r="BU115" s="230">
        <v>46591095</v>
      </c>
      <c r="BV115" s="230">
        <v>489884274</v>
      </c>
      <c r="BW115" s="230">
        <v>9148479</v>
      </c>
      <c r="BX115" s="230">
        <v>122503934</v>
      </c>
      <c r="BY115" s="230">
        <v>0</v>
      </c>
      <c r="BZ115" s="230">
        <v>2382832</v>
      </c>
      <c r="CA115" s="230">
        <v>935690</v>
      </c>
      <c r="CB115" s="230">
        <v>3137424</v>
      </c>
      <c r="CC115" s="230">
        <v>5878962</v>
      </c>
      <c r="CD115" s="230">
        <v>24784815</v>
      </c>
      <c r="CE115" s="230">
        <v>14371198</v>
      </c>
      <c r="CF115" s="230">
        <v>69496515</v>
      </c>
      <c r="CG115" s="230">
        <v>10813750</v>
      </c>
      <c r="CH115" s="230">
        <v>63959236</v>
      </c>
      <c r="CI115" s="230">
        <v>235283554</v>
      </c>
      <c r="CJ115" s="230">
        <v>237418228</v>
      </c>
      <c r="CK115" s="230">
        <v>62830906</v>
      </c>
      <c r="CL115" s="230">
        <v>238968756</v>
      </c>
      <c r="CM115" s="230">
        <v>93494496</v>
      </c>
      <c r="CN115" s="230">
        <v>81291080</v>
      </c>
      <c r="CO115" s="230">
        <v>30129883</v>
      </c>
      <c r="CP115" s="230">
        <v>56068700</v>
      </c>
      <c r="CQ115" s="230">
        <v>3368373</v>
      </c>
      <c r="CR115" s="230">
        <v>51912664</v>
      </c>
      <c r="CS115" s="230">
        <v>221304473</v>
      </c>
      <c r="CT115" s="230">
        <v>18858929</v>
      </c>
      <c r="CU115" s="230">
        <v>58014789</v>
      </c>
      <c r="CV115" s="230">
        <v>27548678</v>
      </c>
      <c r="CW115" s="230">
        <v>43646177</v>
      </c>
      <c r="CX115" s="230">
        <v>2959867</v>
      </c>
      <c r="CY115" s="230">
        <v>35845843</v>
      </c>
      <c r="CZ115" s="230">
        <v>0</v>
      </c>
      <c r="DA115" s="230">
        <v>27830995</v>
      </c>
      <c r="DB115" s="231">
        <v>4728183446</v>
      </c>
      <c r="DC115" s="224"/>
      <c r="DD115" s="224"/>
      <c r="DE115" s="224"/>
      <c r="DF115" s="224"/>
      <c r="DG115" s="224"/>
      <c r="DH115" s="224"/>
      <c r="DI115" s="224"/>
      <c r="DJ115" s="224"/>
      <c r="DK115" s="224"/>
      <c r="DL115" s="224"/>
      <c r="DM115" s="224"/>
      <c r="DN115" s="224"/>
      <c r="DO115" s="224"/>
      <c r="DP115" s="224"/>
    </row>
    <row r="116" spans="1:120" ht="15" customHeight="1" x14ac:dyDescent="0.15">
      <c r="A116" s="227" t="s">
        <v>437</v>
      </c>
      <c r="B116" s="243" t="s">
        <v>611</v>
      </c>
      <c r="C116" s="229">
        <v>124933917</v>
      </c>
      <c r="D116" s="230">
        <v>167285488</v>
      </c>
      <c r="E116" s="230">
        <v>18691439</v>
      </c>
      <c r="F116" s="230">
        <v>38006321</v>
      </c>
      <c r="G116" s="230">
        <v>31515540</v>
      </c>
      <c r="H116" s="230">
        <v>0</v>
      </c>
      <c r="I116" s="230">
        <v>13267560</v>
      </c>
      <c r="J116" s="230">
        <v>224529837</v>
      </c>
      <c r="K116" s="230">
        <v>53935490</v>
      </c>
      <c r="L116" s="230">
        <v>44598869</v>
      </c>
      <c r="M116" s="230">
        <v>40504225</v>
      </c>
      <c r="N116" s="230">
        <v>82223380</v>
      </c>
      <c r="O116" s="230">
        <v>41478110</v>
      </c>
      <c r="P116" s="230">
        <v>6173360</v>
      </c>
      <c r="Q116" s="230">
        <v>2336460</v>
      </c>
      <c r="R116" s="230">
        <v>21350620</v>
      </c>
      <c r="S116" s="230">
        <v>53660770</v>
      </c>
      <c r="T116" s="230">
        <v>6233640</v>
      </c>
      <c r="U116" s="230">
        <v>19532640</v>
      </c>
      <c r="V116" s="230">
        <v>18853330</v>
      </c>
      <c r="W116" s="230">
        <v>13653310</v>
      </c>
      <c r="X116" s="230">
        <v>7981700</v>
      </c>
      <c r="Y116" s="230">
        <v>1731000</v>
      </c>
      <c r="Z116" s="230">
        <v>40980</v>
      </c>
      <c r="AA116" s="230">
        <v>8050780</v>
      </c>
      <c r="AB116" s="230">
        <v>40292780</v>
      </c>
      <c r="AC116" s="230">
        <v>5259070</v>
      </c>
      <c r="AD116" s="230">
        <v>10484500</v>
      </c>
      <c r="AE116" s="230">
        <v>64418070</v>
      </c>
      <c r="AF116" s="230">
        <v>5303670</v>
      </c>
      <c r="AG116" s="230">
        <v>5742890</v>
      </c>
      <c r="AH116" s="230">
        <v>3993540</v>
      </c>
      <c r="AI116" s="230">
        <v>67795070</v>
      </c>
      <c r="AJ116" s="230">
        <v>14072340</v>
      </c>
      <c r="AK116" s="230">
        <v>0</v>
      </c>
      <c r="AL116" s="230">
        <v>0</v>
      </c>
      <c r="AM116" s="230">
        <v>28594810</v>
      </c>
      <c r="AN116" s="230">
        <v>31359100</v>
      </c>
      <c r="AO116" s="230">
        <v>944090</v>
      </c>
      <c r="AP116" s="230">
        <v>0</v>
      </c>
      <c r="AQ116" s="230">
        <v>16130900</v>
      </c>
      <c r="AR116" s="230">
        <v>49617670</v>
      </c>
      <c r="AS116" s="230">
        <v>64334170</v>
      </c>
      <c r="AT116" s="230">
        <v>99295810</v>
      </c>
      <c r="AU116" s="230">
        <v>264387890</v>
      </c>
      <c r="AV116" s="230">
        <v>110477350</v>
      </c>
      <c r="AW116" s="230">
        <v>66671500</v>
      </c>
      <c r="AX116" s="230">
        <v>158600000</v>
      </c>
      <c r="AY116" s="230">
        <v>29935970</v>
      </c>
      <c r="AZ116" s="230">
        <v>5682240</v>
      </c>
      <c r="BA116" s="230">
        <v>12732950</v>
      </c>
      <c r="BB116" s="230">
        <v>7704050</v>
      </c>
      <c r="BC116" s="230">
        <v>25710590</v>
      </c>
      <c r="BD116" s="230">
        <v>7172930</v>
      </c>
      <c r="BE116" s="230">
        <v>563728990</v>
      </c>
      <c r="BF116" s="230">
        <v>6343660</v>
      </c>
      <c r="BG116" s="230">
        <v>1658150</v>
      </c>
      <c r="BH116" s="230">
        <v>51170792</v>
      </c>
      <c r="BI116" s="230">
        <v>7259758</v>
      </c>
      <c r="BJ116" s="230">
        <v>285696000</v>
      </c>
      <c r="BK116" s="230">
        <v>109926921</v>
      </c>
      <c r="BL116" s="230">
        <v>626332487</v>
      </c>
      <c r="BM116" s="230">
        <v>115860321</v>
      </c>
      <c r="BN116" s="230">
        <v>11606049</v>
      </c>
      <c r="BO116" s="230">
        <v>45224338</v>
      </c>
      <c r="BP116" s="230">
        <v>77217007</v>
      </c>
      <c r="BQ116" s="230">
        <v>268567144</v>
      </c>
      <c r="BR116" s="230">
        <v>421943064</v>
      </c>
      <c r="BS116" s="230">
        <v>237586355</v>
      </c>
      <c r="BT116" s="230">
        <v>89763339</v>
      </c>
      <c r="BU116" s="230">
        <v>72387098</v>
      </c>
      <c r="BV116" s="230">
        <v>549835016</v>
      </c>
      <c r="BW116" s="230">
        <v>14083696</v>
      </c>
      <c r="BX116" s="230">
        <v>156930865</v>
      </c>
      <c r="BY116" s="230">
        <v>98215524</v>
      </c>
      <c r="BZ116" s="230">
        <v>5332128</v>
      </c>
      <c r="CA116" s="230">
        <v>3961699</v>
      </c>
      <c r="CB116" s="230">
        <v>4599850</v>
      </c>
      <c r="CC116" s="230">
        <v>9777921</v>
      </c>
      <c r="CD116" s="230">
        <v>39256969</v>
      </c>
      <c r="CE116" s="230">
        <v>18383718</v>
      </c>
      <c r="CF116" s="230">
        <v>153762875</v>
      </c>
      <c r="CG116" s="230">
        <v>23138565</v>
      </c>
      <c r="CH116" s="230">
        <v>115107046</v>
      </c>
      <c r="CI116" s="230">
        <v>322873490</v>
      </c>
      <c r="CJ116" s="230">
        <v>298596484</v>
      </c>
      <c r="CK116" s="230">
        <v>111190510</v>
      </c>
      <c r="CL116" s="230">
        <v>462888308</v>
      </c>
      <c r="CM116" s="230">
        <v>135756948</v>
      </c>
      <c r="CN116" s="230">
        <v>106562782</v>
      </c>
      <c r="CO116" s="230">
        <v>48453087</v>
      </c>
      <c r="CP116" s="230">
        <v>100860746</v>
      </c>
      <c r="CQ116" s="230">
        <v>19922583</v>
      </c>
      <c r="CR116" s="230">
        <v>145832995</v>
      </c>
      <c r="CS116" s="230">
        <v>306735682</v>
      </c>
      <c r="CT116" s="230">
        <v>45341650</v>
      </c>
      <c r="CU116" s="230">
        <v>139920710</v>
      </c>
      <c r="CV116" s="230">
        <v>41574480</v>
      </c>
      <c r="CW116" s="230">
        <v>62840070</v>
      </c>
      <c r="CX116" s="230">
        <v>4265397</v>
      </c>
      <c r="CY116" s="230">
        <v>50248042</v>
      </c>
      <c r="CZ116" s="230">
        <v>12850241</v>
      </c>
      <c r="DA116" s="230">
        <v>42815789</v>
      </c>
      <c r="DB116" s="231">
        <v>8881470055</v>
      </c>
      <c r="DC116" s="224"/>
      <c r="DD116" s="206"/>
      <c r="DE116" s="244"/>
      <c r="DF116" s="244"/>
      <c r="DG116" s="224"/>
      <c r="DH116" s="224"/>
      <c r="DI116" s="224"/>
      <c r="DJ116" s="224"/>
      <c r="DK116" s="224"/>
      <c r="DL116" s="224"/>
      <c r="DM116" s="224"/>
      <c r="DN116" s="224"/>
      <c r="DO116" s="224"/>
      <c r="DP116" s="224"/>
    </row>
  </sheetData>
  <sheetProtection sheet="1" objects="1" scenarios="1"/>
  <phoneticPr fontId="4"/>
  <pageMargins left="0.70866141732283472" right="0.70866141732283472" top="0.74803149606299213" bottom="0.74803149606299213" header="0.31496062992125984" footer="0.31496062992125984"/>
  <pageSetup paperSize="9" scale="40" fitToHeight="1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A116"/>
  <sheetViews>
    <sheetView zoomScale="80" zoomScaleNormal="80" zoomScaleSheetLayoutView="80" workbookViewId="0">
      <pane xSplit="2" ySplit="4" topLeftCell="C5" activePane="bottomRight" state="frozen"/>
      <selection activeCell="B12" sqref="B12:K13"/>
      <selection pane="topRight" activeCell="B12" sqref="B12:K13"/>
      <selection pane="bottomLeft" activeCell="B12" sqref="B12:K13"/>
      <selection pane="bottomRight" activeCell="C1" sqref="C1"/>
    </sheetView>
  </sheetViews>
  <sheetFormatPr defaultColWidth="10.625" defaultRowHeight="15" customHeight="1" x14ac:dyDescent="0.15"/>
  <cols>
    <col min="1" max="1" width="7.625" style="204" customWidth="1"/>
    <col min="2" max="2" width="22.5" style="205" customWidth="1"/>
    <col min="3" max="3" width="10.625" style="206" customWidth="1"/>
    <col min="4" max="6" width="10.875" style="206" bestFit="1" customWidth="1"/>
    <col min="7" max="7" width="11.125" style="206" bestFit="1" customWidth="1"/>
    <col min="8" max="8" width="10.875" style="206" bestFit="1" customWidth="1"/>
    <col min="9" max="9" width="11.125" style="206" bestFit="1" customWidth="1"/>
    <col min="10" max="12" width="10.875" style="206" bestFit="1" customWidth="1"/>
    <col min="13" max="13" width="11.125" style="206" bestFit="1" customWidth="1"/>
    <col min="14" max="16" width="10.875" style="206" bestFit="1" customWidth="1"/>
    <col min="17" max="21" width="11.125" style="206" bestFit="1" customWidth="1"/>
    <col min="22" max="23" width="10.875" style="206" bestFit="1" customWidth="1"/>
    <col min="24" max="24" width="12.25" style="206" bestFit="1" customWidth="1"/>
    <col min="25" max="25" width="11" style="206" bestFit="1" customWidth="1"/>
    <col min="26" max="27" width="10.75" style="206" bestFit="1" customWidth="1"/>
    <col min="28" max="28" width="11.125" style="206" bestFit="1" customWidth="1"/>
    <col min="29" max="30" width="10.875" style="206" bestFit="1" customWidth="1"/>
    <col min="31" max="31" width="11.125" style="206" bestFit="1" customWidth="1"/>
    <col min="32" max="32" width="10.875" style="206" bestFit="1" customWidth="1"/>
    <col min="33" max="33" width="11.125" style="206" bestFit="1" customWidth="1"/>
    <col min="34" max="36" width="10.875" style="206" bestFit="1" customWidth="1"/>
    <col min="37" max="38" width="11.125" style="206" bestFit="1" customWidth="1"/>
    <col min="39" max="39" width="10.875" style="206" bestFit="1" customWidth="1"/>
    <col min="40" max="41" width="11.125" style="206" bestFit="1" customWidth="1"/>
    <col min="42" max="45" width="10.875" style="206" bestFit="1" customWidth="1"/>
    <col min="46" max="46" width="11.125" style="206" bestFit="1" customWidth="1"/>
    <col min="47" max="49" width="10.875" style="206" bestFit="1" customWidth="1"/>
    <col min="50" max="50" width="11.125" style="206" bestFit="1" customWidth="1"/>
    <col min="51" max="62" width="10.875" style="206" bestFit="1" customWidth="1"/>
    <col min="63" max="63" width="11.125" style="206" bestFit="1" customWidth="1"/>
    <col min="64" max="72" width="10.875" style="206" bestFit="1" customWidth="1"/>
    <col min="73" max="73" width="12.25" style="206" bestFit="1" customWidth="1"/>
    <col min="74" max="85" width="10.875" style="206" bestFit="1" customWidth="1"/>
    <col min="86" max="86" width="11" style="206" bestFit="1" customWidth="1"/>
    <col min="87" max="88" width="11.125" style="206" bestFit="1" customWidth="1"/>
    <col min="89" max="89" width="10.875" style="206" bestFit="1" customWidth="1"/>
    <col min="90" max="90" width="11.125" style="206" bestFit="1" customWidth="1"/>
    <col min="91" max="95" width="10.875" style="206" bestFit="1" customWidth="1"/>
    <col min="96" max="96" width="10.875" style="206" customWidth="1"/>
    <col min="97" max="97" width="11.125" style="206" bestFit="1" customWidth="1"/>
    <col min="98" max="101" width="10.875" style="206" bestFit="1" customWidth="1"/>
    <col min="102" max="102" width="10.875" style="206" customWidth="1"/>
    <col min="103" max="104" width="10.875" style="206" bestFit="1" customWidth="1"/>
    <col min="105" max="105" width="11.125" style="206" bestFit="1" customWidth="1"/>
    <col min="106" max="16384" width="10.625" style="206"/>
  </cols>
  <sheetData>
    <row r="1" spans="1:105" ht="24.95" customHeight="1" x14ac:dyDescent="0.15">
      <c r="A1" s="204" t="s">
        <v>677</v>
      </c>
    </row>
    <row r="2" spans="1:105" ht="15" customHeight="1" x14ac:dyDescent="0.15">
      <c r="A2" s="204" t="s">
        <v>499</v>
      </c>
    </row>
    <row r="3" spans="1:105" s="204" customFormat="1" ht="15" customHeight="1" x14ac:dyDescent="0.15">
      <c r="A3" s="208" t="s">
        <v>678</v>
      </c>
      <c r="B3" s="245"/>
      <c r="C3" s="210" t="s">
        <v>327</v>
      </c>
      <c r="D3" s="211" t="s">
        <v>328</v>
      </c>
      <c r="E3" s="211" t="s">
        <v>329</v>
      </c>
      <c r="F3" s="211" t="s">
        <v>330</v>
      </c>
      <c r="G3" s="211" t="s">
        <v>331</v>
      </c>
      <c r="H3" s="211" t="s">
        <v>332</v>
      </c>
      <c r="I3" s="211" t="s">
        <v>333</v>
      </c>
      <c r="J3" s="211" t="s">
        <v>334</v>
      </c>
      <c r="K3" s="211" t="s">
        <v>335</v>
      </c>
      <c r="L3" s="211" t="s">
        <v>336</v>
      </c>
      <c r="M3" s="211" t="s">
        <v>337</v>
      </c>
      <c r="N3" s="211" t="s">
        <v>338</v>
      </c>
      <c r="O3" s="211" t="s">
        <v>339</v>
      </c>
      <c r="P3" s="211" t="s">
        <v>340</v>
      </c>
      <c r="Q3" s="211" t="s">
        <v>341</v>
      </c>
      <c r="R3" s="211" t="s">
        <v>342</v>
      </c>
      <c r="S3" s="211" t="s">
        <v>343</v>
      </c>
      <c r="T3" s="211" t="s">
        <v>344</v>
      </c>
      <c r="U3" s="211" t="s">
        <v>345</v>
      </c>
      <c r="V3" s="211" t="s">
        <v>346</v>
      </c>
      <c r="W3" s="211" t="s">
        <v>347</v>
      </c>
      <c r="X3" s="211" t="s">
        <v>348</v>
      </c>
      <c r="Y3" s="211" t="s">
        <v>349</v>
      </c>
      <c r="Z3" s="211" t="s">
        <v>350</v>
      </c>
      <c r="AA3" s="211" t="s">
        <v>351</v>
      </c>
      <c r="AB3" s="211" t="s">
        <v>352</v>
      </c>
      <c r="AC3" s="211" t="s">
        <v>353</v>
      </c>
      <c r="AD3" s="211" t="s">
        <v>354</v>
      </c>
      <c r="AE3" s="211" t="s">
        <v>355</v>
      </c>
      <c r="AF3" s="211" t="s">
        <v>356</v>
      </c>
      <c r="AG3" s="211" t="s">
        <v>357</v>
      </c>
      <c r="AH3" s="211" t="s">
        <v>358</v>
      </c>
      <c r="AI3" s="211" t="s">
        <v>359</v>
      </c>
      <c r="AJ3" s="211" t="s">
        <v>360</v>
      </c>
      <c r="AK3" s="211" t="s">
        <v>361</v>
      </c>
      <c r="AL3" s="211" t="s">
        <v>362</v>
      </c>
      <c r="AM3" s="211" t="s">
        <v>363</v>
      </c>
      <c r="AN3" s="211" t="s">
        <v>364</v>
      </c>
      <c r="AO3" s="211" t="s">
        <v>365</v>
      </c>
      <c r="AP3" s="211" t="s">
        <v>366</v>
      </c>
      <c r="AQ3" s="211" t="s">
        <v>367</v>
      </c>
      <c r="AR3" s="211" t="s">
        <v>368</v>
      </c>
      <c r="AS3" s="211" t="s">
        <v>369</v>
      </c>
      <c r="AT3" s="211" t="s">
        <v>370</v>
      </c>
      <c r="AU3" s="211" t="s">
        <v>371</v>
      </c>
      <c r="AV3" s="211" t="s">
        <v>372</v>
      </c>
      <c r="AW3" s="211" t="s">
        <v>373</v>
      </c>
      <c r="AX3" s="211" t="s">
        <v>374</v>
      </c>
      <c r="AY3" s="211" t="s">
        <v>375</v>
      </c>
      <c r="AZ3" s="211" t="s">
        <v>376</v>
      </c>
      <c r="BA3" s="211" t="s">
        <v>377</v>
      </c>
      <c r="BB3" s="211" t="s">
        <v>378</v>
      </c>
      <c r="BC3" s="211" t="s">
        <v>379</v>
      </c>
      <c r="BD3" s="211" t="s">
        <v>380</v>
      </c>
      <c r="BE3" s="211" t="s">
        <v>381</v>
      </c>
      <c r="BF3" s="211" t="s">
        <v>382</v>
      </c>
      <c r="BG3" s="211" t="s">
        <v>383</v>
      </c>
      <c r="BH3" s="211" t="s">
        <v>384</v>
      </c>
      <c r="BI3" s="211" t="s">
        <v>385</v>
      </c>
      <c r="BJ3" s="211" t="s">
        <v>386</v>
      </c>
      <c r="BK3" s="211" t="s">
        <v>387</v>
      </c>
      <c r="BL3" s="211" t="s">
        <v>388</v>
      </c>
      <c r="BM3" s="211" t="s">
        <v>389</v>
      </c>
      <c r="BN3" s="211" t="s">
        <v>390</v>
      </c>
      <c r="BO3" s="211" t="s">
        <v>391</v>
      </c>
      <c r="BP3" s="211" t="s">
        <v>392</v>
      </c>
      <c r="BQ3" s="211" t="s">
        <v>393</v>
      </c>
      <c r="BR3" s="211" t="s">
        <v>394</v>
      </c>
      <c r="BS3" s="211" t="s">
        <v>395</v>
      </c>
      <c r="BT3" s="211" t="s">
        <v>396</v>
      </c>
      <c r="BU3" s="211" t="s">
        <v>397</v>
      </c>
      <c r="BV3" s="211" t="s">
        <v>398</v>
      </c>
      <c r="BW3" s="211" t="s">
        <v>399</v>
      </c>
      <c r="BX3" s="211" t="s">
        <v>400</v>
      </c>
      <c r="BY3" s="211" t="s">
        <v>401</v>
      </c>
      <c r="BZ3" s="211" t="s">
        <v>402</v>
      </c>
      <c r="CA3" s="211" t="s">
        <v>403</v>
      </c>
      <c r="CB3" s="211" t="s">
        <v>404</v>
      </c>
      <c r="CC3" s="211" t="s">
        <v>405</v>
      </c>
      <c r="CD3" s="211" t="s">
        <v>406</v>
      </c>
      <c r="CE3" s="211" t="s">
        <v>407</v>
      </c>
      <c r="CF3" s="211" t="s">
        <v>408</v>
      </c>
      <c r="CG3" s="211" t="s">
        <v>409</v>
      </c>
      <c r="CH3" s="211" t="s">
        <v>410</v>
      </c>
      <c r="CI3" s="211" t="s">
        <v>411</v>
      </c>
      <c r="CJ3" s="211" t="s">
        <v>412</v>
      </c>
      <c r="CK3" s="211" t="s">
        <v>413</v>
      </c>
      <c r="CL3" s="211" t="s">
        <v>414</v>
      </c>
      <c r="CM3" s="211" t="s">
        <v>415</v>
      </c>
      <c r="CN3" s="211" t="s">
        <v>416</v>
      </c>
      <c r="CO3" s="211" t="s">
        <v>417</v>
      </c>
      <c r="CP3" s="211" t="s">
        <v>418</v>
      </c>
      <c r="CQ3" s="211" t="s">
        <v>419</v>
      </c>
      <c r="CR3" s="211" t="s">
        <v>420</v>
      </c>
      <c r="CS3" s="211" t="s">
        <v>421</v>
      </c>
      <c r="CT3" s="211" t="s">
        <v>422</v>
      </c>
      <c r="CU3" s="211" t="s">
        <v>423</v>
      </c>
      <c r="CV3" s="211" t="s">
        <v>424</v>
      </c>
      <c r="CW3" s="211" t="s">
        <v>425</v>
      </c>
      <c r="CX3" s="211" t="s">
        <v>426</v>
      </c>
      <c r="CY3" s="211" t="s">
        <v>427</v>
      </c>
      <c r="CZ3" s="211" t="s">
        <v>428</v>
      </c>
      <c r="DA3" s="246" t="s">
        <v>429</v>
      </c>
    </row>
    <row r="4" spans="1:105" s="220" customFormat="1" ht="39.950000000000003" customHeight="1" x14ac:dyDescent="0.15">
      <c r="A4" s="213"/>
      <c r="B4" s="240"/>
      <c r="C4" s="215" t="s">
        <v>521</v>
      </c>
      <c r="D4" s="216" t="s">
        <v>474</v>
      </c>
      <c r="E4" s="216" t="s">
        <v>522</v>
      </c>
      <c r="F4" s="216" t="s">
        <v>523</v>
      </c>
      <c r="G4" s="216" t="s">
        <v>658</v>
      </c>
      <c r="H4" s="216" t="s">
        <v>524</v>
      </c>
      <c r="I4" s="216" t="s">
        <v>525</v>
      </c>
      <c r="J4" s="216" t="s">
        <v>526</v>
      </c>
      <c r="K4" s="216" t="s">
        <v>527</v>
      </c>
      <c r="L4" s="216" t="s">
        <v>675</v>
      </c>
      <c r="M4" s="216" t="s">
        <v>528</v>
      </c>
      <c r="N4" s="216" t="s">
        <v>529</v>
      </c>
      <c r="O4" s="216" t="s">
        <v>530</v>
      </c>
      <c r="P4" s="216" t="s">
        <v>531</v>
      </c>
      <c r="Q4" s="216" t="s">
        <v>532</v>
      </c>
      <c r="R4" s="216" t="s">
        <v>533</v>
      </c>
      <c r="S4" s="216" t="s">
        <v>534</v>
      </c>
      <c r="T4" s="216" t="s">
        <v>535</v>
      </c>
      <c r="U4" s="216" t="s">
        <v>536</v>
      </c>
      <c r="V4" s="216" t="s">
        <v>537</v>
      </c>
      <c r="W4" s="216" t="s">
        <v>538</v>
      </c>
      <c r="X4" s="216" t="s">
        <v>539</v>
      </c>
      <c r="Y4" s="216" t="s">
        <v>540</v>
      </c>
      <c r="Z4" s="216" t="s">
        <v>659</v>
      </c>
      <c r="AA4" s="216" t="s">
        <v>660</v>
      </c>
      <c r="AB4" s="216" t="s">
        <v>541</v>
      </c>
      <c r="AC4" s="216" t="s">
        <v>542</v>
      </c>
      <c r="AD4" s="216" t="s">
        <v>661</v>
      </c>
      <c r="AE4" s="216" t="s">
        <v>543</v>
      </c>
      <c r="AF4" s="216" t="s">
        <v>544</v>
      </c>
      <c r="AG4" s="216" t="s">
        <v>545</v>
      </c>
      <c r="AH4" s="216" t="s">
        <v>546</v>
      </c>
      <c r="AI4" s="216" t="s">
        <v>547</v>
      </c>
      <c r="AJ4" s="216" t="s">
        <v>629</v>
      </c>
      <c r="AK4" s="216" t="s">
        <v>548</v>
      </c>
      <c r="AL4" s="216" t="s">
        <v>549</v>
      </c>
      <c r="AM4" s="216" t="s">
        <v>550</v>
      </c>
      <c r="AN4" s="216" t="s">
        <v>662</v>
      </c>
      <c r="AO4" s="216" t="s">
        <v>551</v>
      </c>
      <c r="AP4" s="216" t="s">
        <v>552</v>
      </c>
      <c r="AQ4" s="216" t="s">
        <v>553</v>
      </c>
      <c r="AR4" s="216" t="s">
        <v>554</v>
      </c>
      <c r="AS4" s="216" t="s">
        <v>555</v>
      </c>
      <c r="AT4" s="216" t="s">
        <v>556</v>
      </c>
      <c r="AU4" s="216" t="s">
        <v>557</v>
      </c>
      <c r="AV4" s="216" t="s">
        <v>558</v>
      </c>
      <c r="AW4" s="216" t="s">
        <v>559</v>
      </c>
      <c r="AX4" s="216" t="s">
        <v>560</v>
      </c>
      <c r="AY4" s="216" t="s">
        <v>561</v>
      </c>
      <c r="AZ4" s="216" t="s">
        <v>475</v>
      </c>
      <c r="BA4" s="216" t="s">
        <v>562</v>
      </c>
      <c r="BB4" s="216" t="s">
        <v>563</v>
      </c>
      <c r="BC4" s="216" t="s">
        <v>564</v>
      </c>
      <c r="BD4" s="216" t="s">
        <v>565</v>
      </c>
      <c r="BE4" s="216" t="s">
        <v>640</v>
      </c>
      <c r="BF4" s="216" t="s">
        <v>566</v>
      </c>
      <c r="BG4" s="216" t="s">
        <v>567</v>
      </c>
      <c r="BH4" s="216" t="s">
        <v>568</v>
      </c>
      <c r="BI4" s="216" t="s">
        <v>326</v>
      </c>
      <c r="BJ4" s="216" t="s">
        <v>569</v>
      </c>
      <c r="BK4" s="216" t="s">
        <v>476</v>
      </c>
      <c r="BL4" s="216" t="s">
        <v>477</v>
      </c>
      <c r="BM4" s="216" t="s">
        <v>676</v>
      </c>
      <c r="BN4" s="216" t="s">
        <v>570</v>
      </c>
      <c r="BO4" s="216" t="s">
        <v>571</v>
      </c>
      <c r="BP4" s="216" t="s">
        <v>572</v>
      </c>
      <c r="BQ4" s="216" t="s">
        <v>573</v>
      </c>
      <c r="BR4" s="216" t="s">
        <v>478</v>
      </c>
      <c r="BS4" s="216" t="s">
        <v>574</v>
      </c>
      <c r="BT4" s="216" t="s">
        <v>575</v>
      </c>
      <c r="BU4" s="216" t="s">
        <v>479</v>
      </c>
      <c r="BV4" s="216" t="s">
        <v>480</v>
      </c>
      <c r="BW4" s="216" t="s">
        <v>576</v>
      </c>
      <c r="BX4" s="216" t="s">
        <v>577</v>
      </c>
      <c r="BY4" s="216" t="s">
        <v>578</v>
      </c>
      <c r="BZ4" s="216" t="s">
        <v>579</v>
      </c>
      <c r="CA4" s="216" t="s">
        <v>580</v>
      </c>
      <c r="CB4" s="216" t="s">
        <v>581</v>
      </c>
      <c r="CC4" s="216" t="s">
        <v>481</v>
      </c>
      <c r="CD4" s="216" t="s">
        <v>582</v>
      </c>
      <c r="CE4" s="216" t="s">
        <v>482</v>
      </c>
      <c r="CF4" s="216" t="s">
        <v>583</v>
      </c>
      <c r="CG4" s="216" t="s">
        <v>584</v>
      </c>
      <c r="CH4" s="216" t="s">
        <v>663</v>
      </c>
      <c r="CI4" s="216" t="s">
        <v>585</v>
      </c>
      <c r="CJ4" s="216" t="s">
        <v>586</v>
      </c>
      <c r="CK4" s="216" t="s">
        <v>587</v>
      </c>
      <c r="CL4" s="216" t="s">
        <v>588</v>
      </c>
      <c r="CM4" s="216" t="s">
        <v>589</v>
      </c>
      <c r="CN4" s="216" t="s">
        <v>590</v>
      </c>
      <c r="CO4" s="216" t="s">
        <v>591</v>
      </c>
      <c r="CP4" s="216" t="s">
        <v>592</v>
      </c>
      <c r="CQ4" s="216" t="s">
        <v>593</v>
      </c>
      <c r="CR4" s="216" t="s">
        <v>594</v>
      </c>
      <c r="CS4" s="216" t="s">
        <v>595</v>
      </c>
      <c r="CT4" s="216" t="s">
        <v>596</v>
      </c>
      <c r="CU4" s="216" t="s">
        <v>483</v>
      </c>
      <c r="CV4" s="216" t="s">
        <v>597</v>
      </c>
      <c r="CW4" s="216" t="s">
        <v>598</v>
      </c>
      <c r="CX4" s="216" t="s">
        <v>673</v>
      </c>
      <c r="CY4" s="216" t="s">
        <v>599</v>
      </c>
      <c r="CZ4" s="216" t="s">
        <v>484</v>
      </c>
      <c r="DA4" s="247" t="s">
        <v>485</v>
      </c>
    </row>
    <row r="5" spans="1:105" s="253" customFormat="1" ht="15" customHeight="1" x14ac:dyDescent="0.15">
      <c r="A5" s="248" t="s">
        <v>327</v>
      </c>
      <c r="B5" s="249" t="s">
        <v>521</v>
      </c>
      <c r="C5" s="250">
        <v>2.1736115101554047E-2</v>
      </c>
      <c r="D5" s="251">
        <v>5.167930047823395E-2</v>
      </c>
      <c r="E5" s="251">
        <v>9.4396691447886909E-3</v>
      </c>
      <c r="F5" s="251">
        <v>5.9027023425919077E-4</v>
      </c>
      <c r="G5" s="251">
        <v>0</v>
      </c>
      <c r="H5" s="251">
        <v>0</v>
      </c>
      <c r="I5" s="251">
        <v>0</v>
      </c>
      <c r="J5" s="251">
        <v>5.3812447207183427E-4</v>
      </c>
      <c r="K5" s="251">
        <v>6.9056571100030797E-4</v>
      </c>
      <c r="L5" s="251">
        <v>0.78647830733106705</v>
      </c>
      <c r="M5" s="251">
        <v>1.3152479772171915E-2</v>
      </c>
      <c r="N5" s="251">
        <v>6.3039065044516535E-2</v>
      </c>
      <c r="O5" s="251">
        <v>1.5024816704521975E-2</v>
      </c>
      <c r="P5" s="251">
        <v>0.21530560343151867</v>
      </c>
      <c r="Q5" s="251">
        <v>8.417862920828946E-3</v>
      </c>
      <c r="R5" s="251">
        <v>1.2553265432104549E-3</v>
      </c>
      <c r="S5" s="251">
        <v>2.4077179660299323E-5</v>
      </c>
      <c r="T5" s="251">
        <v>0</v>
      </c>
      <c r="U5" s="251">
        <v>7.4958121380417596E-3</v>
      </c>
      <c r="V5" s="251">
        <v>0</v>
      </c>
      <c r="W5" s="251">
        <v>0</v>
      </c>
      <c r="X5" s="251">
        <v>0</v>
      </c>
      <c r="Y5" s="251">
        <v>0</v>
      </c>
      <c r="Z5" s="251">
        <v>0</v>
      </c>
      <c r="AA5" s="251">
        <v>1.1800098872407393E-5</v>
      </c>
      <c r="AB5" s="251">
        <v>3.0233952584060968E-3</v>
      </c>
      <c r="AC5" s="251">
        <v>1.2264525857233312E-3</v>
      </c>
      <c r="AD5" s="251">
        <v>0</v>
      </c>
      <c r="AE5" s="251">
        <v>0</v>
      </c>
      <c r="AF5" s="251">
        <v>1.3105076296225067E-2</v>
      </c>
      <c r="AG5" s="251">
        <v>0</v>
      </c>
      <c r="AH5" s="251">
        <v>0</v>
      </c>
      <c r="AI5" s="251">
        <v>0</v>
      </c>
      <c r="AJ5" s="251">
        <v>1.8120653707912118E-5</v>
      </c>
      <c r="AK5" s="251">
        <v>0</v>
      </c>
      <c r="AL5" s="251">
        <v>0</v>
      </c>
      <c r="AM5" s="251">
        <v>0</v>
      </c>
      <c r="AN5" s="251">
        <v>0</v>
      </c>
      <c r="AO5" s="251">
        <v>0</v>
      </c>
      <c r="AP5" s="251">
        <v>0</v>
      </c>
      <c r="AQ5" s="251">
        <v>1.2398564246260284E-6</v>
      </c>
      <c r="AR5" s="251">
        <v>0</v>
      </c>
      <c r="AS5" s="251">
        <v>0</v>
      </c>
      <c r="AT5" s="251">
        <v>0</v>
      </c>
      <c r="AU5" s="251">
        <v>0</v>
      </c>
      <c r="AV5" s="251">
        <v>0</v>
      </c>
      <c r="AW5" s="251">
        <v>0</v>
      </c>
      <c r="AX5" s="251">
        <v>0</v>
      </c>
      <c r="AY5" s="251">
        <v>0</v>
      </c>
      <c r="AZ5" s="251">
        <v>0</v>
      </c>
      <c r="BA5" s="251">
        <v>0</v>
      </c>
      <c r="BB5" s="251">
        <v>0</v>
      </c>
      <c r="BC5" s="251">
        <v>0</v>
      </c>
      <c r="BD5" s="251">
        <v>0</v>
      </c>
      <c r="BE5" s="251">
        <v>0</v>
      </c>
      <c r="BF5" s="251">
        <v>0</v>
      </c>
      <c r="BG5" s="251">
        <v>0</v>
      </c>
      <c r="BH5" s="251">
        <v>4.1025943080966968E-3</v>
      </c>
      <c r="BI5" s="251">
        <v>0</v>
      </c>
      <c r="BJ5" s="251">
        <v>5.1005264336917563E-4</v>
      </c>
      <c r="BK5" s="251">
        <v>1.5137329280786459E-5</v>
      </c>
      <c r="BL5" s="251">
        <v>1.7280470396548342E-3</v>
      </c>
      <c r="BM5" s="251">
        <v>0</v>
      </c>
      <c r="BN5" s="251">
        <v>0</v>
      </c>
      <c r="BO5" s="251">
        <v>0</v>
      </c>
      <c r="BP5" s="251">
        <v>0</v>
      </c>
      <c r="BQ5" s="251">
        <v>0</v>
      </c>
      <c r="BR5" s="251">
        <v>2.820001326055688E-4</v>
      </c>
      <c r="BS5" s="251">
        <v>0</v>
      </c>
      <c r="BT5" s="251">
        <v>1.3368486660238876E-6</v>
      </c>
      <c r="BU5" s="251">
        <v>6.2165774348351419E-7</v>
      </c>
      <c r="BV5" s="251">
        <v>8.1006117660574751E-6</v>
      </c>
      <c r="BW5" s="251">
        <v>0</v>
      </c>
      <c r="BX5" s="251">
        <v>0</v>
      </c>
      <c r="BY5" s="251">
        <v>0</v>
      </c>
      <c r="BZ5" s="251">
        <v>0</v>
      </c>
      <c r="CA5" s="251">
        <v>0</v>
      </c>
      <c r="CB5" s="251">
        <v>0</v>
      </c>
      <c r="CC5" s="251">
        <v>0</v>
      </c>
      <c r="CD5" s="251">
        <v>1.1177633199343536E-4</v>
      </c>
      <c r="CE5" s="251">
        <v>0</v>
      </c>
      <c r="CF5" s="251">
        <v>0</v>
      </c>
      <c r="CG5" s="251">
        <v>0</v>
      </c>
      <c r="CH5" s="251">
        <v>0</v>
      </c>
      <c r="CI5" s="251">
        <v>9.9946266879947308E-6</v>
      </c>
      <c r="CJ5" s="251">
        <v>8.2417581313516067E-4</v>
      </c>
      <c r="CK5" s="251">
        <v>3.280046111848934E-4</v>
      </c>
      <c r="CL5" s="251">
        <v>6.261488894638488E-4</v>
      </c>
      <c r="CM5" s="251">
        <v>2.1886909243127653E-3</v>
      </c>
      <c r="CN5" s="251">
        <v>3.9655214707138555E-3</v>
      </c>
      <c r="CO5" s="251">
        <v>2.318242385670907E-3</v>
      </c>
      <c r="CP5" s="251">
        <v>6.87581668293431E-5</v>
      </c>
      <c r="CQ5" s="251">
        <v>0</v>
      </c>
      <c r="CR5" s="251">
        <v>0</v>
      </c>
      <c r="CS5" s="251">
        <v>1.701790924995808E-6</v>
      </c>
      <c r="CT5" s="251">
        <v>1.7121322228017728E-2</v>
      </c>
      <c r="CU5" s="251">
        <v>1.7145796358523337E-2</v>
      </c>
      <c r="CV5" s="251">
        <v>1.7181213090338113E-4</v>
      </c>
      <c r="CW5" s="251">
        <v>3.8289581790726841E-3</v>
      </c>
      <c r="CX5" s="251">
        <v>2.8297483211996446E-3</v>
      </c>
      <c r="CY5" s="251">
        <v>4.6845208416280183E-3</v>
      </c>
      <c r="CZ5" s="251">
        <v>0</v>
      </c>
      <c r="DA5" s="252">
        <v>0</v>
      </c>
    </row>
    <row r="6" spans="1:105" s="253" customFormat="1" ht="15" customHeight="1" x14ac:dyDescent="0.15">
      <c r="A6" s="254" t="s">
        <v>328</v>
      </c>
      <c r="B6" s="255" t="s">
        <v>474</v>
      </c>
      <c r="C6" s="250">
        <v>1.0965204909088058E-2</v>
      </c>
      <c r="D6" s="251">
        <v>6.0849611772660163E-2</v>
      </c>
      <c r="E6" s="251">
        <v>3.518466395230458E-2</v>
      </c>
      <c r="F6" s="251">
        <v>1.4992243000841885E-4</v>
      </c>
      <c r="G6" s="251">
        <v>0</v>
      </c>
      <c r="H6" s="251">
        <v>0</v>
      </c>
      <c r="I6" s="251">
        <v>0</v>
      </c>
      <c r="J6" s="251">
        <v>0.51192060501072734</v>
      </c>
      <c r="K6" s="251">
        <v>1.3349280779686993E-6</v>
      </c>
      <c r="L6" s="251">
        <v>0</v>
      </c>
      <c r="M6" s="251">
        <v>3.4855869974058261E-3</v>
      </c>
      <c r="N6" s="251">
        <v>1.0543521806084838E-2</v>
      </c>
      <c r="O6" s="251">
        <v>0</v>
      </c>
      <c r="P6" s="251">
        <v>1.2648379488641517E-2</v>
      </c>
      <c r="Q6" s="251">
        <v>5.4569733699699546E-4</v>
      </c>
      <c r="R6" s="251">
        <v>4.1778646240718069E-5</v>
      </c>
      <c r="S6" s="251">
        <v>0</v>
      </c>
      <c r="T6" s="251">
        <v>0</v>
      </c>
      <c r="U6" s="251">
        <v>0</v>
      </c>
      <c r="V6" s="251">
        <v>0</v>
      </c>
      <c r="W6" s="251">
        <v>0</v>
      </c>
      <c r="X6" s="251">
        <v>5.6566896776375961E-4</v>
      </c>
      <c r="Y6" s="251">
        <v>0</v>
      </c>
      <c r="Z6" s="251">
        <v>0</v>
      </c>
      <c r="AA6" s="251">
        <v>0</v>
      </c>
      <c r="AB6" s="251">
        <v>1.9854673715737658E-5</v>
      </c>
      <c r="AC6" s="251">
        <v>0</v>
      </c>
      <c r="AD6" s="251">
        <v>0</v>
      </c>
      <c r="AE6" s="251">
        <v>0</v>
      </c>
      <c r="AF6" s="251">
        <v>0</v>
      </c>
      <c r="AG6" s="251">
        <v>3.0071967249938622E-4</v>
      </c>
      <c r="AH6" s="251">
        <v>0</v>
      </c>
      <c r="AI6" s="251">
        <v>0</v>
      </c>
      <c r="AJ6" s="251">
        <v>4.2636832253910865E-7</v>
      </c>
      <c r="AK6" s="251">
        <v>0</v>
      </c>
      <c r="AL6" s="251">
        <v>0</v>
      </c>
      <c r="AM6" s="251">
        <v>0</v>
      </c>
      <c r="AN6" s="251">
        <v>0</v>
      </c>
      <c r="AO6" s="251">
        <v>0</v>
      </c>
      <c r="AP6" s="251">
        <v>0</v>
      </c>
      <c r="AQ6" s="251">
        <v>0</v>
      </c>
      <c r="AR6" s="251">
        <v>0</v>
      </c>
      <c r="AS6" s="251">
        <v>0</v>
      </c>
      <c r="AT6" s="251">
        <v>0</v>
      </c>
      <c r="AU6" s="251">
        <v>0</v>
      </c>
      <c r="AV6" s="251">
        <v>0</v>
      </c>
      <c r="AW6" s="251">
        <v>0</v>
      </c>
      <c r="AX6" s="251">
        <v>0</v>
      </c>
      <c r="AY6" s="251">
        <v>0</v>
      </c>
      <c r="AZ6" s="251">
        <v>0</v>
      </c>
      <c r="BA6" s="251">
        <v>0</v>
      </c>
      <c r="BB6" s="251">
        <v>0</v>
      </c>
      <c r="BC6" s="251">
        <v>0</v>
      </c>
      <c r="BD6" s="251">
        <v>0</v>
      </c>
      <c r="BE6" s="251">
        <v>0</v>
      </c>
      <c r="BF6" s="251">
        <v>0</v>
      </c>
      <c r="BG6" s="251">
        <v>0</v>
      </c>
      <c r="BH6" s="251">
        <v>1.7588158494791324E-6</v>
      </c>
      <c r="BI6" s="251">
        <v>0</v>
      </c>
      <c r="BJ6" s="251">
        <v>0</v>
      </c>
      <c r="BK6" s="251">
        <v>0</v>
      </c>
      <c r="BL6" s="251">
        <v>0</v>
      </c>
      <c r="BM6" s="251">
        <v>0</v>
      </c>
      <c r="BN6" s="251">
        <v>0</v>
      </c>
      <c r="BO6" s="251">
        <v>0</v>
      </c>
      <c r="BP6" s="251">
        <v>0</v>
      </c>
      <c r="BQ6" s="251">
        <v>0</v>
      </c>
      <c r="BR6" s="251">
        <v>0</v>
      </c>
      <c r="BS6" s="251">
        <v>0</v>
      </c>
      <c r="BT6" s="251">
        <v>0</v>
      </c>
      <c r="BU6" s="251">
        <v>0</v>
      </c>
      <c r="BV6" s="251">
        <v>0</v>
      </c>
      <c r="BW6" s="251">
        <v>0</v>
      </c>
      <c r="BX6" s="251">
        <v>0</v>
      </c>
      <c r="BY6" s="251">
        <v>0</v>
      </c>
      <c r="BZ6" s="251">
        <v>0</v>
      </c>
      <c r="CA6" s="251">
        <v>0</v>
      </c>
      <c r="CB6" s="251">
        <v>0</v>
      </c>
      <c r="CC6" s="251">
        <v>0</v>
      </c>
      <c r="CD6" s="251">
        <v>6.648501059773616E-6</v>
      </c>
      <c r="CE6" s="251">
        <v>0</v>
      </c>
      <c r="CF6" s="251">
        <v>0</v>
      </c>
      <c r="CG6" s="251">
        <v>0</v>
      </c>
      <c r="CH6" s="251">
        <v>0</v>
      </c>
      <c r="CI6" s="251">
        <v>1.4897475788427225E-6</v>
      </c>
      <c r="CJ6" s="251">
        <v>9.4274385360813557E-5</v>
      </c>
      <c r="CK6" s="251">
        <v>1.0851285779694688E-3</v>
      </c>
      <c r="CL6" s="251">
        <v>8.1654687203721717E-5</v>
      </c>
      <c r="CM6" s="251">
        <v>3.7393297910615964E-4</v>
      </c>
      <c r="CN6" s="251">
        <v>7.2501860921761593E-4</v>
      </c>
      <c r="CO6" s="251">
        <v>0</v>
      </c>
      <c r="CP6" s="251">
        <v>0</v>
      </c>
      <c r="CQ6" s="251">
        <v>0</v>
      </c>
      <c r="CR6" s="251">
        <v>0</v>
      </c>
      <c r="CS6" s="251">
        <v>0</v>
      </c>
      <c r="CT6" s="251">
        <v>2.0313993866566391E-3</v>
      </c>
      <c r="CU6" s="251">
        <v>4.1264084494711329E-3</v>
      </c>
      <c r="CV6" s="251">
        <v>0</v>
      </c>
      <c r="CW6" s="251">
        <v>2.5302327002500157E-6</v>
      </c>
      <c r="CX6" s="251">
        <v>0</v>
      </c>
      <c r="CY6" s="251">
        <v>1.8149960947732053E-4</v>
      </c>
      <c r="CZ6" s="251">
        <v>0</v>
      </c>
      <c r="DA6" s="252">
        <v>0</v>
      </c>
    </row>
    <row r="7" spans="1:105" s="253" customFormat="1" ht="15" customHeight="1" x14ac:dyDescent="0.15">
      <c r="A7" s="254" t="s">
        <v>329</v>
      </c>
      <c r="B7" s="255" t="s">
        <v>522</v>
      </c>
      <c r="C7" s="250">
        <v>5.3990919055231415E-2</v>
      </c>
      <c r="D7" s="251">
        <v>7.1408848088484522E-2</v>
      </c>
      <c r="E7" s="251">
        <v>0</v>
      </c>
      <c r="F7" s="251">
        <v>1.2576855307831558E-5</v>
      </c>
      <c r="G7" s="251">
        <v>0</v>
      </c>
      <c r="H7" s="251">
        <v>0</v>
      </c>
      <c r="I7" s="251">
        <v>0</v>
      </c>
      <c r="J7" s="251">
        <v>0</v>
      </c>
      <c r="K7" s="251">
        <v>0</v>
      </c>
      <c r="L7" s="251">
        <v>0</v>
      </c>
      <c r="M7" s="251">
        <v>0</v>
      </c>
      <c r="N7" s="251">
        <v>0</v>
      </c>
      <c r="O7" s="251">
        <v>0</v>
      </c>
      <c r="P7" s="251">
        <v>0</v>
      </c>
      <c r="Q7" s="251">
        <v>0</v>
      </c>
      <c r="R7" s="251">
        <v>0</v>
      </c>
      <c r="S7" s="251">
        <v>0</v>
      </c>
      <c r="T7" s="251">
        <v>0</v>
      </c>
      <c r="U7" s="251">
        <v>0</v>
      </c>
      <c r="V7" s="251">
        <v>0</v>
      </c>
      <c r="W7" s="251">
        <v>0</v>
      </c>
      <c r="X7" s="251">
        <v>0</v>
      </c>
      <c r="Y7" s="251">
        <v>0</v>
      </c>
      <c r="Z7" s="251">
        <v>0</v>
      </c>
      <c r="AA7" s="251">
        <v>0</v>
      </c>
      <c r="AB7" s="251">
        <v>0</v>
      </c>
      <c r="AC7" s="251">
        <v>0</v>
      </c>
      <c r="AD7" s="251">
        <v>0</v>
      </c>
      <c r="AE7" s="251">
        <v>0</v>
      </c>
      <c r="AF7" s="251">
        <v>0</v>
      </c>
      <c r="AG7" s="251">
        <v>0</v>
      </c>
      <c r="AH7" s="251">
        <v>0</v>
      </c>
      <c r="AI7" s="251">
        <v>0</v>
      </c>
      <c r="AJ7" s="251">
        <v>0</v>
      </c>
      <c r="AK7" s="251">
        <v>0</v>
      </c>
      <c r="AL7" s="251">
        <v>0</v>
      </c>
      <c r="AM7" s="251">
        <v>0</v>
      </c>
      <c r="AN7" s="251">
        <v>0</v>
      </c>
      <c r="AO7" s="251">
        <v>0</v>
      </c>
      <c r="AP7" s="251">
        <v>0</v>
      </c>
      <c r="AQ7" s="251">
        <v>0</v>
      </c>
      <c r="AR7" s="251">
        <v>0</v>
      </c>
      <c r="AS7" s="251">
        <v>0</v>
      </c>
      <c r="AT7" s="251">
        <v>0</v>
      </c>
      <c r="AU7" s="251">
        <v>0</v>
      </c>
      <c r="AV7" s="251">
        <v>0</v>
      </c>
      <c r="AW7" s="251">
        <v>0</v>
      </c>
      <c r="AX7" s="251">
        <v>0</v>
      </c>
      <c r="AY7" s="251">
        <v>0</v>
      </c>
      <c r="AZ7" s="251">
        <v>0</v>
      </c>
      <c r="BA7" s="251">
        <v>0</v>
      </c>
      <c r="BB7" s="251">
        <v>0</v>
      </c>
      <c r="BC7" s="251">
        <v>0</v>
      </c>
      <c r="BD7" s="251">
        <v>0</v>
      </c>
      <c r="BE7" s="251">
        <v>0</v>
      </c>
      <c r="BF7" s="251">
        <v>0</v>
      </c>
      <c r="BG7" s="251">
        <v>0</v>
      </c>
      <c r="BH7" s="251">
        <v>0</v>
      </c>
      <c r="BI7" s="251">
        <v>0</v>
      </c>
      <c r="BJ7" s="251">
        <v>0</v>
      </c>
      <c r="BK7" s="251">
        <v>0</v>
      </c>
      <c r="BL7" s="251">
        <v>0</v>
      </c>
      <c r="BM7" s="251">
        <v>0</v>
      </c>
      <c r="BN7" s="251">
        <v>0</v>
      </c>
      <c r="BO7" s="251">
        <v>0</v>
      </c>
      <c r="BP7" s="251">
        <v>0</v>
      </c>
      <c r="BQ7" s="251">
        <v>0</v>
      </c>
      <c r="BR7" s="251">
        <v>0</v>
      </c>
      <c r="BS7" s="251">
        <v>0</v>
      </c>
      <c r="BT7" s="251">
        <v>0</v>
      </c>
      <c r="BU7" s="251">
        <v>0</v>
      </c>
      <c r="BV7" s="251">
        <v>0</v>
      </c>
      <c r="BW7" s="251">
        <v>0</v>
      </c>
      <c r="BX7" s="251">
        <v>0</v>
      </c>
      <c r="BY7" s="251">
        <v>0</v>
      </c>
      <c r="BZ7" s="251">
        <v>0</v>
      </c>
      <c r="CA7" s="251">
        <v>0</v>
      </c>
      <c r="CB7" s="251">
        <v>0</v>
      </c>
      <c r="CC7" s="251">
        <v>0</v>
      </c>
      <c r="CD7" s="251">
        <v>0</v>
      </c>
      <c r="CE7" s="251">
        <v>0</v>
      </c>
      <c r="CF7" s="251">
        <v>0</v>
      </c>
      <c r="CG7" s="251">
        <v>0</v>
      </c>
      <c r="CH7" s="251">
        <v>0</v>
      </c>
      <c r="CI7" s="251">
        <v>0</v>
      </c>
      <c r="CJ7" s="251">
        <v>0</v>
      </c>
      <c r="CK7" s="251">
        <v>0</v>
      </c>
      <c r="CL7" s="251">
        <v>0</v>
      </c>
      <c r="CM7" s="251">
        <v>0</v>
      </c>
      <c r="CN7" s="251">
        <v>0</v>
      </c>
      <c r="CO7" s="251">
        <v>0</v>
      </c>
      <c r="CP7" s="251">
        <v>0</v>
      </c>
      <c r="CQ7" s="251">
        <v>0</v>
      </c>
      <c r="CR7" s="251">
        <v>0</v>
      </c>
      <c r="CS7" s="251">
        <v>0</v>
      </c>
      <c r="CT7" s="251">
        <v>0</v>
      </c>
      <c r="CU7" s="251">
        <v>0</v>
      </c>
      <c r="CV7" s="251">
        <v>0</v>
      </c>
      <c r="CW7" s="251">
        <v>0</v>
      </c>
      <c r="CX7" s="251">
        <v>0</v>
      </c>
      <c r="CY7" s="251">
        <v>0</v>
      </c>
      <c r="CZ7" s="251">
        <v>0</v>
      </c>
      <c r="DA7" s="252">
        <v>0</v>
      </c>
    </row>
    <row r="8" spans="1:105" s="253" customFormat="1" ht="15" customHeight="1" x14ac:dyDescent="0.15">
      <c r="A8" s="254" t="s">
        <v>330</v>
      </c>
      <c r="B8" s="255" t="s">
        <v>523</v>
      </c>
      <c r="C8" s="250">
        <v>6.0350305033660318E-4</v>
      </c>
      <c r="D8" s="251">
        <v>0</v>
      </c>
      <c r="E8" s="251">
        <v>0</v>
      </c>
      <c r="F8" s="251">
        <v>0.23502124817605999</v>
      </c>
      <c r="G8" s="251">
        <v>1.6382394209332919E-4</v>
      </c>
      <c r="H8" s="251">
        <v>0</v>
      </c>
      <c r="I8" s="251">
        <v>2.8113684807153689E-5</v>
      </c>
      <c r="J8" s="251">
        <v>3.0189751574085895E-4</v>
      </c>
      <c r="K8" s="251">
        <v>8.5509559660995008E-5</v>
      </c>
      <c r="L8" s="251">
        <v>0</v>
      </c>
      <c r="M8" s="251">
        <v>2.9885771175723028E-4</v>
      </c>
      <c r="N8" s="251">
        <v>2.6378993420119678E-3</v>
      </c>
      <c r="O8" s="251">
        <v>0</v>
      </c>
      <c r="P8" s="251">
        <v>1.0362266253709487E-3</v>
      </c>
      <c r="Q8" s="251">
        <v>4.7079770250721177E-6</v>
      </c>
      <c r="R8" s="251">
        <v>0</v>
      </c>
      <c r="S8" s="251">
        <v>0.14060571624298346</v>
      </c>
      <c r="T8" s="251">
        <v>1.7164930923184527E-5</v>
      </c>
      <c r="U8" s="251">
        <v>4.5631312510751237E-4</v>
      </c>
      <c r="V8" s="251">
        <v>1.3260256941346701E-6</v>
      </c>
      <c r="W8" s="251">
        <v>0</v>
      </c>
      <c r="X8" s="251">
        <v>0</v>
      </c>
      <c r="Y8" s="251">
        <v>7.5101097631426923E-6</v>
      </c>
      <c r="Z8" s="251">
        <v>0</v>
      </c>
      <c r="AA8" s="251">
        <v>0</v>
      </c>
      <c r="AB8" s="251">
        <v>0</v>
      </c>
      <c r="AC8" s="251">
        <v>8.1040944501594391E-4</v>
      </c>
      <c r="AD8" s="251">
        <v>0</v>
      </c>
      <c r="AE8" s="251">
        <v>0</v>
      </c>
      <c r="AF8" s="251">
        <v>0</v>
      </c>
      <c r="AG8" s="251">
        <v>1.5149167057004399E-5</v>
      </c>
      <c r="AH8" s="251">
        <v>0</v>
      </c>
      <c r="AI8" s="251">
        <v>0</v>
      </c>
      <c r="AJ8" s="251">
        <v>1.9186574514259888E-6</v>
      </c>
      <c r="AK8" s="251">
        <v>0</v>
      </c>
      <c r="AL8" s="251">
        <v>0</v>
      </c>
      <c r="AM8" s="251">
        <v>0</v>
      </c>
      <c r="AN8" s="251">
        <v>7.6532808658411755E-7</v>
      </c>
      <c r="AO8" s="251">
        <v>0</v>
      </c>
      <c r="AP8" s="251">
        <v>0</v>
      </c>
      <c r="AQ8" s="251">
        <v>0</v>
      </c>
      <c r="AR8" s="251">
        <v>0</v>
      </c>
      <c r="AS8" s="251">
        <v>0</v>
      </c>
      <c r="AT8" s="251">
        <v>0</v>
      </c>
      <c r="AU8" s="251">
        <v>0</v>
      </c>
      <c r="AV8" s="251">
        <v>0</v>
      </c>
      <c r="AW8" s="251">
        <v>0</v>
      </c>
      <c r="AX8" s="251">
        <v>0</v>
      </c>
      <c r="AY8" s="251">
        <v>0</v>
      </c>
      <c r="AZ8" s="251">
        <v>0</v>
      </c>
      <c r="BA8" s="251">
        <v>0</v>
      </c>
      <c r="BB8" s="251">
        <v>0</v>
      </c>
      <c r="BC8" s="251">
        <v>0</v>
      </c>
      <c r="BD8" s="251">
        <v>0</v>
      </c>
      <c r="BE8" s="251">
        <v>0</v>
      </c>
      <c r="BF8" s="251">
        <v>8.8277114473348195E-5</v>
      </c>
      <c r="BG8" s="251">
        <v>0</v>
      </c>
      <c r="BH8" s="251">
        <v>1.7568616096463779E-4</v>
      </c>
      <c r="BI8" s="251">
        <v>0</v>
      </c>
      <c r="BJ8" s="251">
        <v>1.2691812275985663E-5</v>
      </c>
      <c r="BK8" s="251">
        <v>4.0981771880975362E-5</v>
      </c>
      <c r="BL8" s="251">
        <v>6.5470019280670019E-5</v>
      </c>
      <c r="BM8" s="251">
        <v>0</v>
      </c>
      <c r="BN8" s="251">
        <v>0</v>
      </c>
      <c r="BO8" s="251">
        <v>0</v>
      </c>
      <c r="BP8" s="251">
        <v>0</v>
      </c>
      <c r="BQ8" s="251">
        <v>0</v>
      </c>
      <c r="BR8" s="251">
        <v>0</v>
      </c>
      <c r="BS8" s="251">
        <v>0</v>
      </c>
      <c r="BT8" s="251">
        <v>0</v>
      </c>
      <c r="BU8" s="251">
        <v>0</v>
      </c>
      <c r="BV8" s="251">
        <v>0</v>
      </c>
      <c r="BW8" s="251">
        <v>0</v>
      </c>
      <c r="BX8" s="251">
        <v>0</v>
      </c>
      <c r="BY8" s="251">
        <v>0</v>
      </c>
      <c r="BZ8" s="251">
        <v>0</v>
      </c>
      <c r="CA8" s="251">
        <v>0</v>
      </c>
      <c r="CB8" s="251">
        <v>0</v>
      </c>
      <c r="CC8" s="251">
        <v>0</v>
      </c>
      <c r="CD8" s="251">
        <v>0</v>
      </c>
      <c r="CE8" s="251">
        <v>0</v>
      </c>
      <c r="CF8" s="251">
        <v>0</v>
      </c>
      <c r="CG8" s="251">
        <v>0</v>
      </c>
      <c r="CH8" s="251">
        <v>0</v>
      </c>
      <c r="CI8" s="251">
        <v>2.0782133584271662E-6</v>
      </c>
      <c r="CJ8" s="251">
        <v>3.2170506066642095E-5</v>
      </c>
      <c r="CK8" s="251">
        <v>5.1443239175717421E-5</v>
      </c>
      <c r="CL8" s="251">
        <v>6.3146982749022038E-6</v>
      </c>
      <c r="CM8" s="251">
        <v>8.7678753650236751E-5</v>
      </c>
      <c r="CN8" s="251">
        <v>1.8183646894654083E-4</v>
      </c>
      <c r="CO8" s="251">
        <v>0</v>
      </c>
      <c r="CP8" s="251">
        <v>0</v>
      </c>
      <c r="CQ8" s="251">
        <v>0</v>
      </c>
      <c r="CR8" s="251">
        <v>0</v>
      </c>
      <c r="CS8" s="251">
        <v>0</v>
      </c>
      <c r="CT8" s="251">
        <v>1.6492342029899663E-3</v>
      </c>
      <c r="CU8" s="251">
        <v>2.3090005761119995E-3</v>
      </c>
      <c r="CV8" s="251">
        <v>0</v>
      </c>
      <c r="CW8" s="251">
        <v>0</v>
      </c>
      <c r="CX8" s="251">
        <v>0</v>
      </c>
      <c r="CY8" s="251">
        <v>1.5672252463090999E-4</v>
      </c>
      <c r="CZ8" s="251">
        <v>0</v>
      </c>
      <c r="DA8" s="252">
        <v>0</v>
      </c>
    </row>
    <row r="9" spans="1:105" s="253" customFormat="1" ht="15" customHeight="1" x14ac:dyDescent="0.15">
      <c r="A9" s="254" t="s">
        <v>331</v>
      </c>
      <c r="B9" s="255" t="s">
        <v>617</v>
      </c>
      <c r="C9" s="250">
        <v>0</v>
      </c>
      <c r="D9" s="251">
        <v>0</v>
      </c>
      <c r="E9" s="251">
        <v>0</v>
      </c>
      <c r="F9" s="251">
        <v>0</v>
      </c>
      <c r="G9" s="251">
        <v>2.5006330210429521E-2</v>
      </c>
      <c r="H9" s="251">
        <v>0</v>
      </c>
      <c r="I9" s="251">
        <v>0</v>
      </c>
      <c r="J9" s="251">
        <v>9.3893979890075809E-5</v>
      </c>
      <c r="K9" s="251">
        <v>0.34721594260105915</v>
      </c>
      <c r="L9" s="251">
        <v>0</v>
      </c>
      <c r="M9" s="251">
        <v>1.054211011320424E-4</v>
      </c>
      <c r="N9" s="251">
        <v>6.5565657845736824E-3</v>
      </c>
      <c r="O9" s="251">
        <v>0</v>
      </c>
      <c r="P9" s="251">
        <v>1.34497259191105E-3</v>
      </c>
      <c r="Q9" s="251">
        <v>4.2799791137019253E-7</v>
      </c>
      <c r="R9" s="251">
        <v>0</v>
      </c>
      <c r="S9" s="251">
        <v>0</v>
      </c>
      <c r="T9" s="251">
        <v>0</v>
      </c>
      <c r="U9" s="251">
        <v>0</v>
      </c>
      <c r="V9" s="251">
        <v>0</v>
      </c>
      <c r="W9" s="251">
        <v>0</v>
      </c>
      <c r="X9" s="251">
        <v>5.2745655687384891E-5</v>
      </c>
      <c r="Y9" s="251">
        <v>0</v>
      </c>
      <c r="Z9" s="251">
        <v>0</v>
      </c>
      <c r="AA9" s="251">
        <v>0</v>
      </c>
      <c r="AB9" s="251">
        <v>1.7132101582467132E-4</v>
      </c>
      <c r="AC9" s="251">
        <v>0</v>
      </c>
      <c r="AD9" s="251">
        <v>0</v>
      </c>
      <c r="AE9" s="251">
        <v>0</v>
      </c>
      <c r="AF9" s="251">
        <v>0</v>
      </c>
      <c r="AG9" s="251">
        <v>0</v>
      </c>
      <c r="AH9" s="251">
        <v>0</v>
      </c>
      <c r="AI9" s="251">
        <v>0</v>
      </c>
      <c r="AJ9" s="251">
        <v>0</v>
      </c>
      <c r="AK9" s="251">
        <v>0</v>
      </c>
      <c r="AL9" s="251">
        <v>0</v>
      </c>
      <c r="AM9" s="251">
        <v>0</v>
      </c>
      <c r="AN9" s="251">
        <v>0</v>
      </c>
      <c r="AO9" s="251">
        <v>0</v>
      </c>
      <c r="AP9" s="251">
        <v>0</v>
      </c>
      <c r="AQ9" s="251">
        <v>0</v>
      </c>
      <c r="AR9" s="251">
        <v>0</v>
      </c>
      <c r="AS9" s="251">
        <v>0</v>
      </c>
      <c r="AT9" s="251">
        <v>0</v>
      </c>
      <c r="AU9" s="251">
        <v>0</v>
      </c>
      <c r="AV9" s="251">
        <v>0</v>
      </c>
      <c r="AW9" s="251">
        <v>0</v>
      </c>
      <c r="AX9" s="251">
        <v>0</v>
      </c>
      <c r="AY9" s="251">
        <v>0</v>
      </c>
      <c r="AZ9" s="251">
        <v>0</v>
      </c>
      <c r="BA9" s="251">
        <v>0</v>
      </c>
      <c r="BB9" s="251">
        <v>0</v>
      </c>
      <c r="BC9" s="251">
        <v>0</v>
      </c>
      <c r="BD9" s="251">
        <v>0</v>
      </c>
      <c r="BE9" s="251">
        <v>0</v>
      </c>
      <c r="BF9" s="251">
        <v>0</v>
      </c>
      <c r="BG9" s="251">
        <v>0</v>
      </c>
      <c r="BH9" s="251">
        <v>2.0169709313860141E-4</v>
      </c>
      <c r="BI9" s="251">
        <v>0</v>
      </c>
      <c r="BJ9" s="251">
        <v>0</v>
      </c>
      <c r="BK9" s="251">
        <v>0</v>
      </c>
      <c r="BL9" s="251">
        <v>0</v>
      </c>
      <c r="BM9" s="251">
        <v>0</v>
      </c>
      <c r="BN9" s="251">
        <v>0</v>
      </c>
      <c r="BO9" s="251">
        <v>0</v>
      </c>
      <c r="BP9" s="251">
        <v>0</v>
      </c>
      <c r="BQ9" s="251">
        <v>0</v>
      </c>
      <c r="BR9" s="251">
        <v>0</v>
      </c>
      <c r="BS9" s="251">
        <v>0</v>
      </c>
      <c r="BT9" s="251">
        <v>0</v>
      </c>
      <c r="BU9" s="251">
        <v>0</v>
      </c>
      <c r="BV9" s="251">
        <v>0</v>
      </c>
      <c r="BW9" s="251">
        <v>0</v>
      </c>
      <c r="BX9" s="251">
        <v>0</v>
      </c>
      <c r="BY9" s="251">
        <v>0</v>
      </c>
      <c r="BZ9" s="251">
        <v>0</v>
      </c>
      <c r="CA9" s="251">
        <v>0</v>
      </c>
      <c r="CB9" s="251">
        <v>0</v>
      </c>
      <c r="CC9" s="251">
        <v>0</v>
      </c>
      <c r="CD9" s="251">
        <v>1.1208201020308011E-5</v>
      </c>
      <c r="CE9" s="251">
        <v>0</v>
      </c>
      <c r="CF9" s="251">
        <v>0</v>
      </c>
      <c r="CG9" s="251">
        <v>0</v>
      </c>
      <c r="CH9" s="251">
        <v>0</v>
      </c>
      <c r="CI9" s="251">
        <v>3.4007127683353624E-6</v>
      </c>
      <c r="CJ9" s="251">
        <v>3.0251528346864257E-5</v>
      </c>
      <c r="CK9" s="251">
        <v>1.3300595527442044E-4</v>
      </c>
      <c r="CL9" s="251">
        <v>1.0778194034661164E-4</v>
      </c>
      <c r="CM9" s="251">
        <v>4.3653750966764514E-4</v>
      </c>
      <c r="CN9" s="251">
        <v>9.8573815387064507E-4</v>
      </c>
      <c r="CO9" s="251">
        <v>0</v>
      </c>
      <c r="CP9" s="251">
        <v>0</v>
      </c>
      <c r="CQ9" s="251">
        <v>0</v>
      </c>
      <c r="CR9" s="251">
        <v>0</v>
      </c>
      <c r="CS9" s="251">
        <v>0</v>
      </c>
      <c r="CT9" s="251">
        <v>5.2053465191496118E-3</v>
      </c>
      <c r="CU9" s="251">
        <v>5.7164018107112233E-3</v>
      </c>
      <c r="CV9" s="251">
        <v>0</v>
      </c>
      <c r="CW9" s="251">
        <v>2.3106275979641652E-5</v>
      </c>
      <c r="CX9" s="251">
        <v>0</v>
      </c>
      <c r="CY9" s="251">
        <v>3.8337812247490161E-4</v>
      </c>
      <c r="CZ9" s="251">
        <v>0</v>
      </c>
      <c r="DA9" s="252">
        <v>0</v>
      </c>
    </row>
    <row r="10" spans="1:105" s="253" customFormat="1" ht="15" customHeight="1" x14ac:dyDescent="0.15">
      <c r="A10" s="254" t="s">
        <v>332</v>
      </c>
      <c r="B10" s="255" t="s">
        <v>524</v>
      </c>
      <c r="C10" s="250">
        <v>0</v>
      </c>
      <c r="D10" s="251">
        <v>3.0092269569730998E-5</v>
      </c>
      <c r="E10" s="251">
        <v>0</v>
      </c>
      <c r="F10" s="251">
        <v>4.0914246869619401E-5</v>
      </c>
      <c r="G10" s="251">
        <v>0</v>
      </c>
      <c r="H10" s="251">
        <v>0</v>
      </c>
      <c r="I10" s="251">
        <v>0</v>
      </c>
      <c r="J10" s="251">
        <v>8.6607643152566841E-5</v>
      </c>
      <c r="K10" s="251">
        <v>9.6300228291241999E-5</v>
      </c>
      <c r="L10" s="251">
        <v>2.4440081653191697E-6</v>
      </c>
      <c r="M10" s="251">
        <v>3.5164232867065102E-4</v>
      </c>
      <c r="N10" s="251">
        <v>2.1937799200178829E-4</v>
      </c>
      <c r="O10" s="251">
        <v>2.6816554563358839E-4</v>
      </c>
      <c r="P10" s="251">
        <v>1.1776407013360634E-4</v>
      </c>
      <c r="Q10" s="251">
        <v>3.5224228105766846E-4</v>
      </c>
      <c r="R10" s="251">
        <v>4.3090083566659888E-5</v>
      </c>
      <c r="S10" s="251">
        <v>6.149744030881406E-7</v>
      </c>
      <c r="T10" s="251">
        <v>0</v>
      </c>
      <c r="U10" s="251">
        <v>4.9737772262223642E-3</v>
      </c>
      <c r="V10" s="251">
        <v>1.2146395358273579E-5</v>
      </c>
      <c r="W10" s="251">
        <v>0</v>
      </c>
      <c r="X10" s="251">
        <v>5.9811193104225918E-2</v>
      </c>
      <c r="Y10" s="251">
        <v>1.4257654534950896E-3</v>
      </c>
      <c r="Z10" s="251">
        <v>1.2201073694485115E-3</v>
      </c>
      <c r="AA10" s="251">
        <v>1.4148939605851856E-3</v>
      </c>
      <c r="AB10" s="251">
        <v>1.7060128390247582E-4</v>
      </c>
      <c r="AC10" s="251">
        <v>1.8995754002133457E-4</v>
      </c>
      <c r="AD10" s="251">
        <v>2.8720778291764032E-2</v>
      </c>
      <c r="AE10" s="251">
        <v>2.1081041391025841E-5</v>
      </c>
      <c r="AF10" s="251">
        <v>3.7144090789962424E-5</v>
      </c>
      <c r="AG10" s="251">
        <v>0</v>
      </c>
      <c r="AH10" s="251">
        <v>3.926341040780861E-4</v>
      </c>
      <c r="AI10" s="251">
        <v>3.8657914211166093E-2</v>
      </c>
      <c r="AJ10" s="251">
        <v>4.4797809035313245E-3</v>
      </c>
      <c r="AK10" s="251">
        <v>0</v>
      </c>
      <c r="AL10" s="251">
        <v>0</v>
      </c>
      <c r="AM10" s="251">
        <v>2.6806612808408241E-3</v>
      </c>
      <c r="AN10" s="251">
        <v>1.3154076488164519E-4</v>
      </c>
      <c r="AO10" s="251">
        <v>3.8767490387568981E-4</v>
      </c>
      <c r="AP10" s="251">
        <v>0</v>
      </c>
      <c r="AQ10" s="251">
        <v>2.1641693891847325E-4</v>
      </c>
      <c r="AR10" s="251">
        <v>3.3133357531701913E-5</v>
      </c>
      <c r="AS10" s="251">
        <v>8.2335716773838854E-5</v>
      </c>
      <c r="AT10" s="251">
        <v>9.3397697244224095E-5</v>
      </c>
      <c r="AU10" s="251">
        <v>1.8105973008067804E-5</v>
      </c>
      <c r="AV10" s="251">
        <v>1.2672280788777066E-7</v>
      </c>
      <c r="AW10" s="251">
        <v>5.0906309292576288E-5</v>
      </c>
      <c r="AX10" s="251">
        <v>9.0100882723833544E-5</v>
      </c>
      <c r="AY10" s="251">
        <v>3.8949798519974464E-5</v>
      </c>
      <c r="AZ10" s="251">
        <v>0</v>
      </c>
      <c r="BA10" s="251">
        <v>0</v>
      </c>
      <c r="BB10" s="251">
        <v>5.4646581992588316E-5</v>
      </c>
      <c r="BC10" s="251">
        <v>0</v>
      </c>
      <c r="BD10" s="251">
        <v>6.4129999874528258E-6</v>
      </c>
      <c r="BE10" s="251">
        <v>5.985500231236999E-5</v>
      </c>
      <c r="BF10" s="251">
        <v>0</v>
      </c>
      <c r="BG10" s="251">
        <v>1.8092452431927147E-6</v>
      </c>
      <c r="BH10" s="251">
        <v>5.3741595400751271E-6</v>
      </c>
      <c r="BI10" s="251">
        <v>1.3182257590404529E-4</v>
      </c>
      <c r="BJ10" s="251">
        <v>5.2503360215053763E-7</v>
      </c>
      <c r="BK10" s="251">
        <v>4.4575068194623592E-7</v>
      </c>
      <c r="BL10" s="251">
        <v>5.0276810884950952E-6</v>
      </c>
      <c r="BM10" s="251">
        <v>8.3795219245077004E-2</v>
      </c>
      <c r="BN10" s="251">
        <v>0.31604571030158496</v>
      </c>
      <c r="BO10" s="251">
        <v>0</v>
      </c>
      <c r="BP10" s="251">
        <v>1.1914473711730371E-6</v>
      </c>
      <c r="BQ10" s="251">
        <v>1.1095921696214634E-6</v>
      </c>
      <c r="BR10" s="251">
        <v>2.8036958085889996E-6</v>
      </c>
      <c r="BS10" s="251">
        <v>6.0188641725658023E-7</v>
      </c>
      <c r="BT10" s="251">
        <v>3.030190309654145E-6</v>
      </c>
      <c r="BU10" s="251">
        <v>0</v>
      </c>
      <c r="BV10" s="251">
        <v>0</v>
      </c>
      <c r="BW10" s="251">
        <v>8.875511087430458E-6</v>
      </c>
      <c r="BX10" s="251">
        <v>6.3722327663203797E-8</v>
      </c>
      <c r="BY10" s="251">
        <v>0</v>
      </c>
      <c r="BZ10" s="251">
        <v>9.3771192289457413E-7</v>
      </c>
      <c r="CA10" s="251">
        <v>0</v>
      </c>
      <c r="CB10" s="251">
        <v>3.4783742948139616E-5</v>
      </c>
      <c r="CC10" s="251">
        <v>3.3749505646445702E-6</v>
      </c>
      <c r="CD10" s="251">
        <v>1.4010251275385015E-5</v>
      </c>
      <c r="CE10" s="251">
        <v>0</v>
      </c>
      <c r="CF10" s="251">
        <v>0</v>
      </c>
      <c r="CG10" s="251">
        <v>4.753968104763627E-7</v>
      </c>
      <c r="CH10" s="251">
        <v>2.8668966103082863E-7</v>
      </c>
      <c r="CI10" s="251">
        <v>9.2915649408070014E-8</v>
      </c>
      <c r="CJ10" s="251">
        <v>3.6939483855409364E-6</v>
      </c>
      <c r="CK10" s="251">
        <v>9.2148151852167965E-5</v>
      </c>
      <c r="CL10" s="251">
        <v>5.1783550341910987E-6</v>
      </c>
      <c r="CM10" s="251">
        <v>2.2761265964818241E-6</v>
      </c>
      <c r="CN10" s="251">
        <v>8.6240240987702434E-6</v>
      </c>
      <c r="CO10" s="251">
        <v>3.3000993311324004E-5</v>
      </c>
      <c r="CP10" s="251">
        <v>3.3690014547383972E-5</v>
      </c>
      <c r="CQ10" s="251">
        <v>0</v>
      </c>
      <c r="CR10" s="251">
        <v>4.3200100224232521E-7</v>
      </c>
      <c r="CS10" s="251">
        <v>2.445101903729609E-7</v>
      </c>
      <c r="CT10" s="251">
        <v>6.1025569206237529E-5</v>
      </c>
      <c r="CU10" s="251">
        <v>3.716390518601571E-7</v>
      </c>
      <c r="CV10" s="251">
        <v>6.2321885926173935E-5</v>
      </c>
      <c r="CW10" s="251">
        <v>5.1877727061729883E-6</v>
      </c>
      <c r="CX10" s="251">
        <v>0</v>
      </c>
      <c r="CY10" s="251">
        <v>9.7516237548121783E-7</v>
      </c>
      <c r="CZ10" s="251">
        <v>0</v>
      </c>
      <c r="DA10" s="252">
        <v>0</v>
      </c>
    </row>
    <row r="11" spans="1:105" s="253" customFormat="1" ht="15" customHeight="1" x14ac:dyDescent="0.15">
      <c r="A11" s="254" t="s">
        <v>333</v>
      </c>
      <c r="B11" s="255" t="s">
        <v>618</v>
      </c>
      <c r="C11" s="250">
        <v>0</v>
      </c>
      <c r="D11" s="251">
        <v>0</v>
      </c>
      <c r="E11" s="251">
        <v>0</v>
      </c>
      <c r="F11" s="251">
        <v>4.2187719248069287E-4</v>
      </c>
      <c r="G11" s="251">
        <v>0</v>
      </c>
      <c r="H11" s="251">
        <v>0</v>
      </c>
      <c r="I11" s="251">
        <v>2.0024782250843412E-3</v>
      </c>
      <c r="J11" s="251">
        <v>0</v>
      </c>
      <c r="K11" s="251">
        <v>0</v>
      </c>
      <c r="L11" s="251">
        <v>0</v>
      </c>
      <c r="M11" s="251">
        <v>0</v>
      </c>
      <c r="N11" s="251">
        <v>0</v>
      </c>
      <c r="O11" s="251">
        <v>0</v>
      </c>
      <c r="P11" s="251">
        <v>8.4945637383855794E-4</v>
      </c>
      <c r="Q11" s="251">
        <v>4.2799791137019253E-7</v>
      </c>
      <c r="R11" s="251">
        <v>0</v>
      </c>
      <c r="S11" s="251">
        <v>9.3177939861839476E-7</v>
      </c>
      <c r="T11" s="251">
        <v>0</v>
      </c>
      <c r="U11" s="251">
        <v>2.0635203433842018E-3</v>
      </c>
      <c r="V11" s="251">
        <v>1.9147811023304638E-5</v>
      </c>
      <c r="W11" s="251">
        <v>0</v>
      </c>
      <c r="X11" s="251">
        <v>4.4929025145019228E-3</v>
      </c>
      <c r="Y11" s="251">
        <v>5.7770075101097628E-4</v>
      </c>
      <c r="Z11" s="251">
        <v>1.586139580283065E-3</v>
      </c>
      <c r="AA11" s="251">
        <v>5.7050372758912803E-4</v>
      </c>
      <c r="AB11" s="251">
        <v>1.2496035269842388E-4</v>
      </c>
      <c r="AC11" s="251">
        <v>5.1149727993732735E-5</v>
      </c>
      <c r="AD11" s="251">
        <v>4.1962992989651393E-2</v>
      </c>
      <c r="AE11" s="251">
        <v>0</v>
      </c>
      <c r="AF11" s="251">
        <v>2.3436601447676797E-4</v>
      </c>
      <c r="AG11" s="251">
        <v>1.0447701418623724E-6</v>
      </c>
      <c r="AH11" s="251">
        <v>4.7197724324784529E-2</v>
      </c>
      <c r="AI11" s="251">
        <v>4.434356362490665E-2</v>
      </c>
      <c r="AJ11" s="251">
        <v>2.930671089527399E-2</v>
      </c>
      <c r="AK11" s="251">
        <v>0</v>
      </c>
      <c r="AL11" s="251">
        <v>0</v>
      </c>
      <c r="AM11" s="251">
        <v>0</v>
      </c>
      <c r="AN11" s="251">
        <v>2.380489235979349E-4</v>
      </c>
      <c r="AO11" s="251">
        <v>0.34372252645404572</v>
      </c>
      <c r="AP11" s="251">
        <v>0</v>
      </c>
      <c r="AQ11" s="251">
        <v>6.3356663298390044E-5</v>
      </c>
      <c r="AR11" s="251">
        <v>3.607585765313043E-5</v>
      </c>
      <c r="AS11" s="251">
        <v>5.6268698267188335E-6</v>
      </c>
      <c r="AT11" s="251">
        <v>6.7475153281895786E-6</v>
      </c>
      <c r="AU11" s="251">
        <v>1.959998999954196E-5</v>
      </c>
      <c r="AV11" s="251">
        <v>8.2034914849061816E-5</v>
      </c>
      <c r="AW11" s="251">
        <v>0</v>
      </c>
      <c r="AX11" s="251">
        <v>0</v>
      </c>
      <c r="AY11" s="251">
        <v>0</v>
      </c>
      <c r="AZ11" s="251">
        <v>0</v>
      </c>
      <c r="BA11" s="251">
        <v>0</v>
      </c>
      <c r="BB11" s="251">
        <v>0</v>
      </c>
      <c r="BC11" s="251">
        <v>0</v>
      </c>
      <c r="BD11" s="251">
        <v>0</v>
      </c>
      <c r="BE11" s="251">
        <v>0</v>
      </c>
      <c r="BF11" s="251">
        <v>0</v>
      </c>
      <c r="BG11" s="251">
        <v>0</v>
      </c>
      <c r="BH11" s="251">
        <v>5.5508228209561427E-4</v>
      </c>
      <c r="BI11" s="251">
        <v>0</v>
      </c>
      <c r="BJ11" s="251">
        <v>1.1265400985663082E-3</v>
      </c>
      <c r="BK11" s="251">
        <v>1.5336552544758348E-4</v>
      </c>
      <c r="BL11" s="251">
        <v>3.6796606400523496E-3</v>
      </c>
      <c r="BM11" s="251">
        <v>-6.8962349931690588E-6</v>
      </c>
      <c r="BN11" s="251">
        <v>0</v>
      </c>
      <c r="BO11" s="251">
        <v>0</v>
      </c>
      <c r="BP11" s="251">
        <v>0</v>
      </c>
      <c r="BQ11" s="251">
        <v>0</v>
      </c>
      <c r="BR11" s="251">
        <v>0</v>
      </c>
      <c r="BS11" s="251">
        <v>0</v>
      </c>
      <c r="BT11" s="251">
        <v>0</v>
      </c>
      <c r="BU11" s="251">
        <v>0</v>
      </c>
      <c r="BV11" s="251">
        <v>0</v>
      </c>
      <c r="BW11" s="251">
        <v>0</v>
      </c>
      <c r="BX11" s="251">
        <v>0</v>
      </c>
      <c r="BY11" s="251">
        <v>0</v>
      </c>
      <c r="BZ11" s="251">
        <v>0</v>
      </c>
      <c r="CA11" s="251">
        <v>0</v>
      </c>
      <c r="CB11" s="251">
        <v>0</v>
      </c>
      <c r="CC11" s="251">
        <v>0</v>
      </c>
      <c r="CD11" s="251">
        <v>0</v>
      </c>
      <c r="CE11" s="251">
        <v>0</v>
      </c>
      <c r="CF11" s="251">
        <v>0</v>
      </c>
      <c r="CG11" s="251">
        <v>0</v>
      </c>
      <c r="CH11" s="251">
        <v>0</v>
      </c>
      <c r="CI11" s="251">
        <v>4.1935929766175598E-6</v>
      </c>
      <c r="CJ11" s="251">
        <v>0</v>
      </c>
      <c r="CK11" s="251">
        <v>0</v>
      </c>
      <c r="CL11" s="251">
        <v>0</v>
      </c>
      <c r="CM11" s="251">
        <v>0</v>
      </c>
      <c r="CN11" s="251">
        <v>0</v>
      </c>
      <c r="CO11" s="251">
        <v>0</v>
      </c>
      <c r="CP11" s="251">
        <v>0</v>
      </c>
      <c r="CQ11" s="251">
        <v>0</v>
      </c>
      <c r="CR11" s="251">
        <v>0</v>
      </c>
      <c r="CS11" s="251">
        <v>0</v>
      </c>
      <c r="CT11" s="251">
        <v>-6.7112687782645754E-5</v>
      </c>
      <c r="CU11" s="251">
        <v>-4.1051821420860432E-5</v>
      </c>
      <c r="CV11" s="251">
        <v>0</v>
      </c>
      <c r="CW11" s="251">
        <v>2.9487554676498611E-5</v>
      </c>
      <c r="CX11" s="251">
        <v>0</v>
      </c>
      <c r="CY11" s="251">
        <v>1.0599417983291767E-4</v>
      </c>
      <c r="CZ11" s="251">
        <v>0</v>
      </c>
      <c r="DA11" s="252">
        <v>1.3838352949656027E-4</v>
      </c>
    </row>
    <row r="12" spans="1:105" s="253" customFormat="1" ht="15" customHeight="1" x14ac:dyDescent="0.15">
      <c r="A12" s="254" t="s">
        <v>334</v>
      </c>
      <c r="B12" s="255" t="s">
        <v>526</v>
      </c>
      <c r="C12" s="250">
        <v>0</v>
      </c>
      <c r="D12" s="251">
        <v>4.1235495573889826E-4</v>
      </c>
      <c r="E12" s="251">
        <v>0</v>
      </c>
      <c r="F12" s="251">
        <v>0</v>
      </c>
      <c r="G12" s="251">
        <v>0</v>
      </c>
      <c r="H12" s="251">
        <v>0</v>
      </c>
      <c r="I12" s="251">
        <v>0</v>
      </c>
      <c r="J12" s="251">
        <v>0.1182939664272771</v>
      </c>
      <c r="K12" s="251">
        <v>1.873163662738579E-4</v>
      </c>
      <c r="L12" s="251">
        <v>0</v>
      </c>
      <c r="M12" s="251">
        <v>5.1722678313188317E-2</v>
      </c>
      <c r="N12" s="251">
        <v>8.4516058571175251E-2</v>
      </c>
      <c r="O12" s="251">
        <v>6.3046218836875639E-2</v>
      </c>
      <c r="P12" s="251">
        <v>1.1296765456736689E-2</v>
      </c>
      <c r="Q12" s="251">
        <v>0</v>
      </c>
      <c r="R12" s="251">
        <v>1.2311117897278862E-3</v>
      </c>
      <c r="S12" s="251">
        <v>0</v>
      </c>
      <c r="T12" s="251">
        <v>0</v>
      </c>
      <c r="U12" s="251">
        <v>8.5006430262371091E-4</v>
      </c>
      <c r="V12" s="251">
        <v>0</v>
      </c>
      <c r="W12" s="251">
        <v>0</v>
      </c>
      <c r="X12" s="251">
        <v>0</v>
      </c>
      <c r="Y12" s="251">
        <v>0</v>
      </c>
      <c r="Z12" s="251">
        <v>0</v>
      </c>
      <c r="AA12" s="251">
        <v>0</v>
      </c>
      <c r="AB12" s="251">
        <v>4.0463328665830455E-3</v>
      </c>
      <c r="AC12" s="251">
        <v>3.5941715930763425E-3</v>
      </c>
      <c r="AD12" s="251">
        <v>0</v>
      </c>
      <c r="AE12" s="251">
        <v>0</v>
      </c>
      <c r="AF12" s="251">
        <v>0</v>
      </c>
      <c r="AG12" s="251">
        <v>2.9096848450867072E-4</v>
      </c>
      <c r="AH12" s="251">
        <v>0</v>
      </c>
      <c r="AI12" s="251">
        <v>0</v>
      </c>
      <c r="AJ12" s="251">
        <v>0</v>
      </c>
      <c r="AK12" s="251">
        <v>0</v>
      </c>
      <c r="AL12" s="251">
        <v>0</v>
      </c>
      <c r="AM12" s="251">
        <v>0</v>
      </c>
      <c r="AN12" s="251">
        <v>0</v>
      </c>
      <c r="AO12" s="251">
        <v>0</v>
      </c>
      <c r="AP12" s="251">
        <v>0</v>
      </c>
      <c r="AQ12" s="251">
        <v>0</v>
      </c>
      <c r="AR12" s="251">
        <v>0</v>
      </c>
      <c r="AS12" s="251">
        <v>0</v>
      </c>
      <c r="AT12" s="251">
        <v>0</v>
      </c>
      <c r="AU12" s="251">
        <v>0</v>
      </c>
      <c r="AV12" s="251">
        <v>0</v>
      </c>
      <c r="AW12" s="251">
        <v>0</v>
      </c>
      <c r="AX12" s="251">
        <v>0</v>
      </c>
      <c r="AY12" s="251">
        <v>0</v>
      </c>
      <c r="AZ12" s="251">
        <v>0</v>
      </c>
      <c r="BA12" s="251">
        <v>0</v>
      </c>
      <c r="BB12" s="251">
        <v>0</v>
      </c>
      <c r="BC12" s="251">
        <v>0</v>
      </c>
      <c r="BD12" s="251">
        <v>0</v>
      </c>
      <c r="BE12" s="251">
        <v>0</v>
      </c>
      <c r="BF12" s="251">
        <v>0</v>
      </c>
      <c r="BG12" s="251">
        <v>0</v>
      </c>
      <c r="BH12" s="251">
        <v>1.7641704666208802E-3</v>
      </c>
      <c r="BI12" s="251">
        <v>0</v>
      </c>
      <c r="BJ12" s="251">
        <v>0</v>
      </c>
      <c r="BK12" s="251">
        <v>0</v>
      </c>
      <c r="BL12" s="251">
        <v>0</v>
      </c>
      <c r="BM12" s="251">
        <v>0</v>
      </c>
      <c r="BN12" s="251">
        <v>0</v>
      </c>
      <c r="BO12" s="251">
        <v>0</v>
      </c>
      <c r="BP12" s="251">
        <v>0</v>
      </c>
      <c r="BQ12" s="251">
        <v>0</v>
      </c>
      <c r="BR12" s="251">
        <v>0</v>
      </c>
      <c r="BS12" s="251">
        <v>0</v>
      </c>
      <c r="BT12" s="251">
        <v>0</v>
      </c>
      <c r="BU12" s="251">
        <v>0</v>
      </c>
      <c r="BV12" s="251">
        <v>0</v>
      </c>
      <c r="BW12" s="251">
        <v>0</v>
      </c>
      <c r="BX12" s="251">
        <v>0</v>
      </c>
      <c r="BY12" s="251">
        <v>0</v>
      </c>
      <c r="BZ12" s="251">
        <v>0</v>
      </c>
      <c r="CA12" s="251">
        <v>0</v>
      </c>
      <c r="CB12" s="251">
        <v>0</v>
      </c>
      <c r="CC12" s="251">
        <v>0</v>
      </c>
      <c r="CD12" s="251">
        <v>5.5658907339484106E-5</v>
      </c>
      <c r="CE12" s="251">
        <v>0</v>
      </c>
      <c r="CF12" s="251">
        <v>0</v>
      </c>
      <c r="CG12" s="251">
        <v>0</v>
      </c>
      <c r="CH12" s="251">
        <v>0</v>
      </c>
      <c r="CI12" s="251">
        <v>3.7999403419587036E-5</v>
      </c>
      <c r="CJ12" s="251">
        <v>2.2941830755113645E-3</v>
      </c>
      <c r="CK12" s="251">
        <v>1.2425430911325076E-3</v>
      </c>
      <c r="CL12" s="251">
        <v>6.9948623545704246E-4</v>
      </c>
      <c r="CM12" s="251">
        <v>2.9957951028775336E-3</v>
      </c>
      <c r="CN12" s="251">
        <v>5.1642702045823089E-3</v>
      </c>
      <c r="CO12" s="251">
        <v>0</v>
      </c>
      <c r="CP12" s="251">
        <v>0</v>
      </c>
      <c r="CQ12" s="251">
        <v>0</v>
      </c>
      <c r="CR12" s="251">
        <v>0</v>
      </c>
      <c r="CS12" s="251">
        <v>0</v>
      </c>
      <c r="CT12" s="251">
        <v>2.7502285426313333E-2</v>
      </c>
      <c r="CU12" s="251">
        <v>6.4428146483819296E-2</v>
      </c>
      <c r="CV12" s="251">
        <v>0</v>
      </c>
      <c r="CW12" s="251">
        <v>1.5483751052473368E-5</v>
      </c>
      <c r="CX12" s="251">
        <v>0</v>
      </c>
      <c r="CY12" s="251">
        <v>2.5397606537584092E-3</v>
      </c>
      <c r="CZ12" s="251">
        <v>0</v>
      </c>
      <c r="DA12" s="252">
        <v>0</v>
      </c>
    </row>
    <row r="13" spans="1:105" s="253" customFormat="1" ht="15" customHeight="1" x14ac:dyDescent="0.15">
      <c r="A13" s="254" t="s">
        <v>335</v>
      </c>
      <c r="B13" s="255" t="s">
        <v>619</v>
      </c>
      <c r="C13" s="250">
        <v>0</v>
      </c>
      <c r="D13" s="251">
        <v>0</v>
      </c>
      <c r="E13" s="251">
        <v>0</v>
      </c>
      <c r="F13" s="251">
        <v>0</v>
      </c>
      <c r="G13" s="251">
        <v>2.9208987058447992E-2</v>
      </c>
      <c r="H13" s="251">
        <v>0</v>
      </c>
      <c r="I13" s="251">
        <v>0</v>
      </c>
      <c r="J13" s="251">
        <v>3.3319847820492563E-4</v>
      </c>
      <c r="K13" s="251">
        <v>4.8164167971775168E-2</v>
      </c>
      <c r="L13" s="251">
        <v>0</v>
      </c>
      <c r="M13" s="251">
        <v>3.6301891963122367E-3</v>
      </c>
      <c r="N13" s="251">
        <v>2.5211065271216047E-2</v>
      </c>
      <c r="O13" s="251">
        <v>0</v>
      </c>
      <c r="P13" s="251">
        <v>7.9394365467103812E-3</v>
      </c>
      <c r="Q13" s="251">
        <v>8.5599582274038507E-7</v>
      </c>
      <c r="R13" s="251">
        <v>0</v>
      </c>
      <c r="S13" s="251">
        <v>0</v>
      </c>
      <c r="T13" s="251">
        <v>0</v>
      </c>
      <c r="U13" s="251">
        <v>0</v>
      </c>
      <c r="V13" s="251">
        <v>0</v>
      </c>
      <c r="W13" s="251">
        <v>0</v>
      </c>
      <c r="X13" s="251">
        <v>0</v>
      </c>
      <c r="Y13" s="251">
        <v>0</v>
      </c>
      <c r="Z13" s="251">
        <v>0</v>
      </c>
      <c r="AA13" s="251">
        <v>0</v>
      </c>
      <c r="AB13" s="251">
        <v>4.9487774236476115E-5</v>
      </c>
      <c r="AC13" s="251">
        <v>0</v>
      </c>
      <c r="AD13" s="251">
        <v>0</v>
      </c>
      <c r="AE13" s="251">
        <v>0</v>
      </c>
      <c r="AF13" s="251">
        <v>0</v>
      </c>
      <c r="AG13" s="251">
        <v>0</v>
      </c>
      <c r="AH13" s="251">
        <v>0</v>
      </c>
      <c r="AI13" s="251">
        <v>0</v>
      </c>
      <c r="AJ13" s="251">
        <v>0</v>
      </c>
      <c r="AK13" s="251">
        <v>0</v>
      </c>
      <c r="AL13" s="251">
        <v>0</v>
      </c>
      <c r="AM13" s="251">
        <v>0</v>
      </c>
      <c r="AN13" s="251">
        <v>0</v>
      </c>
      <c r="AO13" s="251">
        <v>0</v>
      </c>
      <c r="AP13" s="251">
        <v>0</v>
      </c>
      <c r="AQ13" s="251">
        <v>0</v>
      </c>
      <c r="AR13" s="251">
        <v>0</v>
      </c>
      <c r="AS13" s="251">
        <v>0</v>
      </c>
      <c r="AT13" s="251">
        <v>0</v>
      </c>
      <c r="AU13" s="251">
        <v>0</v>
      </c>
      <c r="AV13" s="251">
        <v>0</v>
      </c>
      <c r="AW13" s="251">
        <v>0</v>
      </c>
      <c r="AX13" s="251">
        <v>0</v>
      </c>
      <c r="AY13" s="251">
        <v>0</v>
      </c>
      <c r="AZ13" s="251">
        <v>0</v>
      </c>
      <c r="BA13" s="251">
        <v>0</v>
      </c>
      <c r="BB13" s="251">
        <v>0</v>
      </c>
      <c r="BC13" s="251">
        <v>0</v>
      </c>
      <c r="BD13" s="251">
        <v>0</v>
      </c>
      <c r="BE13" s="251">
        <v>0</v>
      </c>
      <c r="BF13" s="251">
        <v>0</v>
      </c>
      <c r="BG13" s="251">
        <v>0</v>
      </c>
      <c r="BH13" s="251">
        <v>0</v>
      </c>
      <c r="BI13" s="251">
        <v>0</v>
      </c>
      <c r="BJ13" s="251">
        <v>0</v>
      </c>
      <c r="BK13" s="251">
        <v>0</v>
      </c>
      <c r="BL13" s="251">
        <v>0</v>
      </c>
      <c r="BM13" s="251">
        <v>0</v>
      </c>
      <c r="BN13" s="251">
        <v>0</v>
      </c>
      <c r="BO13" s="251">
        <v>0</v>
      </c>
      <c r="BP13" s="251">
        <v>0</v>
      </c>
      <c r="BQ13" s="251">
        <v>0</v>
      </c>
      <c r="BR13" s="251">
        <v>0</v>
      </c>
      <c r="BS13" s="251">
        <v>0</v>
      </c>
      <c r="BT13" s="251">
        <v>0</v>
      </c>
      <c r="BU13" s="251">
        <v>0</v>
      </c>
      <c r="BV13" s="251">
        <v>0</v>
      </c>
      <c r="BW13" s="251">
        <v>0</v>
      </c>
      <c r="BX13" s="251">
        <v>0</v>
      </c>
      <c r="BY13" s="251">
        <v>0</v>
      </c>
      <c r="BZ13" s="251">
        <v>0</v>
      </c>
      <c r="CA13" s="251">
        <v>0</v>
      </c>
      <c r="CB13" s="251">
        <v>0</v>
      </c>
      <c r="CC13" s="251">
        <v>0</v>
      </c>
      <c r="CD13" s="251">
        <v>1.7729336159396308E-5</v>
      </c>
      <c r="CE13" s="251">
        <v>0</v>
      </c>
      <c r="CF13" s="251">
        <v>0</v>
      </c>
      <c r="CG13" s="251">
        <v>0</v>
      </c>
      <c r="CH13" s="251">
        <v>0</v>
      </c>
      <c r="CI13" s="251">
        <v>2.1029908649359847E-5</v>
      </c>
      <c r="CJ13" s="251">
        <v>2.3529747925631972E-4</v>
      </c>
      <c r="CK13" s="251">
        <v>1.560115157309738E-4</v>
      </c>
      <c r="CL13" s="251">
        <v>3.1227619601055035E-4</v>
      </c>
      <c r="CM13" s="251">
        <v>1.6129413869852172E-3</v>
      </c>
      <c r="CN13" s="251">
        <v>3.2042425468959699E-3</v>
      </c>
      <c r="CO13" s="251">
        <v>0</v>
      </c>
      <c r="CP13" s="251">
        <v>0</v>
      </c>
      <c r="CQ13" s="251">
        <v>0</v>
      </c>
      <c r="CR13" s="251">
        <v>0</v>
      </c>
      <c r="CS13" s="251">
        <v>0</v>
      </c>
      <c r="CT13" s="251">
        <v>1.2642614461538122E-2</v>
      </c>
      <c r="CU13" s="251">
        <v>2.0492520371001549E-2</v>
      </c>
      <c r="CV13" s="251">
        <v>0</v>
      </c>
      <c r="CW13" s="251">
        <v>8.0521870838145149E-6</v>
      </c>
      <c r="CX13" s="251">
        <v>0</v>
      </c>
      <c r="CY13" s="251">
        <v>1.0743304186857669E-3</v>
      </c>
      <c r="CZ13" s="251">
        <v>0</v>
      </c>
      <c r="DA13" s="252">
        <v>0</v>
      </c>
    </row>
    <row r="14" spans="1:105" s="253" customFormat="1" ht="15" customHeight="1" x14ac:dyDescent="0.15">
      <c r="A14" s="254" t="s">
        <v>336</v>
      </c>
      <c r="B14" s="255" t="s">
        <v>675</v>
      </c>
      <c r="C14" s="250">
        <v>0</v>
      </c>
      <c r="D14" s="251">
        <v>5.6676165478263126E-4</v>
      </c>
      <c r="E14" s="251">
        <v>0</v>
      </c>
      <c r="F14" s="251">
        <v>2.4184661283053418E-3</v>
      </c>
      <c r="G14" s="251">
        <v>0</v>
      </c>
      <c r="H14" s="251">
        <v>0</v>
      </c>
      <c r="I14" s="251">
        <v>0</v>
      </c>
      <c r="J14" s="251">
        <v>0</v>
      </c>
      <c r="K14" s="251">
        <v>7.2364226226553238E-5</v>
      </c>
      <c r="L14" s="251">
        <v>8.9966406995657222E-4</v>
      </c>
      <c r="M14" s="251">
        <v>7.914142290094428E-2</v>
      </c>
      <c r="N14" s="251">
        <v>3.8102118886380008E-2</v>
      </c>
      <c r="O14" s="251">
        <v>9.0173346856932488E-3</v>
      </c>
      <c r="P14" s="251">
        <v>5.9839374343955316E-2</v>
      </c>
      <c r="Q14" s="251">
        <v>8.5599582274038507E-7</v>
      </c>
      <c r="R14" s="251">
        <v>0</v>
      </c>
      <c r="S14" s="251">
        <v>1.7202697613172529E-3</v>
      </c>
      <c r="T14" s="251">
        <v>0</v>
      </c>
      <c r="U14" s="251">
        <v>0</v>
      </c>
      <c r="V14" s="251">
        <v>0</v>
      </c>
      <c r="W14" s="251">
        <v>0</v>
      </c>
      <c r="X14" s="251">
        <v>0</v>
      </c>
      <c r="Y14" s="251">
        <v>0</v>
      </c>
      <c r="Z14" s="251">
        <v>0</v>
      </c>
      <c r="AA14" s="251">
        <v>0</v>
      </c>
      <c r="AB14" s="251">
        <v>3.2263844788073693E-7</v>
      </c>
      <c r="AC14" s="251">
        <v>4.8867955741224211E-5</v>
      </c>
      <c r="AD14" s="251">
        <v>0</v>
      </c>
      <c r="AE14" s="251">
        <v>0</v>
      </c>
      <c r="AF14" s="251">
        <v>0</v>
      </c>
      <c r="AG14" s="251">
        <v>0</v>
      </c>
      <c r="AH14" s="251">
        <v>0</v>
      </c>
      <c r="AI14" s="251">
        <v>0</v>
      </c>
      <c r="AJ14" s="251">
        <v>5.4717268059185608E-6</v>
      </c>
      <c r="AK14" s="251">
        <v>0</v>
      </c>
      <c r="AL14" s="251">
        <v>0</v>
      </c>
      <c r="AM14" s="251">
        <v>0</v>
      </c>
      <c r="AN14" s="251">
        <v>0</v>
      </c>
      <c r="AO14" s="251">
        <v>0</v>
      </c>
      <c r="AP14" s="251">
        <v>0</v>
      </c>
      <c r="AQ14" s="251">
        <v>0</v>
      </c>
      <c r="AR14" s="251">
        <v>0</v>
      </c>
      <c r="AS14" s="251">
        <v>0</v>
      </c>
      <c r="AT14" s="251">
        <v>0</v>
      </c>
      <c r="AU14" s="251">
        <v>0</v>
      </c>
      <c r="AV14" s="251">
        <v>0</v>
      </c>
      <c r="AW14" s="251">
        <v>0</v>
      </c>
      <c r="AX14" s="251">
        <v>0</v>
      </c>
      <c r="AY14" s="251">
        <v>0</v>
      </c>
      <c r="AZ14" s="251">
        <v>0</v>
      </c>
      <c r="BA14" s="251">
        <v>0</v>
      </c>
      <c r="BB14" s="251">
        <v>0</v>
      </c>
      <c r="BC14" s="251">
        <v>0</v>
      </c>
      <c r="BD14" s="251">
        <v>0</v>
      </c>
      <c r="BE14" s="251">
        <v>0</v>
      </c>
      <c r="BF14" s="251">
        <v>0</v>
      </c>
      <c r="BG14" s="251">
        <v>0</v>
      </c>
      <c r="BH14" s="251">
        <v>2.0324094260647755E-6</v>
      </c>
      <c r="BI14" s="251">
        <v>0</v>
      </c>
      <c r="BJ14" s="251">
        <v>0</v>
      </c>
      <c r="BK14" s="251">
        <v>0</v>
      </c>
      <c r="BL14" s="251">
        <v>0</v>
      </c>
      <c r="BM14" s="251">
        <v>0</v>
      </c>
      <c r="BN14" s="251">
        <v>0</v>
      </c>
      <c r="BO14" s="251">
        <v>0</v>
      </c>
      <c r="BP14" s="251">
        <v>0</v>
      </c>
      <c r="BQ14" s="251">
        <v>0</v>
      </c>
      <c r="BR14" s="251">
        <v>0</v>
      </c>
      <c r="BS14" s="251">
        <v>0</v>
      </c>
      <c r="BT14" s="251">
        <v>0</v>
      </c>
      <c r="BU14" s="251">
        <v>0</v>
      </c>
      <c r="BV14" s="251">
        <v>0</v>
      </c>
      <c r="BW14" s="251">
        <v>0</v>
      </c>
      <c r="BX14" s="251">
        <v>0</v>
      </c>
      <c r="BY14" s="251">
        <v>0</v>
      </c>
      <c r="BZ14" s="251">
        <v>0</v>
      </c>
      <c r="CA14" s="251">
        <v>0</v>
      </c>
      <c r="CB14" s="251">
        <v>0</v>
      </c>
      <c r="CC14" s="251">
        <v>0</v>
      </c>
      <c r="CD14" s="251">
        <v>3.7827678443539543E-5</v>
      </c>
      <c r="CE14" s="251">
        <v>0</v>
      </c>
      <c r="CF14" s="251">
        <v>0</v>
      </c>
      <c r="CG14" s="251">
        <v>0</v>
      </c>
      <c r="CH14" s="251">
        <v>0</v>
      </c>
      <c r="CI14" s="251">
        <v>1.9716700804392459E-5</v>
      </c>
      <c r="CJ14" s="251">
        <v>2.18642896009452E-4</v>
      </c>
      <c r="CK14" s="251">
        <v>1.6298153502488657E-4</v>
      </c>
      <c r="CL14" s="251">
        <v>2.1945466810105734E-4</v>
      </c>
      <c r="CM14" s="251">
        <v>7.7494376199441369E-4</v>
      </c>
      <c r="CN14" s="251">
        <v>2.2617934280281834E-3</v>
      </c>
      <c r="CO14" s="251">
        <v>7.4909571809119206E-4</v>
      </c>
      <c r="CP14" s="251">
        <v>0</v>
      </c>
      <c r="CQ14" s="251">
        <v>0</v>
      </c>
      <c r="CR14" s="251">
        <v>0</v>
      </c>
      <c r="CS14" s="251">
        <v>0</v>
      </c>
      <c r="CT14" s="251">
        <v>9.3663552164510999E-3</v>
      </c>
      <c r="CU14" s="251">
        <v>8.5486701718423246E-3</v>
      </c>
      <c r="CV14" s="251">
        <v>0</v>
      </c>
      <c r="CW14" s="251">
        <v>0</v>
      </c>
      <c r="CX14" s="251">
        <v>0</v>
      </c>
      <c r="CY14" s="251">
        <v>8.3183340755844774E-4</v>
      </c>
      <c r="CZ14" s="251">
        <v>0</v>
      </c>
      <c r="DA14" s="252">
        <v>0</v>
      </c>
    </row>
    <row r="15" spans="1:105" s="253" customFormat="1" ht="15" customHeight="1" x14ac:dyDescent="0.15">
      <c r="A15" s="254" t="s">
        <v>337</v>
      </c>
      <c r="B15" s="255" t="s">
        <v>528</v>
      </c>
      <c r="C15" s="250">
        <v>0</v>
      </c>
      <c r="D15" s="251">
        <v>0</v>
      </c>
      <c r="E15" s="251">
        <v>0</v>
      </c>
      <c r="F15" s="251">
        <v>0</v>
      </c>
      <c r="G15" s="251">
        <v>0</v>
      </c>
      <c r="H15" s="251">
        <v>0</v>
      </c>
      <c r="I15" s="251">
        <v>0</v>
      </c>
      <c r="J15" s="251">
        <v>0</v>
      </c>
      <c r="K15" s="251">
        <v>0</v>
      </c>
      <c r="L15" s="251">
        <v>0</v>
      </c>
      <c r="M15" s="251">
        <v>1.5995565894669012E-2</v>
      </c>
      <c r="N15" s="251">
        <v>8.8262000418858966E-4</v>
      </c>
      <c r="O15" s="251">
        <v>0</v>
      </c>
      <c r="P15" s="251">
        <v>2.1770964272292559E-4</v>
      </c>
      <c r="Q15" s="251">
        <v>0</v>
      </c>
      <c r="R15" s="251">
        <v>0</v>
      </c>
      <c r="S15" s="251">
        <v>0</v>
      </c>
      <c r="T15" s="251">
        <v>0</v>
      </c>
      <c r="U15" s="251">
        <v>0</v>
      </c>
      <c r="V15" s="251">
        <v>0</v>
      </c>
      <c r="W15" s="251">
        <v>0</v>
      </c>
      <c r="X15" s="251">
        <v>0</v>
      </c>
      <c r="Y15" s="251">
        <v>0</v>
      </c>
      <c r="Z15" s="251">
        <v>0</v>
      </c>
      <c r="AA15" s="251">
        <v>0</v>
      </c>
      <c r="AB15" s="251">
        <v>0</v>
      </c>
      <c r="AC15" s="251">
        <v>0</v>
      </c>
      <c r="AD15" s="251">
        <v>0</v>
      </c>
      <c r="AE15" s="251">
        <v>0</v>
      </c>
      <c r="AF15" s="251">
        <v>0</v>
      </c>
      <c r="AG15" s="251">
        <v>0</v>
      </c>
      <c r="AH15" s="251">
        <v>0</v>
      </c>
      <c r="AI15" s="251">
        <v>0</v>
      </c>
      <c r="AJ15" s="251">
        <v>0</v>
      </c>
      <c r="AK15" s="251">
        <v>0</v>
      </c>
      <c r="AL15" s="251">
        <v>0</v>
      </c>
      <c r="AM15" s="251">
        <v>0</v>
      </c>
      <c r="AN15" s="251">
        <v>0</v>
      </c>
      <c r="AO15" s="251">
        <v>0</v>
      </c>
      <c r="AP15" s="251">
        <v>0</v>
      </c>
      <c r="AQ15" s="251">
        <v>0</v>
      </c>
      <c r="AR15" s="251">
        <v>0</v>
      </c>
      <c r="AS15" s="251">
        <v>0</v>
      </c>
      <c r="AT15" s="251">
        <v>0</v>
      </c>
      <c r="AU15" s="251">
        <v>0</v>
      </c>
      <c r="AV15" s="251">
        <v>0</v>
      </c>
      <c r="AW15" s="251">
        <v>0</v>
      </c>
      <c r="AX15" s="251">
        <v>0</v>
      </c>
      <c r="AY15" s="251">
        <v>0</v>
      </c>
      <c r="AZ15" s="251">
        <v>0</v>
      </c>
      <c r="BA15" s="251">
        <v>0</v>
      </c>
      <c r="BB15" s="251">
        <v>0</v>
      </c>
      <c r="BC15" s="251">
        <v>0</v>
      </c>
      <c r="BD15" s="251">
        <v>0</v>
      </c>
      <c r="BE15" s="251">
        <v>0</v>
      </c>
      <c r="BF15" s="251">
        <v>0</v>
      </c>
      <c r="BG15" s="251">
        <v>0</v>
      </c>
      <c r="BH15" s="251">
        <v>0</v>
      </c>
      <c r="BI15" s="251">
        <v>0</v>
      </c>
      <c r="BJ15" s="251">
        <v>0</v>
      </c>
      <c r="BK15" s="251">
        <v>0</v>
      </c>
      <c r="BL15" s="251">
        <v>0</v>
      </c>
      <c r="BM15" s="251">
        <v>0</v>
      </c>
      <c r="BN15" s="251">
        <v>0</v>
      </c>
      <c r="BO15" s="251">
        <v>0</v>
      </c>
      <c r="BP15" s="251">
        <v>0</v>
      </c>
      <c r="BQ15" s="251">
        <v>0</v>
      </c>
      <c r="BR15" s="251">
        <v>0</v>
      </c>
      <c r="BS15" s="251">
        <v>0</v>
      </c>
      <c r="BT15" s="251">
        <v>0</v>
      </c>
      <c r="BU15" s="251">
        <v>0</v>
      </c>
      <c r="BV15" s="251">
        <v>0</v>
      </c>
      <c r="BW15" s="251">
        <v>0</v>
      </c>
      <c r="BX15" s="251">
        <v>0</v>
      </c>
      <c r="BY15" s="251">
        <v>0</v>
      </c>
      <c r="BZ15" s="251">
        <v>0</v>
      </c>
      <c r="CA15" s="251">
        <v>0</v>
      </c>
      <c r="CB15" s="251">
        <v>0</v>
      </c>
      <c r="CC15" s="251">
        <v>0</v>
      </c>
      <c r="CD15" s="251">
        <v>2.9803625440364486E-5</v>
      </c>
      <c r="CE15" s="251">
        <v>0</v>
      </c>
      <c r="CF15" s="251">
        <v>0</v>
      </c>
      <c r="CG15" s="251">
        <v>0</v>
      </c>
      <c r="CH15" s="251">
        <v>0</v>
      </c>
      <c r="CI15" s="251">
        <v>1.2472996776539318E-4</v>
      </c>
      <c r="CJ15" s="251">
        <v>2.9885147609440705E-4</v>
      </c>
      <c r="CK15" s="251">
        <v>0</v>
      </c>
      <c r="CL15" s="251">
        <v>1.4455755058734386E-4</v>
      </c>
      <c r="CM15" s="251">
        <v>8.4349273968651684E-4</v>
      </c>
      <c r="CN15" s="251">
        <v>1.6306349809823847E-3</v>
      </c>
      <c r="CO15" s="251">
        <v>9.6216779748212948E-4</v>
      </c>
      <c r="CP15" s="251">
        <v>0</v>
      </c>
      <c r="CQ15" s="251">
        <v>0</v>
      </c>
      <c r="CR15" s="251">
        <v>0</v>
      </c>
      <c r="CS15" s="251">
        <v>0</v>
      </c>
      <c r="CT15" s="251">
        <v>5.3776825501498067E-3</v>
      </c>
      <c r="CU15" s="251">
        <v>2.0192643390674617E-2</v>
      </c>
      <c r="CV15" s="251">
        <v>0</v>
      </c>
      <c r="CW15" s="251">
        <v>0</v>
      </c>
      <c r="CX15" s="251">
        <v>0</v>
      </c>
      <c r="CY15" s="251">
        <v>4.5018669583184954E-4</v>
      </c>
      <c r="CZ15" s="251">
        <v>0</v>
      </c>
      <c r="DA15" s="252">
        <v>0</v>
      </c>
    </row>
    <row r="16" spans="1:105" s="253" customFormat="1" ht="15" customHeight="1" x14ac:dyDescent="0.15">
      <c r="A16" s="254" t="s">
        <v>338</v>
      </c>
      <c r="B16" s="255" t="s">
        <v>620</v>
      </c>
      <c r="C16" s="250">
        <v>0</v>
      </c>
      <c r="D16" s="251">
        <v>8.4933607630089236E-3</v>
      </c>
      <c r="E16" s="251">
        <v>0</v>
      </c>
      <c r="F16" s="251">
        <v>6.7365373249360285E-3</v>
      </c>
      <c r="G16" s="251">
        <v>2.0764994031515879E-3</v>
      </c>
      <c r="H16" s="251">
        <v>0</v>
      </c>
      <c r="I16" s="251">
        <v>0</v>
      </c>
      <c r="J16" s="251">
        <v>1.1510194077235268E-2</v>
      </c>
      <c r="K16" s="251">
        <v>2.8162718091557154E-2</v>
      </c>
      <c r="L16" s="251">
        <v>1.0390398016595443E-4</v>
      </c>
      <c r="M16" s="251">
        <v>0.16495377951312487</v>
      </c>
      <c r="N16" s="251">
        <v>0.15309571316576867</v>
      </c>
      <c r="O16" s="251">
        <v>6.9599313951383024E-2</v>
      </c>
      <c r="P16" s="251">
        <v>0.17740468723677219</v>
      </c>
      <c r="Q16" s="251">
        <v>6.1203701325937527E-5</v>
      </c>
      <c r="R16" s="251">
        <v>0</v>
      </c>
      <c r="S16" s="251">
        <v>0</v>
      </c>
      <c r="T16" s="251">
        <v>0</v>
      </c>
      <c r="U16" s="251">
        <v>1.9967090982068989E-3</v>
      </c>
      <c r="V16" s="251">
        <v>9.3140044756019223E-5</v>
      </c>
      <c r="W16" s="251">
        <v>0</v>
      </c>
      <c r="X16" s="251">
        <v>1.1075334828420011E-4</v>
      </c>
      <c r="Y16" s="251">
        <v>2.3108030040439052E-5</v>
      </c>
      <c r="Z16" s="251">
        <v>0</v>
      </c>
      <c r="AA16" s="251">
        <v>4.6082491385927821E-5</v>
      </c>
      <c r="AB16" s="251">
        <v>8.2960272286995342E-3</v>
      </c>
      <c r="AC16" s="251">
        <v>1.258340352952138E-2</v>
      </c>
      <c r="AD16" s="251">
        <v>3.815155706042253E-7</v>
      </c>
      <c r="AE16" s="251">
        <v>2.0801616689230212E-5</v>
      </c>
      <c r="AF16" s="251">
        <v>3.0167789474081153E-6</v>
      </c>
      <c r="AG16" s="251">
        <v>3.4825671395412413E-7</v>
      </c>
      <c r="AH16" s="251">
        <v>2.8045293148434723E-5</v>
      </c>
      <c r="AI16" s="251">
        <v>0</v>
      </c>
      <c r="AJ16" s="251">
        <v>1.9757908066462293E-3</v>
      </c>
      <c r="AK16" s="251">
        <v>0</v>
      </c>
      <c r="AL16" s="251">
        <v>0</v>
      </c>
      <c r="AM16" s="251">
        <v>0</v>
      </c>
      <c r="AN16" s="251">
        <v>1.3967237580160145E-5</v>
      </c>
      <c r="AO16" s="251">
        <v>0</v>
      </c>
      <c r="AP16" s="251">
        <v>0</v>
      </c>
      <c r="AQ16" s="251">
        <v>0</v>
      </c>
      <c r="AR16" s="251">
        <v>0</v>
      </c>
      <c r="AS16" s="251">
        <v>0</v>
      </c>
      <c r="AT16" s="251">
        <v>0</v>
      </c>
      <c r="AU16" s="251">
        <v>0</v>
      </c>
      <c r="AV16" s="251">
        <v>0</v>
      </c>
      <c r="AW16" s="251">
        <v>0</v>
      </c>
      <c r="AX16" s="251">
        <v>0</v>
      </c>
      <c r="AY16" s="251">
        <v>0</v>
      </c>
      <c r="AZ16" s="251">
        <v>0</v>
      </c>
      <c r="BA16" s="251">
        <v>0</v>
      </c>
      <c r="BB16" s="251">
        <v>0</v>
      </c>
      <c r="BC16" s="251">
        <v>0</v>
      </c>
      <c r="BD16" s="251">
        <v>0</v>
      </c>
      <c r="BE16" s="251">
        <v>0</v>
      </c>
      <c r="BF16" s="251">
        <v>0</v>
      </c>
      <c r="BG16" s="251">
        <v>0</v>
      </c>
      <c r="BH16" s="251">
        <v>6.6580951101948937E-5</v>
      </c>
      <c r="BI16" s="251">
        <v>0</v>
      </c>
      <c r="BJ16" s="251">
        <v>0</v>
      </c>
      <c r="BK16" s="251">
        <v>0</v>
      </c>
      <c r="BL16" s="251">
        <v>0</v>
      </c>
      <c r="BM16" s="251">
        <v>0</v>
      </c>
      <c r="BN16" s="251">
        <v>0</v>
      </c>
      <c r="BO16" s="251">
        <v>0</v>
      </c>
      <c r="BP16" s="251">
        <v>0</v>
      </c>
      <c r="BQ16" s="251">
        <v>0</v>
      </c>
      <c r="BR16" s="251">
        <v>0</v>
      </c>
      <c r="BS16" s="251">
        <v>0</v>
      </c>
      <c r="BT16" s="251">
        <v>0</v>
      </c>
      <c r="BU16" s="251">
        <v>0</v>
      </c>
      <c r="BV16" s="251">
        <v>0</v>
      </c>
      <c r="BW16" s="251">
        <v>0</v>
      </c>
      <c r="BX16" s="251">
        <v>0</v>
      </c>
      <c r="BY16" s="251">
        <v>0</v>
      </c>
      <c r="BZ16" s="251">
        <v>0</v>
      </c>
      <c r="CA16" s="251">
        <v>0</v>
      </c>
      <c r="CB16" s="251">
        <v>0</v>
      </c>
      <c r="CC16" s="251">
        <v>0</v>
      </c>
      <c r="CD16" s="251">
        <v>4.0298577304834714E-5</v>
      </c>
      <c r="CE16" s="251">
        <v>0</v>
      </c>
      <c r="CF16" s="251">
        <v>0</v>
      </c>
      <c r="CG16" s="251">
        <v>0</v>
      </c>
      <c r="CH16" s="251">
        <v>2.7800209554504596E-7</v>
      </c>
      <c r="CI16" s="251">
        <v>4.647207177027758E-4</v>
      </c>
      <c r="CJ16" s="251">
        <v>6.8033620918322665E-4</v>
      </c>
      <c r="CK16" s="251">
        <v>2.5030913159765166E-4</v>
      </c>
      <c r="CL16" s="251">
        <v>1.0996929306756221E-3</v>
      </c>
      <c r="CM16" s="251">
        <v>3.9607401898870027E-3</v>
      </c>
      <c r="CN16" s="251">
        <v>7.1826390568519504E-3</v>
      </c>
      <c r="CO16" s="251">
        <v>0</v>
      </c>
      <c r="CP16" s="251">
        <v>0</v>
      </c>
      <c r="CQ16" s="251">
        <v>0</v>
      </c>
      <c r="CR16" s="251">
        <v>0</v>
      </c>
      <c r="CS16" s="251">
        <v>0</v>
      </c>
      <c r="CT16" s="251">
        <v>2.0402433524143917E-2</v>
      </c>
      <c r="CU16" s="251">
        <v>5.1093894534983419E-2</v>
      </c>
      <c r="CV16" s="251">
        <v>0</v>
      </c>
      <c r="CW16" s="251">
        <v>0</v>
      </c>
      <c r="CX16" s="251">
        <v>0</v>
      </c>
      <c r="CY16" s="251">
        <v>1.8266184381871039E-3</v>
      </c>
      <c r="CZ16" s="251">
        <v>0</v>
      </c>
      <c r="DA16" s="252">
        <v>0</v>
      </c>
    </row>
    <row r="17" spans="1:105" s="253" customFormat="1" ht="15" customHeight="1" x14ac:dyDescent="0.15">
      <c r="A17" s="254" t="s">
        <v>339</v>
      </c>
      <c r="B17" s="255" t="s">
        <v>621</v>
      </c>
      <c r="C17" s="250">
        <v>0</v>
      </c>
      <c r="D17" s="251">
        <v>9.0157252612372451E-5</v>
      </c>
      <c r="E17" s="251">
        <v>0</v>
      </c>
      <c r="F17" s="251">
        <v>0</v>
      </c>
      <c r="G17" s="251">
        <v>1.8047921755426053E-2</v>
      </c>
      <c r="H17" s="251">
        <v>0</v>
      </c>
      <c r="I17" s="251">
        <v>0</v>
      </c>
      <c r="J17" s="251">
        <v>1.157146878434691E-3</v>
      </c>
      <c r="K17" s="251">
        <v>7.6847359688398125E-4</v>
      </c>
      <c r="L17" s="251">
        <v>0</v>
      </c>
      <c r="M17" s="251">
        <v>1.3489210076232788E-3</v>
      </c>
      <c r="N17" s="251">
        <v>1.1328894530971605E-3</v>
      </c>
      <c r="O17" s="251">
        <v>6.4532641434240853E-2</v>
      </c>
      <c r="P17" s="251">
        <v>0</v>
      </c>
      <c r="Q17" s="251">
        <v>0</v>
      </c>
      <c r="R17" s="251">
        <v>0</v>
      </c>
      <c r="S17" s="251">
        <v>0</v>
      </c>
      <c r="T17" s="251">
        <v>0</v>
      </c>
      <c r="U17" s="251">
        <v>0</v>
      </c>
      <c r="V17" s="251">
        <v>0</v>
      </c>
      <c r="W17" s="251">
        <v>0</v>
      </c>
      <c r="X17" s="251">
        <v>0</v>
      </c>
      <c r="Y17" s="251">
        <v>0</v>
      </c>
      <c r="Z17" s="251">
        <v>0</v>
      </c>
      <c r="AA17" s="251">
        <v>0</v>
      </c>
      <c r="AB17" s="251">
        <v>1.0438594706049074E-4</v>
      </c>
      <c r="AC17" s="251">
        <v>4.9438398804351342E-6</v>
      </c>
      <c r="AD17" s="251">
        <v>0</v>
      </c>
      <c r="AE17" s="251">
        <v>0</v>
      </c>
      <c r="AF17" s="251">
        <v>0</v>
      </c>
      <c r="AG17" s="251">
        <v>0</v>
      </c>
      <c r="AH17" s="251">
        <v>0</v>
      </c>
      <c r="AI17" s="251">
        <v>0</v>
      </c>
      <c r="AJ17" s="251">
        <v>0</v>
      </c>
      <c r="AK17" s="251">
        <v>0</v>
      </c>
      <c r="AL17" s="251">
        <v>0</v>
      </c>
      <c r="AM17" s="251">
        <v>0</v>
      </c>
      <c r="AN17" s="251">
        <v>0</v>
      </c>
      <c r="AO17" s="251">
        <v>0</v>
      </c>
      <c r="AP17" s="251">
        <v>0</v>
      </c>
      <c r="AQ17" s="251">
        <v>0</v>
      </c>
      <c r="AR17" s="251">
        <v>0</v>
      </c>
      <c r="AS17" s="251">
        <v>0</v>
      </c>
      <c r="AT17" s="251">
        <v>0</v>
      </c>
      <c r="AU17" s="251">
        <v>0</v>
      </c>
      <c r="AV17" s="251">
        <v>0</v>
      </c>
      <c r="AW17" s="251">
        <v>0</v>
      </c>
      <c r="AX17" s="251">
        <v>0</v>
      </c>
      <c r="AY17" s="251">
        <v>0</v>
      </c>
      <c r="AZ17" s="251">
        <v>0</v>
      </c>
      <c r="BA17" s="251">
        <v>0</v>
      </c>
      <c r="BB17" s="251">
        <v>0</v>
      </c>
      <c r="BC17" s="251">
        <v>0</v>
      </c>
      <c r="BD17" s="251">
        <v>0</v>
      </c>
      <c r="BE17" s="251">
        <v>0</v>
      </c>
      <c r="BF17" s="251">
        <v>0</v>
      </c>
      <c r="BG17" s="251">
        <v>0</v>
      </c>
      <c r="BH17" s="251">
        <v>0</v>
      </c>
      <c r="BI17" s="251">
        <v>0</v>
      </c>
      <c r="BJ17" s="251">
        <v>0</v>
      </c>
      <c r="BK17" s="251">
        <v>0</v>
      </c>
      <c r="BL17" s="251">
        <v>0</v>
      </c>
      <c r="BM17" s="251">
        <v>0</v>
      </c>
      <c r="BN17" s="251">
        <v>0</v>
      </c>
      <c r="BO17" s="251">
        <v>0</v>
      </c>
      <c r="BP17" s="251">
        <v>0</v>
      </c>
      <c r="BQ17" s="251">
        <v>1.492215294958046E-4</v>
      </c>
      <c r="BR17" s="251">
        <v>6.1361359408434313E-5</v>
      </c>
      <c r="BS17" s="251">
        <v>0</v>
      </c>
      <c r="BT17" s="251">
        <v>0</v>
      </c>
      <c r="BU17" s="251">
        <v>0</v>
      </c>
      <c r="BV17" s="251">
        <v>0</v>
      </c>
      <c r="BW17" s="251">
        <v>0</v>
      </c>
      <c r="BX17" s="251">
        <v>0</v>
      </c>
      <c r="BY17" s="251">
        <v>0</v>
      </c>
      <c r="BZ17" s="251">
        <v>0</v>
      </c>
      <c r="CA17" s="251">
        <v>0</v>
      </c>
      <c r="CB17" s="251">
        <v>0</v>
      </c>
      <c r="CC17" s="251">
        <v>0</v>
      </c>
      <c r="CD17" s="251">
        <v>1.6646725833571104E-4</v>
      </c>
      <c r="CE17" s="251">
        <v>0</v>
      </c>
      <c r="CF17" s="251">
        <v>0</v>
      </c>
      <c r="CG17" s="251">
        <v>0</v>
      </c>
      <c r="CH17" s="251">
        <v>1.216259168009576E-7</v>
      </c>
      <c r="CI17" s="251">
        <v>6.0475699011399171E-5</v>
      </c>
      <c r="CJ17" s="251">
        <v>3.801786225989185E-5</v>
      </c>
      <c r="CK17" s="251">
        <v>4.7899771302425002E-5</v>
      </c>
      <c r="CL17" s="251">
        <v>2.9543628049468899E-4</v>
      </c>
      <c r="CM17" s="251">
        <v>8.48884728905367E-4</v>
      </c>
      <c r="CN17" s="251">
        <v>1.6135464631544623E-3</v>
      </c>
      <c r="CO17" s="251">
        <v>0</v>
      </c>
      <c r="CP17" s="251">
        <v>0</v>
      </c>
      <c r="CQ17" s="251">
        <v>0</v>
      </c>
      <c r="CR17" s="251">
        <v>0</v>
      </c>
      <c r="CS17" s="251">
        <v>5.2846802479275955E-6</v>
      </c>
      <c r="CT17" s="251">
        <v>2.2488131772884314E-2</v>
      </c>
      <c r="CU17" s="251">
        <v>6.5491734568814006E-2</v>
      </c>
      <c r="CV17" s="251">
        <v>0</v>
      </c>
      <c r="CW17" s="251">
        <v>3.5009509060063108E-7</v>
      </c>
      <c r="CX17" s="251">
        <v>9.6122353909847079E-5</v>
      </c>
      <c r="CY17" s="251">
        <v>1.5498315337341901E-3</v>
      </c>
      <c r="CZ17" s="251">
        <v>0</v>
      </c>
      <c r="DA17" s="252">
        <v>4.0491838186142029E-3</v>
      </c>
    </row>
    <row r="18" spans="1:105" s="253" customFormat="1" ht="15" customHeight="1" x14ac:dyDescent="0.15">
      <c r="A18" s="254" t="s">
        <v>340</v>
      </c>
      <c r="B18" s="255" t="s">
        <v>531</v>
      </c>
      <c r="C18" s="250">
        <v>1.1654377249694332E-2</v>
      </c>
      <c r="D18" s="251">
        <v>0.37782158366301327</v>
      </c>
      <c r="E18" s="251">
        <v>2.8282627142832608E-2</v>
      </c>
      <c r="F18" s="251">
        <v>1.9164969953287508E-3</v>
      </c>
      <c r="G18" s="251">
        <v>3.4802989255459368E-2</v>
      </c>
      <c r="H18" s="251">
        <v>0</v>
      </c>
      <c r="I18" s="251">
        <v>0</v>
      </c>
      <c r="J18" s="251">
        <v>-3.2948850357024044E-5</v>
      </c>
      <c r="K18" s="251">
        <v>0</v>
      </c>
      <c r="L18" s="251">
        <v>0</v>
      </c>
      <c r="M18" s="251">
        <v>0</v>
      </c>
      <c r="N18" s="251">
        <v>0</v>
      </c>
      <c r="O18" s="251">
        <v>0</v>
      </c>
      <c r="P18" s="251">
        <v>3.8835577384114972E-2</v>
      </c>
      <c r="Q18" s="251">
        <v>0</v>
      </c>
      <c r="R18" s="251">
        <v>0</v>
      </c>
      <c r="S18" s="251">
        <v>0</v>
      </c>
      <c r="T18" s="251">
        <v>0</v>
      </c>
      <c r="U18" s="251">
        <v>0</v>
      </c>
      <c r="V18" s="251">
        <v>0</v>
      </c>
      <c r="W18" s="251">
        <v>0</v>
      </c>
      <c r="X18" s="251">
        <v>4.4890186301163912E-4</v>
      </c>
      <c r="Y18" s="251">
        <v>0</v>
      </c>
      <c r="Z18" s="251">
        <v>0</v>
      </c>
      <c r="AA18" s="251">
        <v>0</v>
      </c>
      <c r="AB18" s="251">
        <v>0</v>
      </c>
      <c r="AC18" s="251">
        <v>0</v>
      </c>
      <c r="AD18" s="251">
        <v>0</v>
      </c>
      <c r="AE18" s="251">
        <v>0</v>
      </c>
      <c r="AF18" s="251">
        <v>0</v>
      </c>
      <c r="AG18" s="251">
        <v>0</v>
      </c>
      <c r="AH18" s="251">
        <v>0</v>
      </c>
      <c r="AI18" s="251">
        <v>0</v>
      </c>
      <c r="AJ18" s="251">
        <v>0</v>
      </c>
      <c r="AK18" s="251">
        <v>0</v>
      </c>
      <c r="AL18" s="251">
        <v>0</v>
      </c>
      <c r="AM18" s="251">
        <v>0</v>
      </c>
      <c r="AN18" s="251">
        <v>0</v>
      </c>
      <c r="AO18" s="251">
        <v>0</v>
      </c>
      <c r="AP18" s="251">
        <v>0</v>
      </c>
      <c r="AQ18" s="251">
        <v>0</v>
      </c>
      <c r="AR18" s="251">
        <v>0</v>
      </c>
      <c r="AS18" s="251">
        <v>0</v>
      </c>
      <c r="AT18" s="251">
        <v>0</v>
      </c>
      <c r="AU18" s="251">
        <v>0</v>
      </c>
      <c r="AV18" s="251">
        <v>0</v>
      </c>
      <c r="AW18" s="251">
        <v>0</v>
      </c>
      <c r="AX18" s="251">
        <v>0</v>
      </c>
      <c r="AY18" s="251">
        <v>0</v>
      </c>
      <c r="AZ18" s="251">
        <v>0</v>
      </c>
      <c r="BA18" s="251">
        <v>0</v>
      </c>
      <c r="BB18" s="251">
        <v>0</v>
      </c>
      <c r="BC18" s="251">
        <v>0</v>
      </c>
      <c r="BD18" s="251">
        <v>0</v>
      </c>
      <c r="BE18" s="251">
        <v>0</v>
      </c>
      <c r="BF18" s="251">
        <v>0</v>
      </c>
      <c r="BG18" s="251">
        <v>0</v>
      </c>
      <c r="BH18" s="251">
        <v>0</v>
      </c>
      <c r="BI18" s="251">
        <v>0</v>
      </c>
      <c r="BJ18" s="251">
        <v>0</v>
      </c>
      <c r="BK18" s="251">
        <v>0</v>
      </c>
      <c r="BL18" s="251">
        <v>7.4168274780867302E-5</v>
      </c>
      <c r="BM18" s="251">
        <v>0</v>
      </c>
      <c r="BN18" s="251">
        <v>0</v>
      </c>
      <c r="BO18" s="251">
        <v>0</v>
      </c>
      <c r="BP18" s="251">
        <v>0</v>
      </c>
      <c r="BQ18" s="251">
        <v>0</v>
      </c>
      <c r="BR18" s="251">
        <v>1.0126721741775094E-4</v>
      </c>
      <c r="BS18" s="251">
        <v>0</v>
      </c>
      <c r="BT18" s="251">
        <v>0</v>
      </c>
      <c r="BU18" s="251">
        <v>0</v>
      </c>
      <c r="BV18" s="251">
        <v>0</v>
      </c>
      <c r="BW18" s="251">
        <v>0</v>
      </c>
      <c r="BX18" s="251">
        <v>0</v>
      </c>
      <c r="BY18" s="251">
        <v>0</v>
      </c>
      <c r="BZ18" s="251">
        <v>0</v>
      </c>
      <c r="CA18" s="251">
        <v>0</v>
      </c>
      <c r="CB18" s="251">
        <v>0</v>
      </c>
      <c r="CC18" s="251">
        <v>0</v>
      </c>
      <c r="CD18" s="251">
        <v>0</v>
      </c>
      <c r="CE18" s="251">
        <v>0</v>
      </c>
      <c r="CF18" s="251">
        <v>0</v>
      </c>
      <c r="CG18" s="251">
        <v>0</v>
      </c>
      <c r="CH18" s="251">
        <v>0</v>
      </c>
      <c r="CI18" s="251">
        <v>9.2915649408070014E-8</v>
      </c>
      <c r="CJ18" s="251">
        <v>3.9216469809470359E-4</v>
      </c>
      <c r="CK18" s="251">
        <v>3.3660696402957411E-3</v>
      </c>
      <c r="CL18" s="251">
        <v>5.2963100549949512E-5</v>
      </c>
      <c r="CM18" s="251">
        <v>6.3709446385020388E-5</v>
      </c>
      <c r="CN18" s="251">
        <v>2.6116059920432631E-5</v>
      </c>
      <c r="CO18" s="251">
        <v>0</v>
      </c>
      <c r="CP18" s="251">
        <v>0</v>
      </c>
      <c r="CQ18" s="251">
        <v>0</v>
      </c>
      <c r="CR18" s="251">
        <v>0</v>
      </c>
      <c r="CS18" s="251">
        <v>0</v>
      </c>
      <c r="CT18" s="251">
        <v>0</v>
      </c>
      <c r="CU18" s="251">
        <v>0</v>
      </c>
      <c r="CV18" s="251">
        <v>0</v>
      </c>
      <c r="CW18" s="251">
        <v>1.344046879642241E-3</v>
      </c>
      <c r="CX18" s="251">
        <v>8.3675681302350056E-3</v>
      </c>
      <c r="CY18" s="251">
        <v>0</v>
      </c>
      <c r="CZ18" s="251">
        <v>0</v>
      </c>
      <c r="DA18" s="252">
        <v>0</v>
      </c>
    </row>
    <row r="19" spans="1:105" s="253" customFormat="1" ht="15" customHeight="1" x14ac:dyDescent="0.15">
      <c r="A19" s="254" t="s">
        <v>341</v>
      </c>
      <c r="B19" s="255" t="s">
        <v>532</v>
      </c>
      <c r="C19" s="250">
        <v>1.379689392112792E-4</v>
      </c>
      <c r="D19" s="251">
        <v>2.9649912011494985E-6</v>
      </c>
      <c r="E19" s="251">
        <v>7.0620565917904984E-5</v>
      </c>
      <c r="F19" s="251">
        <v>6.7215135082398527E-4</v>
      </c>
      <c r="G19" s="251">
        <v>1.6366211716505572E-2</v>
      </c>
      <c r="H19" s="251">
        <v>0</v>
      </c>
      <c r="I19" s="251">
        <v>1.0325937851421061E-5</v>
      </c>
      <c r="J19" s="251">
        <v>4.3334997833717753E-6</v>
      </c>
      <c r="K19" s="251">
        <v>5.1913869698782751E-7</v>
      </c>
      <c r="L19" s="251">
        <v>0</v>
      </c>
      <c r="M19" s="251">
        <v>0</v>
      </c>
      <c r="N19" s="251">
        <v>0</v>
      </c>
      <c r="O19" s="251">
        <v>7.9077855765366361E-6</v>
      </c>
      <c r="P19" s="251">
        <v>0</v>
      </c>
      <c r="Q19" s="251">
        <v>0.16938616539551288</v>
      </c>
      <c r="R19" s="251">
        <v>0.22639169260658473</v>
      </c>
      <c r="S19" s="251">
        <v>5.2384637790326154E-4</v>
      </c>
      <c r="T19" s="251">
        <v>3.032578076372713E-3</v>
      </c>
      <c r="U19" s="251">
        <v>1.4505463675161165E-3</v>
      </c>
      <c r="V19" s="251">
        <v>4.5477377206042645E-4</v>
      </c>
      <c r="W19" s="251">
        <v>2.2653847308821084E-4</v>
      </c>
      <c r="X19" s="251">
        <v>1.0715762306275605E-3</v>
      </c>
      <c r="Y19" s="251">
        <v>0</v>
      </c>
      <c r="Z19" s="251">
        <v>0</v>
      </c>
      <c r="AA19" s="251">
        <v>9.2786040607245514E-5</v>
      </c>
      <c r="AB19" s="251">
        <v>5.2118518503811355E-7</v>
      </c>
      <c r="AC19" s="251">
        <v>1.0800388661873678E-4</v>
      </c>
      <c r="AD19" s="251">
        <v>0</v>
      </c>
      <c r="AE19" s="251">
        <v>2.9212300213278666E-4</v>
      </c>
      <c r="AF19" s="251">
        <v>6.6597280750876281E-3</v>
      </c>
      <c r="AG19" s="251">
        <v>1.8848872257696037E-2</v>
      </c>
      <c r="AH19" s="251">
        <v>3.6631660131111747E-3</v>
      </c>
      <c r="AI19" s="251">
        <v>7.743925922637147E-6</v>
      </c>
      <c r="AJ19" s="251">
        <v>1.0146855462559888E-3</v>
      </c>
      <c r="AK19" s="251">
        <v>0</v>
      </c>
      <c r="AL19" s="251">
        <v>0</v>
      </c>
      <c r="AM19" s="251">
        <v>0</v>
      </c>
      <c r="AN19" s="251">
        <v>2.8699803246904406E-5</v>
      </c>
      <c r="AO19" s="251">
        <v>0</v>
      </c>
      <c r="AP19" s="251">
        <v>0</v>
      </c>
      <c r="AQ19" s="251">
        <v>1.4301743858061237E-4</v>
      </c>
      <c r="AR19" s="251">
        <v>5.6854745496916723E-5</v>
      </c>
      <c r="AS19" s="251">
        <v>2.9213091581036953E-4</v>
      </c>
      <c r="AT19" s="251">
        <v>2.0534602618176941E-5</v>
      </c>
      <c r="AU19" s="251">
        <v>2.6068780986905262E-3</v>
      </c>
      <c r="AV19" s="251">
        <v>3.7710897301573582E-4</v>
      </c>
      <c r="AW19" s="251">
        <v>1.982031302730552E-3</v>
      </c>
      <c r="AX19" s="251">
        <v>1.0887137452711223E-4</v>
      </c>
      <c r="AY19" s="251">
        <v>0</v>
      </c>
      <c r="AZ19" s="251">
        <v>2.6813369375457566E-3</v>
      </c>
      <c r="BA19" s="251">
        <v>0</v>
      </c>
      <c r="BB19" s="251">
        <v>0</v>
      </c>
      <c r="BC19" s="251">
        <v>1.0412051998806717E-4</v>
      </c>
      <c r="BD19" s="251">
        <v>0</v>
      </c>
      <c r="BE19" s="251">
        <v>7.3458879593898475E-4</v>
      </c>
      <c r="BF19" s="251">
        <v>6.8914475239845764E-3</v>
      </c>
      <c r="BG19" s="251">
        <v>9.2934897325332448E-4</v>
      </c>
      <c r="BH19" s="251">
        <v>1.8101732722839233E-3</v>
      </c>
      <c r="BI19" s="251">
        <v>2.5207451818641888E-5</v>
      </c>
      <c r="BJ19" s="251">
        <v>4.571257560483871E-4</v>
      </c>
      <c r="BK19" s="251">
        <v>2.5312816684822819E-3</v>
      </c>
      <c r="BL19" s="251">
        <v>4.6843011673446854E-4</v>
      </c>
      <c r="BM19" s="251">
        <v>0</v>
      </c>
      <c r="BN19" s="251">
        <v>0</v>
      </c>
      <c r="BO19" s="251">
        <v>7.2483095274938021E-5</v>
      </c>
      <c r="BP19" s="251">
        <v>7.2263873164625506E-5</v>
      </c>
      <c r="BQ19" s="251">
        <v>2.5641632470128217E-4</v>
      </c>
      <c r="BR19" s="251">
        <v>3.6004383757330823E-4</v>
      </c>
      <c r="BS19" s="251">
        <v>5.3959327756848662E-6</v>
      </c>
      <c r="BT19" s="251">
        <v>2.1166770545378219E-6</v>
      </c>
      <c r="BU19" s="251">
        <v>0</v>
      </c>
      <c r="BV19" s="251">
        <v>0</v>
      </c>
      <c r="BW19" s="251">
        <v>5.898309648262785E-4</v>
      </c>
      <c r="BX19" s="251">
        <v>8.1016567390997303E-5</v>
      </c>
      <c r="BY19" s="251">
        <v>1.9681206404804195E-5</v>
      </c>
      <c r="BZ19" s="251">
        <v>3.9361395675422649E-3</v>
      </c>
      <c r="CA19" s="251">
        <v>5.654139802140445E-5</v>
      </c>
      <c r="CB19" s="251">
        <v>6.2306379555855087E-4</v>
      </c>
      <c r="CC19" s="251">
        <v>5.6187813339870509E-4</v>
      </c>
      <c r="CD19" s="251">
        <v>9.7027358378075498E-5</v>
      </c>
      <c r="CE19" s="251">
        <v>3.1549657147699937E-5</v>
      </c>
      <c r="CF19" s="251">
        <v>1.9426015545039726E-5</v>
      </c>
      <c r="CG19" s="251">
        <v>5.3590185908244525E-6</v>
      </c>
      <c r="CH19" s="251">
        <v>2.5393753914942793E-4</v>
      </c>
      <c r="CI19" s="251">
        <v>5.2546896928577194E-5</v>
      </c>
      <c r="CJ19" s="251">
        <v>5.9310812246536701E-6</v>
      </c>
      <c r="CK19" s="251">
        <v>1.6188431908442546E-7</v>
      </c>
      <c r="CL19" s="251">
        <v>1.438921632905016E-4</v>
      </c>
      <c r="CM19" s="251">
        <v>7.799232493058108E-5</v>
      </c>
      <c r="CN19" s="251">
        <v>5.5788708669411424E-5</v>
      </c>
      <c r="CO19" s="251">
        <v>9.9477665891545771E-5</v>
      </c>
      <c r="CP19" s="251">
        <v>1.303876931467471E-4</v>
      </c>
      <c r="CQ19" s="251">
        <v>0</v>
      </c>
      <c r="CR19" s="251">
        <v>2.9074353166785062E-5</v>
      </c>
      <c r="CS19" s="251">
        <v>3.4617752753003807E-4</v>
      </c>
      <c r="CT19" s="251">
        <v>9.5453076806865207E-4</v>
      </c>
      <c r="CU19" s="251">
        <v>8.1474715215495976E-7</v>
      </c>
      <c r="CV19" s="251">
        <v>1.3751224308758642E-4</v>
      </c>
      <c r="CW19" s="251">
        <v>2.7362954878949052E-3</v>
      </c>
      <c r="CX19" s="251">
        <v>0</v>
      </c>
      <c r="CY19" s="251">
        <v>4.1207575809620601E-4</v>
      </c>
      <c r="CZ19" s="251">
        <v>1.4578792724587812E-2</v>
      </c>
      <c r="DA19" s="252">
        <v>7.7588199997902642E-5</v>
      </c>
    </row>
    <row r="20" spans="1:105" s="253" customFormat="1" ht="15" customHeight="1" x14ac:dyDescent="0.15">
      <c r="A20" s="254" t="s">
        <v>342</v>
      </c>
      <c r="B20" s="255" t="s">
        <v>533</v>
      </c>
      <c r="C20" s="250">
        <v>4.4538185735423629E-3</v>
      </c>
      <c r="D20" s="251">
        <v>2.508705357633891E-4</v>
      </c>
      <c r="E20" s="251">
        <v>4.4125013595796448E-3</v>
      </c>
      <c r="F20" s="251">
        <v>1.7170827978851201E-4</v>
      </c>
      <c r="G20" s="251">
        <v>6.6286663658626822E-3</v>
      </c>
      <c r="H20" s="251">
        <v>0</v>
      </c>
      <c r="I20" s="251">
        <v>2.5885694129139042E-3</v>
      </c>
      <c r="J20" s="251">
        <v>6.0425376784110875E-4</v>
      </c>
      <c r="K20" s="251">
        <v>3.6413871460146184E-4</v>
      </c>
      <c r="L20" s="251">
        <v>7.1122879820113819E-5</v>
      </c>
      <c r="M20" s="251">
        <v>2.1589599603498155E-3</v>
      </c>
      <c r="N20" s="251">
        <v>7.8381599005051845E-4</v>
      </c>
      <c r="O20" s="251">
        <v>6.7023304581621487E-4</v>
      </c>
      <c r="P20" s="251">
        <v>1.1339043891819042E-5</v>
      </c>
      <c r="Q20" s="251">
        <v>2.15625347748303E-3</v>
      </c>
      <c r="R20" s="251">
        <v>1.0157644133987677E-2</v>
      </c>
      <c r="S20" s="251">
        <v>1.0010851502876309E-3</v>
      </c>
      <c r="T20" s="251">
        <v>1.1407460167735064E-3</v>
      </c>
      <c r="U20" s="251">
        <v>1.2980836179850752E-3</v>
      </c>
      <c r="V20" s="251">
        <v>1.5275815996431399E-3</v>
      </c>
      <c r="W20" s="251">
        <v>6.5083119038533515E-4</v>
      </c>
      <c r="X20" s="251">
        <v>5.2928574113284138E-3</v>
      </c>
      <c r="Y20" s="251">
        <v>2.2010398613518198E-4</v>
      </c>
      <c r="Z20" s="251">
        <v>2.3670082967301121E-3</v>
      </c>
      <c r="AA20" s="251">
        <v>1.0362971041315251E-3</v>
      </c>
      <c r="AB20" s="251">
        <v>1.8270270753221792E-3</v>
      </c>
      <c r="AC20" s="251">
        <v>7.7066857828475381E-4</v>
      </c>
      <c r="AD20" s="251">
        <v>5.6855357909294673E-4</v>
      </c>
      <c r="AE20" s="251">
        <v>9.2149609573835415E-4</v>
      </c>
      <c r="AF20" s="251">
        <v>2.1766060105549555E-3</v>
      </c>
      <c r="AG20" s="251">
        <v>7.090506696105967E-4</v>
      </c>
      <c r="AH20" s="251">
        <v>6.8125021910385268E-3</v>
      </c>
      <c r="AI20" s="251">
        <v>7.473994790476653E-4</v>
      </c>
      <c r="AJ20" s="251">
        <v>2.2431948062653405E-3</v>
      </c>
      <c r="AK20" s="251">
        <v>0</v>
      </c>
      <c r="AL20" s="251">
        <v>0</v>
      </c>
      <c r="AM20" s="251">
        <v>2.9498360017080023E-4</v>
      </c>
      <c r="AN20" s="251">
        <v>1.1092473954928553E-3</v>
      </c>
      <c r="AO20" s="251">
        <v>1.2922496795856326E-4</v>
      </c>
      <c r="AP20" s="251">
        <v>0</v>
      </c>
      <c r="AQ20" s="251">
        <v>8.1935911821411078E-4</v>
      </c>
      <c r="AR20" s="251">
        <v>1.1687368632989014E-3</v>
      </c>
      <c r="AS20" s="251">
        <v>9.2364601890410644E-4</v>
      </c>
      <c r="AT20" s="251">
        <v>1.1954784396239881E-3</v>
      </c>
      <c r="AU20" s="251">
        <v>6.4280553848362725E-4</v>
      </c>
      <c r="AV20" s="251">
        <v>1.1876008973785125E-3</v>
      </c>
      <c r="AW20" s="251">
        <v>1.7229100890185462E-3</v>
      </c>
      <c r="AX20" s="251">
        <v>3.0397667087011348E-3</v>
      </c>
      <c r="AY20" s="251">
        <v>1.5946702244824537E-3</v>
      </c>
      <c r="AZ20" s="251">
        <v>5.7501971053668978E-3</v>
      </c>
      <c r="BA20" s="251">
        <v>8.5926670567307653E-4</v>
      </c>
      <c r="BB20" s="251">
        <v>1.8470804317209779E-4</v>
      </c>
      <c r="BC20" s="251">
        <v>2.9745330620573078E-3</v>
      </c>
      <c r="BD20" s="251">
        <v>1.1369133673408216E-3</v>
      </c>
      <c r="BE20" s="251">
        <v>1.7855317321892564E-3</v>
      </c>
      <c r="BF20" s="251">
        <v>2.2226916322753741E-3</v>
      </c>
      <c r="BG20" s="251">
        <v>3.6305521213400474E-4</v>
      </c>
      <c r="BH20" s="251">
        <v>2.2726441287052972E-3</v>
      </c>
      <c r="BI20" s="251">
        <v>1.1047200195929397E-3</v>
      </c>
      <c r="BJ20" s="251">
        <v>3.5444528449820787E-3</v>
      </c>
      <c r="BK20" s="251">
        <v>1.6447290468546826E-3</v>
      </c>
      <c r="BL20" s="251">
        <v>1.5099504171176739E-3</v>
      </c>
      <c r="BM20" s="251">
        <v>2.2107654958076632E-4</v>
      </c>
      <c r="BN20" s="251">
        <v>3.4059825182540586E-4</v>
      </c>
      <c r="BO20" s="251">
        <v>7.3336617995381156E-4</v>
      </c>
      <c r="BP20" s="251">
        <v>2.7226385503390464E-3</v>
      </c>
      <c r="BQ20" s="251">
        <v>3.7694782203142466E-3</v>
      </c>
      <c r="BR20" s="251">
        <v>4.5636109804615722E-3</v>
      </c>
      <c r="BS20" s="251">
        <v>1.151543404081434E-3</v>
      </c>
      <c r="BT20" s="251">
        <v>2.1377324210276983E-4</v>
      </c>
      <c r="BU20" s="251">
        <v>3.7934936969016222E-5</v>
      </c>
      <c r="BV20" s="251">
        <v>0</v>
      </c>
      <c r="BW20" s="251">
        <v>8.7576443001893822E-4</v>
      </c>
      <c r="BX20" s="251">
        <v>8.0817753728688109E-4</v>
      </c>
      <c r="BY20" s="251">
        <v>5.6199873250179877E-4</v>
      </c>
      <c r="BZ20" s="251">
        <v>4.2140773814882161E-3</v>
      </c>
      <c r="CA20" s="251">
        <v>1.3751675733063011E-3</v>
      </c>
      <c r="CB20" s="251">
        <v>3.5262019413676531E-4</v>
      </c>
      <c r="CC20" s="251">
        <v>1.4227973410707655E-3</v>
      </c>
      <c r="CD20" s="251">
        <v>1.9530799741569451E-3</v>
      </c>
      <c r="CE20" s="251">
        <v>1.4512842287941971E-3</v>
      </c>
      <c r="CF20" s="251">
        <v>3.7679446355305207E-4</v>
      </c>
      <c r="CG20" s="251">
        <v>6.4018663214421463E-4</v>
      </c>
      <c r="CH20" s="251">
        <v>9.870377526671999E-4</v>
      </c>
      <c r="CI20" s="251">
        <v>4.1938345573060212E-3</v>
      </c>
      <c r="CJ20" s="251">
        <v>1.2252321095649607E-4</v>
      </c>
      <c r="CK20" s="251">
        <v>8.1454793219313409E-4</v>
      </c>
      <c r="CL20" s="251">
        <v>2.6240109741549143E-3</v>
      </c>
      <c r="CM20" s="251">
        <v>5.5657040846262985E-3</v>
      </c>
      <c r="CN20" s="251">
        <v>2.8465097692363175E-3</v>
      </c>
      <c r="CO20" s="251">
        <v>2.0672800476056356E-2</v>
      </c>
      <c r="CP20" s="251">
        <v>3.413250582144217E-3</v>
      </c>
      <c r="CQ20" s="251">
        <v>9.717615431693772E-5</v>
      </c>
      <c r="CR20" s="251">
        <v>8.458716767080043E-4</v>
      </c>
      <c r="CS20" s="251">
        <v>1.8712919092340877E-3</v>
      </c>
      <c r="CT20" s="251">
        <v>5.2224610264513969E-3</v>
      </c>
      <c r="CU20" s="251">
        <v>1.035729449914884E-3</v>
      </c>
      <c r="CV20" s="251">
        <v>1.1067919550647416E-2</v>
      </c>
      <c r="CW20" s="251">
        <v>2.8895416570987268E-3</v>
      </c>
      <c r="CX20" s="251">
        <v>7.5029358345776488E-3</v>
      </c>
      <c r="CY20" s="251">
        <v>2.6506306454687329E-3</v>
      </c>
      <c r="CZ20" s="251">
        <v>4.7069156134892723E-3</v>
      </c>
      <c r="DA20" s="252">
        <v>1.3090965111024815E-4</v>
      </c>
    </row>
    <row r="21" spans="1:105" s="253" customFormat="1" ht="15" customHeight="1" x14ac:dyDescent="0.15">
      <c r="A21" s="254" t="s">
        <v>343</v>
      </c>
      <c r="B21" s="255" t="s">
        <v>622</v>
      </c>
      <c r="C21" s="250">
        <v>1.5715508223439437E-4</v>
      </c>
      <c r="D21" s="251">
        <v>4.7943728388442162E-3</v>
      </c>
      <c r="E21" s="251">
        <v>2.3005184352044804E-6</v>
      </c>
      <c r="F21" s="251">
        <v>1.1926595052438777E-2</v>
      </c>
      <c r="G21" s="251">
        <v>1.3684042856317868E-3</v>
      </c>
      <c r="H21" s="251">
        <v>0</v>
      </c>
      <c r="I21" s="251">
        <v>4.5253234204329962E-4</v>
      </c>
      <c r="J21" s="251">
        <v>8.1072075957548575E-4</v>
      </c>
      <c r="K21" s="251">
        <v>5.4374216309150064E-4</v>
      </c>
      <c r="L21" s="251">
        <v>0</v>
      </c>
      <c r="M21" s="251">
        <v>2.4829508526579637E-4</v>
      </c>
      <c r="N21" s="251">
        <v>2.2474142999229661E-4</v>
      </c>
      <c r="O21" s="251">
        <v>1.1500041829292607E-4</v>
      </c>
      <c r="P21" s="251">
        <v>8.9724234452550969E-3</v>
      </c>
      <c r="Q21" s="251">
        <v>1.3867132328394238E-4</v>
      </c>
      <c r="R21" s="251">
        <v>1.9362435376583912E-4</v>
      </c>
      <c r="S21" s="251">
        <v>0.14819271136064577</v>
      </c>
      <c r="T21" s="251">
        <v>0.11233083719945329</v>
      </c>
      <c r="U21" s="251">
        <v>7.5270265565740221E-2</v>
      </c>
      <c r="V21" s="251">
        <v>5.1289613028573733E-3</v>
      </c>
      <c r="W21" s="251">
        <v>4.6215899294749769E-5</v>
      </c>
      <c r="X21" s="251">
        <v>2.3654108773820114E-4</v>
      </c>
      <c r="Y21" s="251">
        <v>0</v>
      </c>
      <c r="Z21" s="251">
        <v>0</v>
      </c>
      <c r="AA21" s="251">
        <v>1.158893920837484E-4</v>
      </c>
      <c r="AB21" s="251">
        <v>1.7050201053389714E-5</v>
      </c>
      <c r="AC21" s="251">
        <v>5.2880071951885027E-4</v>
      </c>
      <c r="AD21" s="251">
        <v>0</v>
      </c>
      <c r="AE21" s="251">
        <v>3.2244058227761247E-4</v>
      </c>
      <c r="AF21" s="251">
        <v>1.0313613026451495E-4</v>
      </c>
      <c r="AG21" s="251">
        <v>1.9152377983907057E-3</v>
      </c>
      <c r="AH21" s="251">
        <v>8.7987099165151728E-3</v>
      </c>
      <c r="AI21" s="251">
        <v>3.9811154409900307E-5</v>
      </c>
      <c r="AJ21" s="251">
        <v>3.46793781275893E-3</v>
      </c>
      <c r="AK21" s="251">
        <v>0</v>
      </c>
      <c r="AL21" s="251">
        <v>0</v>
      </c>
      <c r="AM21" s="251">
        <v>1.4827865616173005E-5</v>
      </c>
      <c r="AN21" s="251">
        <v>1.0992024643564388E-4</v>
      </c>
      <c r="AO21" s="251">
        <v>0</v>
      </c>
      <c r="AP21" s="251">
        <v>0</v>
      </c>
      <c r="AQ21" s="251">
        <v>3.5038342559931562E-4</v>
      </c>
      <c r="AR21" s="251">
        <v>8.2972457191157908E-4</v>
      </c>
      <c r="AS21" s="251">
        <v>4.9581738600187116E-4</v>
      </c>
      <c r="AT21" s="251">
        <v>1.4590746578329941E-4</v>
      </c>
      <c r="AU21" s="251">
        <v>4.8160299626431454E-5</v>
      </c>
      <c r="AV21" s="251">
        <v>3.9604498116582265E-4</v>
      </c>
      <c r="AW21" s="251">
        <v>5.0471340827789987E-5</v>
      </c>
      <c r="AX21" s="251">
        <v>1.2596469104665827E-4</v>
      </c>
      <c r="AY21" s="251">
        <v>1.747730238906573E-4</v>
      </c>
      <c r="AZ21" s="251">
        <v>4.2993608154530606E-4</v>
      </c>
      <c r="BA21" s="251">
        <v>4.1702826132200316E-5</v>
      </c>
      <c r="BB21" s="251">
        <v>2.0768297194332852E-5</v>
      </c>
      <c r="BC21" s="251">
        <v>8.2145139415314858E-5</v>
      </c>
      <c r="BD21" s="251">
        <v>2.9555565159565198E-5</v>
      </c>
      <c r="BE21" s="251">
        <v>5.7564894791023611E-5</v>
      </c>
      <c r="BF21" s="251">
        <v>7.1610079985371224E-3</v>
      </c>
      <c r="BG21" s="251">
        <v>1.6632994602418358E-3</v>
      </c>
      <c r="BH21" s="251">
        <v>2.0299783517128286E-2</v>
      </c>
      <c r="BI21" s="251">
        <v>0</v>
      </c>
      <c r="BJ21" s="251">
        <v>6.7797421034946237E-2</v>
      </c>
      <c r="BK21" s="251">
        <v>1.4838203282342458E-2</v>
      </c>
      <c r="BL21" s="251">
        <v>1.7341236843746858E-3</v>
      </c>
      <c r="BM21" s="251">
        <v>1.8422182690137723E-3</v>
      </c>
      <c r="BN21" s="251">
        <v>9.3054923342129606E-6</v>
      </c>
      <c r="BO21" s="251">
        <v>0</v>
      </c>
      <c r="BP21" s="251">
        <v>6.3975543626030466E-6</v>
      </c>
      <c r="BQ21" s="251">
        <v>1.0750347034259708E-3</v>
      </c>
      <c r="BR21" s="251">
        <v>4.4711482684782326E-4</v>
      </c>
      <c r="BS21" s="251">
        <v>6.7722744431177455E-5</v>
      </c>
      <c r="BT21" s="251">
        <v>1.0026364995179156E-7</v>
      </c>
      <c r="BU21" s="251">
        <v>2.3070409591499305E-6</v>
      </c>
      <c r="BV21" s="251">
        <v>4.5159000932017756E-6</v>
      </c>
      <c r="BW21" s="251">
        <v>4.9702862089610567E-6</v>
      </c>
      <c r="BX21" s="251">
        <v>1.2680743204977555E-6</v>
      </c>
      <c r="BY21" s="251">
        <v>0</v>
      </c>
      <c r="BZ21" s="251">
        <v>3.0325603586410526E-4</v>
      </c>
      <c r="CA21" s="251">
        <v>4.5435051981485723E-6</v>
      </c>
      <c r="CB21" s="251">
        <v>3.0435775079622161E-6</v>
      </c>
      <c r="CC21" s="251">
        <v>7.9321565392070567E-4</v>
      </c>
      <c r="CD21" s="251">
        <v>4.0558403783032764E-4</v>
      </c>
      <c r="CE21" s="251">
        <v>3.5574958232061653E-5</v>
      </c>
      <c r="CF21" s="251">
        <v>4.1967217379357665E-5</v>
      </c>
      <c r="CG21" s="251">
        <v>1.3276536379848967E-4</v>
      </c>
      <c r="CH21" s="251">
        <v>4.6739102313510855E-5</v>
      </c>
      <c r="CI21" s="251">
        <v>1.9558744200398739E-5</v>
      </c>
      <c r="CJ21" s="251">
        <v>3.0345300382036649E-5</v>
      </c>
      <c r="CK21" s="251">
        <v>1.1535157092093561E-4</v>
      </c>
      <c r="CL21" s="251">
        <v>1.0069383735654866E-5</v>
      </c>
      <c r="CM21" s="251">
        <v>3.6454856071160351E-5</v>
      </c>
      <c r="CN21" s="251">
        <v>2.0260356941507028E-5</v>
      </c>
      <c r="CO21" s="251">
        <v>1.4267408803075849E-4</v>
      </c>
      <c r="CP21" s="251">
        <v>3.6545436616144006E-5</v>
      </c>
      <c r="CQ21" s="251">
        <v>4.0155435668156084E-7</v>
      </c>
      <c r="CR21" s="251">
        <v>1.699889658029721E-5</v>
      </c>
      <c r="CS21" s="251">
        <v>3.0282098057310462E-4</v>
      </c>
      <c r="CT21" s="251">
        <v>2.5052021706311966E-4</v>
      </c>
      <c r="CU21" s="251">
        <v>6.7709776486983239E-4</v>
      </c>
      <c r="CV21" s="251">
        <v>2.8238477065738404E-4</v>
      </c>
      <c r="CW21" s="251">
        <v>6.1183891106423021E-4</v>
      </c>
      <c r="CX21" s="251">
        <v>0</v>
      </c>
      <c r="CY21" s="251">
        <v>7.7002005371671993E-4</v>
      </c>
      <c r="CZ21" s="251">
        <v>0</v>
      </c>
      <c r="DA21" s="252">
        <v>1.4854333292795329E-5</v>
      </c>
    </row>
    <row r="22" spans="1:105" s="253" customFormat="1" ht="15" customHeight="1" x14ac:dyDescent="0.15">
      <c r="A22" s="254" t="s">
        <v>344</v>
      </c>
      <c r="B22" s="255" t="s">
        <v>535</v>
      </c>
      <c r="C22" s="250">
        <v>0</v>
      </c>
      <c r="D22" s="251">
        <v>0</v>
      </c>
      <c r="E22" s="251">
        <v>9.1485733120922357E-6</v>
      </c>
      <c r="F22" s="251">
        <v>3.3518108737754437E-4</v>
      </c>
      <c r="G22" s="251">
        <v>3.4979568809546019E-4</v>
      </c>
      <c r="H22" s="251">
        <v>0</v>
      </c>
      <c r="I22" s="251">
        <v>3.3336951180171789E-4</v>
      </c>
      <c r="J22" s="251">
        <v>1.8655427073596459E-4</v>
      </c>
      <c r="K22" s="251">
        <v>1.6992521992476568E-4</v>
      </c>
      <c r="L22" s="251">
        <v>1.3968964100860944E-5</v>
      </c>
      <c r="M22" s="251">
        <v>6.0085089888770862E-4</v>
      </c>
      <c r="N22" s="251">
        <v>5.3731675832348412E-4</v>
      </c>
      <c r="O22" s="251">
        <v>8.2424199173973935E-4</v>
      </c>
      <c r="P22" s="251">
        <v>1.6198634131170061E-6</v>
      </c>
      <c r="Q22" s="251">
        <v>1.0216310144406495E-3</v>
      </c>
      <c r="R22" s="251">
        <v>1.0400166365192205E-3</v>
      </c>
      <c r="S22" s="251">
        <v>6.9969178601052501E-4</v>
      </c>
      <c r="T22" s="251">
        <v>1.1359655033014419E-2</v>
      </c>
      <c r="U22" s="251">
        <v>1.6547174370694386E-3</v>
      </c>
      <c r="V22" s="251">
        <v>1.1272279220700004E-3</v>
      </c>
      <c r="W22" s="251">
        <v>6.0366314102587582E-4</v>
      </c>
      <c r="X22" s="251">
        <v>8.6798551686983973E-4</v>
      </c>
      <c r="Y22" s="251">
        <v>4.0785673021374928E-4</v>
      </c>
      <c r="Z22" s="251">
        <v>8.5407515861395805E-4</v>
      </c>
      <c r="AA22" s="251">
        <v>9.2562459786505163E-4</v>
      </c>
      <c r="AB22" s="251">
        <v>1.9164475620694328E-3</v>
      </c>
      <c r="AC22" s="251">
        <v>7.5564691095573934E-4</v>
      </c>
      <c r="AD22" s="251">
        <v>6.2072583337307457E-4</v>
      </c>
      <c r="AE22" s="251">
        <v>7.9485461144675705E-4</v>
      </c>
      <c r="AF22" s="251">
        <v>1.2391419526478833E-3</v>
      </c>
      <c r="AG22" s="251">
        <v>8.9972122050047977E-4</v>
      </c>
      <c r="AH22" s="251">
        <v>9.6981625324899716E-4</v>
      </c>
      <c r="AI22" s="251">
        <v>5.2902076802929766E-4</v>
      </c>
      <c r="AJ22" s="251">
        <v>1.589927474748336E-3</v>
      </c>
      <c r="AK22" s="251">
        <v>0</v>
      </c>
      <c r="AL22" s="251">
        <v>0</v>
      </c>
      <c r="AM22" s="251">
        <v>1.3495455993587648E-4</v>
      </c>
      <c r="AN22" s="251">
        <v>9.0101437860142669E-4</v>
      </c>
      <c r="AO22" s="251">
        <v>7.414547341884778E-6</v>
      </c>
      <c r="AP22" s="251">
        <v>0</v>
      </c>
      <c r="AQ22" s="251">
        <v>8.2865804139880606E-4</v>
      </c>
      <c r="AR22" s="251">
        <v>2.2685466689588608E-4</v>
      </c>
      <c r="AS22" s="251">
        <v>3.2453982075155395E-4</v>
      </c>
      <c r="AT22" s="251">
        <v>4.0514297632498287E-4</v>
      </c>
      <c r="AU22" s="251">
        <v>6.159775321025483E-4</v>
      </c>
      <c r="AV22" s="251">
        <v>6.4985266210675768E-4</v>
      </c>
      <c r="AW22" s="251">
        <v>9.2997757662569458E-4</v>
      </c>
      <c r="AX22" s="251">
        <v>1.1427553593947037E-3</v>
      </c>
      <c r="AY22" s="251">
        <v>6.7744589535598818E-4</v>
      </c>
      <c r="AZ22" s="251">
        <v>1.004357436503914E-3</v>
      </c>
      <c r="BA22" s="251">
        <v>9.124358455817387E-4</v>
      </c>
      <c r="BB22" s="251">
        <v>1.7445369643239594E-4</v>
      </c>
      <c r="BC22" s="251">
        <v>2.5037931840537304E-3</v>
      </c>
      <c r="BD22" s="251">
        <v>9.9401499805518807E-4</v>
      </c>
      <c r="BE22" s="251">
        <v>4.7198566105319511E-4</v>
      </c>
      <c r="BF22" s="251">
        <v>6.8717428109324897E-3</v>
      </c>
      <c r="BG22" s="251">
        <v>1.6198775744052107E-3</v>
      </c>
      <c r="BH22" s="251">
        <v>1.998933297729689E-3</v>
      </c>
      <c r="BI22" s="251">
        <v>7.6173338009338608E-5</v>
      </c>
      <c r="BJ22" s="251">
        <v>1.0982936407930107E-2</v>
      </c>
      <c r="BK22" s="251">
        <v>2.0784453700836394E-2</v>
      </c>
      <c r="BL22" s="251">
        <v>6.5797321479190647E-5</v>
      </c>
      <c r="BM22" s="251">
        <v>8.1777781368308142E-4</v>
      </c>
      <c r="BN22" s="251">
        <v>7.8157519410783122E-4</v>
      </c>
      <c r="BO22" s="251">
        <v>3.3237855245111603E-3</v>
      </c>
      <c r="BP22" s="251">
        <v>3.4077984918529669E-3</v>
      </c>
      <c r="BQ22" s="251">
        <v>1.2483023612151157E-3</v>
      </c>
      <c r="BR22" s="251">
        <v>9.2613680219187113E-4</v>
      </c>
      <c r="BS22" s="251">
        <v>2.7103197908819299E-3</v>
      </c>
      <c r="BT22" s="251">
        <v>3.9994055925214638E-4</v>
      </c>
      <c r="BU22" s="251">
        <v>2.7458484383501599E-3</v>
      </c>
      <c r="BV22" s="251">
        <v>1.6007529065773432E-4</v>
      </c>
      <c r="BW22" s="251">
        <v>2.7925908085491198E-4</v>
      </c>
      <c r="BX22" s="251">
        <v>3.8128891980554621E-4</v>
      </c>
      <c r="BY22" s="251">
        <v>0</v>
      </c>
      <c r="BZ22" s="251">
        <v>1.7655240084259042E-3</v>
      </c>
      <c r="CA22" s="251">
        <v>6.7672985756868451E-4</v>
      </c>
      <c r="CB22" s="251">
        <v>4.6653695229192254E-4</v>
      </c>
      <c r="CC22" s="251">
        <v>2.4764978158444929E-3</v>
      </c>
      <c r="CD22" s="251">
        <v>3.4781595084429468E-3</v>
      </c>
      <c r="CE22" s="251">
        <v>3.0461737935710283E-4</v>
      </c>
      <c r="CF22" s="251">
        <v>2.7793965220798585E-3</v>
      </c>
      <c r="CG22" s="251">
        <v>6.1499060118896747E-4</v>
      </c>
      <c r="CH22" s="251">
        <v>2.4062818882520883E-3</v>
      </c>
      <c r="CI22" s="251">
        <v>9.4821659096260892E-4</v>
      </c>
      <c r="CJ22" s="251">
        <v>2.8032379644497086E-3</v>
      </c>
      <c r="CK22" s="251">
        <v>3.8458587877688482E-3</v>
      </c>
      <c r="CL22" s="251">
        <v>1.8760832472787367E-3</v>
      </c>
      <c r="CM22" s="251">
        <v>7.8818065356036134E-3</v>
      </c>
      <c r="CN22" s="251">
        <v>2.970371025035739E-3</v>
      </c>
      <c r="CO22" s="251">
        <v>1.5100977983095277E-2</v>
      </c>
      <c r="CP22" s="251">
        <v>2.1927361116286011E-3</v>
      </c>
      <c r="CQ22" s="251">
        <v>4.0823019786139175E-4</v>
      </c>
      <c r="CR22" s="251">
        <v>2.0130560988615778E-4</v>
      </c>
      <c r="CS22" s="251">
        <v>1.8278864602390796E-3</v>
      </c>
      <c r="CT22" s="251">
        <v>1.8490063771388998E-3</v>
      </c>
      <c r="CU22" s="251">
        <v>2.3775250997511376E-3</v>
      </c>
      <c r="CV22" s="251">
        <v>5.5206944260036443E-4</v>
      </c>
      <c r="CW22" s="251">
        <v>4.439858198757576E-3</v>
      </c>
      <c r="CX22" s="251">
        <v>9.2136792894072935E-5</v>
      </c>
      <c r="CY22" s="251">
        <v>2.1376156308737363E-3</v>
      </c>
      <c r="CZ22" s="251">
        <v>0</v>
      </c>
      <c r="DA22" s="252">
        <v>8.0017210473454085E-5</v>
      </c>
    </row>
    <row r="23" spans="1:105" s="253" customFormat="1" ht="15" customHeight="1" x14ac:dyDescent="0.15">
      <c r="A23" s="254" t="s">
        <v>345</v>
      </c>
      <c r="B23" s="255" t="s">
        <v>536</v>
      </c>
      <c r="C23" s="250">
        <v>4.6056348333335294E-5</v>
      </c>
      <c r="D23" s="251">
        <v>0</v>
      </c>
      <c r="E23" s="251">
        <v>1.7992194180448066E-4</v>
      </c>
      <c r="F23" s="251">
        <v>0</v>
      </c>
      <c r="G23" s="251">
        <v>1.2977724639971265E-4</v>
      </c>
      <c r="H23" s="251">
        <v>0</v>
      </c>
      <c r="I23" s="251">
        <v>0</v>
      </c>
      <c r="J23" s="251">
        <v>1.3842258300842218E-5</v>
      </c>
      <c r="K23" s="251">
        <v>3.1185403154768779E-5</v>
      </c>
      <c r="L23" s="251">
        <v>0</v>
      </c>
      <c r="M23" s="251">
        <v>7.5974790284223431E-4</v>
      </c>
      <c r="N23" s="251">
        <v>6.0809954540910388E-8</v>
      </c>
      <c r="O23" s="251">
        <v>2.2590228918337891E-5</v>
      </c>
      <c r="P23" s="251">
        <v>1.0480516282867029E-4</v>
      </c>
      <c r="Q23" s="251">
        <v>2.3141847067786308E-3</v>
      </c>
      <c r="R23" s="251">
        <v>1.4725567688432467E-3</v>
      </c>
      <c r="S23" s="251">
        <v>6.147190955329191E-3</v>
      </c>
      <c r="T23" s="251">
        <v>6.2414576395172002E-3</v>
      </c>
      <c r="U23" s="251">
        <v>0.2290119512774515</v>
      </c>
      <c r="V23" s="251">
        <v>0.28431141872549837</v>
      </c>
      <c r="W23" s="251">
        <v>9.9735961462824763E-2</v>
      </c>
      <c r="X23" s="251">
        <v>0</v>
      </c>
      <c r="Y23" s="251">
        <v>6.7533217793183133E-4</v>
      </c>
      <c r="Z23" s="251">
        <v>0</v>
      </c>
      <c r="AA23" s="251">
        <v>6.8117623385560158E-4</v>
      </c>
      <c r="AB23" s="251">
        <v>4.3711553285725136E-3</v>
      </c>
      <c r="AC23" s="251">
        <v>5.3944899003055677E-4</v>
      </c>
      <c r="AD23" s="251">
        <v>0</v>
      </c>
      <c r="AE23" s="251">
        <v>1.4352028863950752E-3</v>
      </c>
      <c r="AF23" s="251">
        <v>4.6993874053249916E-3</v>
      </c>
      <c r="AG23" s="251">
        <v>6.2146410605113452E-4</v>
      </c>
      <c r="AH23" s="251">
        <v>2.2731711714418785E-3</v>
      </c>
      <c r="AI23" s="251">
        <v>0</v>
      </c>
      <c r="AJ23" s="251">
        <v>1.8138419054684581E-3</v>
      </c>
      <c r="AK23" s="251">
        <v>0</v>
      </c>
      <c r="AL23" s="251">
        <v>0</v>
      </c>
      <c r="AM23" s="251">
        <v>5.5604496060648767E-6</v>
      </c>
      <c r="AN23" s="251">
        <v>2.34381726516386E-5</v>
      </c>
      <c r="AO23" s="251">
        <v>0</v>
      </c>
      <c r="AP23" s="251">
        <v>0</v>
      </c>
      <c r="AQ23" s="251">
        <v>1.833747652021896E-4</v>
      </c>
      <c r="AR23" s="251">
        <v>6.8987519970204164E-5</v>
      </c>
      <c r="AS23" s="251">
        <v>6.8459731430435804E-4</v>
      </c>
      <c r="AT23" s="251">
        <v>1.212236447842059E-4</v>
      </c>
      <c r="AU23" s="251">
        <v>1.053641299531533E-4</v>
      </c>
      <c r="AV23" s="251">
        <v>1.4305194684702339E-4</v>
      </c>
      <c r="AW23" s="251">
        <v>1.1545862924937941E-3</v>
      </c>
      <c r="AX23" s="251">
        <v>2.4614564943253466E-3</v>
      </c>
      <c r="AY23" s="251">
        <v>2.2500022548125214E-3</v>
      </c>
      <c r="AZ23" s="251">
        <v>2.6325885566255559E-3</v>
      </c>
      <c r="BA23" s="251">
        <v>9.1180755441590513E-5</v>
      </c>
      <c r="BB23" s="251">
        <v>1.0929316398517663E-4</v>
      </c>
      <c r="BC23" s="251">
        <v>2.0488833589583123E-3</v>
      </c>
      <c r="BD23" s="251">
        <v>5.3715845547077691E-4</v>
      </c>
      <c r="BE23" s="251">
        <v>1.1347651288964224E-4</v>
      </c>
      <c r="BF23" s="251">
        <v>2.5222032706670914E-6</v>
      </c>
      <c r="BG23" s="251">
        <v>1.2061634954618098E-6</v>
      </c>
      <c r="BH23" s="251">
        <v>7.4081909852010885E-3</v>
      </c>
      <c r="BI23" s="251">
        <v>9.6284201208910822E-5</v>
      </c>
      <c r="BJ23" s="251">
        <v>5.0787095374103947E-3</v>
      </c>
      <c r="BK23" s="251">
        <v>4.4379756620309598E-3</v>
      </c>
      <c r="BL23" s="251">
        <v>5.9553034169852987E-7</v>
      </c>
      <c r="BM23" s="251">
        <v>0</v>
      </c>
      <c r="BN23" s="251">
        <v>0</v>
      </c>
      <c r="BO23" s="251">
        <v>2.2111987576247109E-7</v>
      </c>
      <c r="BP23" s="251">
        <v>2.955048490807213E-4</v>
      </c>
      <c r="BQ23" s="251">
        <v>3.2170725991709544E-6</v>
      </c>
      <c r="BR23" s="251">
        <v>-9.8041189746870682E-4</v>
      </c>
      <c r="BS23" s="251">
        <v>4.1990206045292456E-4</v>
      </c>
      <c r="BT23" s="251">
        <v>0</v>
      </c>
      <c r="BU23" s="251">
        <v>0</v>
      </c>
      <c r="BV23" s="251">
        <v>7.9531129752565634E-5</v>
      </c>
      <c r="BW23" s="251">
        <v>0</v>
      </c>
      <c r="BX23" s="251">
        <v>3.0314622939215942E-4</v>
      </c>
      <c r="BY23" s="251">
        <v>0</v>
      </c>
      <c r="BZ23" s="251">
        <v>5.7763054450305771E-5</v>
      </c>
      <c r="CA23" s="251">
        <v>1.0020953131472128E-4</v>
      </c>
      <c r="CB23" s="251">
        <v>1.8372338228420492E-3</v>
      </c>
      <c r="CC23" s="251">
        <v>5.0179378622510857E-3</v>
      </c>
      <c r="CD23" s="251">
        <v>4.3597354650584463E-4</v>
      </c>
      <c r="CE23" s="251">
        <v>0</v>
      </c>
      <c r="CF23" s="251">
        <v>1.120036289644038E-4</v>
      </c>
      <c r="CG23" s="251">
        <v>1.0372294046757006E-6</v>
      </c>
      <c r="CH23" s="251">
        <v>2.2305472073360304E-2</v>
      </c>
      <c r="CI23" s="251">
        <v>1.4940836424817659E-4</v>
      </c>
      <c r="CJ23" s="251">
        <v>2.4729393665599893E-3</v>
      </c>
      <c r="CK23" s="251">
        <v>4.462808921372876E-3</v>
      </c>
      <c r="CL23" s="251">
        <v>1.4078558233966023E-4</v>
      </c>
      <c r="CM23" s="251">
        <v>1.2711393600274513E-3</v>
      </c>
      <c r="CN23" s="251">
        <v>7.1269723419946005E-4</v>
      </c>
      <c r="CO23" s="251">
        <v>1.8509862952591648E-3</v>
      </c>
      <c r="CP23" s="251">
        <v>0</v>
      </c>
      <c r="CQ23" s="251">
        <v>2.7606862021857308E-6</v>
      </c>
      <c r="CR23" s="251">
        <v>2.3343825586246789E-4</v>
      </c>
      <c r="CS23" s="251">
        <v>4.5718450193218798E-3</v>
      </c>
      <c r="CT23" s="251">
        <v>4.5318156705810223E-4</v>
      </c>
      <c r="CU23" s="251">
        <v>1.2149738233889751E-7</v>
      </c>
      <c r="CV23" s="251">
        <v>8.4599975754357003E-4</v>
      </c>
      <c r="CW23" s="251">
        <v>5.8356077579162463E-4</v>
      </c>
      <c r="CX23" s="251">
        <v>0</v>
      </c>
      <c r="CY23" s="251">
        <v>1.531800980424272E-4</v>
      </c>
      <c r="CZ23" s="251">
        <v>0.12367044322359402</v>
      </c>
      <c r="DA23" s="252">
        <v>2.7099815911368582E-4</v>
      </c>
    </row>
    <row r="24" spans="1:105" s="253" customFormat="1" ht="15" customHeight="1" x14ac:dyDescent="0.15">
      <c r="A24" s="254" t="s">
        <v>346</v>
      </c>
      <c r="B24" s="255" t="s">
        <v>537</v>
      </c>
      <c r="C24" s="250">
        <v>2.6142444569315793E-2</v>
      </c>
      <c r="D24" s="251">
        <v>2.5538078951594413E-3</v>
      </c>
      <c r="E24" s="251">
        <v>3.8899733723016187E-2</v>
      </c>
      <c r="F24" s="251">
        <v>2.3429260622200186E-3</v>
      </c>
      <c r="G24" s="251">
        <v>8.3136763641048189E-4</v>
      </c>
      <c r="H24" s="251">
        <v>0</v>
      </c>
      <c r="I24" s="251">
        <v>0</v>
      </c>
      <c r="J24" s="251">
        <v>7.0067079770783428E-3</v>
      </c>
      <c r="K24" s="251">
        <v>8.5471922105463394E-3</v>
      </c>
      <c r="L24" s="251">
        <v>5.3974462895011984E-4</v>
      </c>
      <c r="M24" s="251">
        <v>1.874123008155322E-2</v>
      </c>
      <c r="N24" s="251">
        <v>1.6364250654740779E-2</v>
      </c>
      <c r="O24" s="251">
        <v>2.6648923974597685E-2</v>
      </c>
      <c r="P24" s="251">
        <v>4.4659634299635853E-4</v>
      </c>
      <c r="Q24" s="251">
        <v>2.8551740667505541E-3</v>
      </c>
      <c r="R24" s="251">
        <v>1.8542787047870274E-3</v>
      </c>
      <c r="S24" s="251">
        <v>9.8718300166024463E-4</v>
      </c>
      <c r="T24" s="251">
        <v>3.9569176275819585E-3</v>
      </c>
      <c r="U24" s="251">
        <v>2.7067001695623327E-3</v>
      </c>
      <c r="V24" s="251">
        <v>3.4626243745799813E-3</v>
      </c>
      <c r="W24" s="251">
        <v>1.0867694353969843E-3</v>
      </c>
      <c r="X24" s="251">
        <v>2.1070699224475988E-3</v>
      </c>
      <c r="Y24" s="251">
        <v>1.8082033506643558E-4</v>
      </c>
      <c r="Z24" s="251">
        <v>0</v>
      </c>
      <c r="AA24" s="251">
        <v>1.1203883350433125E-3</v>
      </c>
      <c r="AB24" s="251">
        <v>2.6054742313635346E-2</v>
      </c>
      <c r="AC24" s="251">
        <v>3.6396168904388039E-3</v>
      </c>
      <c r="AD24" s="251">
        <v>6.0470217940769708E-5</v>
      </c>
      <c r="AE24" s="251">
        <v>2.8718339434882171E-3</v>
      </c>
      <c r="AF24" s="251">
        <v>2.6262946224029776E-3</v>
      </c>
      <c r="AG24" s="251">
        <v>6.6569270872330827E-3</v>
      </c>
      <c r="AH24" s="251">
        <v>2.4456998051853745E-3</v>
      </c>
      <c r="AI24" s="251">
        <v>5.7657289829481703E-3</v>
      </c>
      <c r="AJ24" s="251">
        <v>3.1989704626238422E-3</v>
      </c>
      <c r="AK24" s="251">
        <v>0</v>
      </c>
      <c r="AL24" s="251">
        <v>0</v>
      </c>
      <c r="AM24" s="251">
        <v>0</v>
      </c>
      <c r="AN24" s="251">
        <v>2.1091166519447306E-4</v>
      </c>
      <c r="AO24" s="251">
        <v>0</v>
      </c>
      <c r="AP24" s="251">
        <v>0</v>
      </c>
      <c r="AQ24" s="251">
        <v>2.0005083411340967E-4</v>
      </c>
      <c r="AR24" s="251">
        <v>1.4978534864696388E-4</v>
      </c>
      <c r="AS24" s="251">
        <v>3.4016448801624391E-3</v>
      </c>
      <c r="AT24" s="251">
        <v>5.956444687847352E-4</v>
      </c>
      <c r="AU24" s="251">
        <v>1.2162433007048848E-4</v>
      </c>
      <c r="AV24" s="251">
        <v>4.1918909170069706E-3</v>
      </c>
      <c r="AW24" s="251">
        <v>8.5051333778301077E-4</v>
      </c>
      <c r="AX24" s="251">
        <v>1.1795334174022698E-3</v>
      </c>
      <c r="AY24" s="251">
        <v>3.7712156980381794E-3</v>
      </c>
      <c r="AZ24" s="251">
        <v>7.5966520245536974E-3</v>
      </c>
      <c r="BA24" s="251">
        <v>3.7351909808803146E-4</v>
      </c>
      <c r="BB24" s="251">
        <v>1.6926162213381273E-4</v>
      </c>
      <c r="BC24" s="251">
        <v>8.4416576982480765E-4</v>
      </c>
      <c r="BD24" s="251">
        <v>7.7276649848806553E-4</v>
      </c>
      <c r="BE24" s="251">
        <v>9.9239175193030252E-5</v>
      </c>
      <c r="BF24" s="251">
        <v>1.9137217316186555E-4</v>
      </c>
      <c r="BG24" s="251">
        <v>2.5088200705605644E-4</v>
      </c>
      <c r="BH24" s="251">
        <v>1.068695594940176E-3</v>
      </c>
      <c r="BI24" s="251">
        <v>9.5361305431944149E-4</v>
      </c>
      <c r="BJ24" s="251">
        <v>2.201640905017921E-5</v>
      </c>
      <c r="BK24" s="251">
        <v>1.0086974054335607E-3</v>
      </c>
      <c r="BL24" s="251">
        <v>1.5806301294411382E-7</v>
      </c>
      <c r="BM24" s="251">
        <v>0</v>
      </c>
      <c r="BN24" s="251">
        <v>0</v>
      </c>
      <c r="BO24" s="251">
        <v>3.6927019252332673E-5</v>
      </c>
      <c r="BP24" s="251">
        <v>1.0430344703725696E-3</v>
      </c>
      <c r="BQ24" s="251">
        <v>6.602330328240002E-3</v>
      </c>
      <c r="BR24" s="251">
        <v>7.3465338441965717E-3</v>
      </c>
      <c r="BS24" s="251">
        <v>1.5534393799677595E-3</v>
      </c>
      <c r="BT24" s="251">
        <v>3.1995244740171706E-5</v>
      </c>
      <c r="BU24" s="251">
        <v>0</v>
      </c>
      <c r="BV24" s="251">
        <v>0</v>
      </c>
      <c r="BW24" s="251">
        <v>2.1166318841304158E-4</v>
      </c>
      <c r="BX24" s="251">
        <v>4.7567443154028369E-4</v>
      </c>
      <c r="BY24" s="251">
        <v>0</v>
      </c>
      <c r="BZ24" s="251">
        <v>1.2917919449795653E-3</v>
      </c>
      <c r="CA24" s="251">
        <v>5.946943470465575E-4</v>
      </c>
      <c r="CB24" s="251">
        <v>3.402284857114906E-4</v>
      </c>
      <c r="CC24" s="251">
        <v>1.9435624403183458E-3</v>
      </c>
      <c r="CD24" s="251">
        <v>2.6544331530027189E-3</v>
      </c>
      <c r="CE24" s="251">
        <v>3.4900448320628069E-4</v>
      </c>
      <c r="CF24" s="251">
        <v>2.8019117098324286E-4</v>
      </c>
      <c r="CG24" s="251">
        <v>2.8476268947534128E-4</v>
      </c>
      <c r="CH24" s="251">
        <v>6.8598754588837247E-4</v>
      </c>
      <c r="CI24" s="251">
        <v>1.6542392501781426E-4</v>
      </c>
      <c r="CJ24" s="251">
        <v>8.458304552574705E-4</v>
      </c>
      <c r="CK24" s="251">
        <v>1.8725788738625266E-3</v>
      </c>
      <c r="CL24" s="251">
        <v>1.3507059677126257E-3</v>
      </c>
      <c r="CM24" s="251">
        <v>4.7920420249871849E-3</v>
      </c>
      <c r="CN24" s="251">
        <v>6.6124681316972371E-3</v>
      </c>
      <c r="CO24" s="251">
        <v>1.8401717108344408E-3</v>
      </c>
      <c r="CP24" s="251">
        <v>8.5662662062800918E-6</v>
      </c>
      <c r="CQ24" s="251">
        <v>5.4606373079233751E-4</v>
      </c>
      <c r="CR24" s="251">
        <v>2.8457208877867456E-6</v>
      </c>
      <c r="CS24" s="251">
        <v>8.9487469540632057E-4</v>
      </c>
      <c r="CT24" s="251">
        <v>1.5888482223298005E-3</v>
      </c>
      <c r="CU24" s="251">
        <v>3.1203815360856873E-3</v>
      </c>
      <c r="CV24" s="251">
        <v>7.8726180098945319E-4</v>
      </c>
      <c r="CW24" s="251">
        <v>6.3238312751720364E-4</v>
      </c>
      <c r="CX24" s="251">
        <v>1.2706906297350515E-4</v>
      </c>
      <c r="CY24" s="251">
        <v>1.3231759358901985E-3</v>
      </c>
      <c r="CZ24" s="251">
        <v>0.30778286570656532</v>
      </c>
      <c r="DA24" s="252">
        <v>2.6520590336429398E-4</v>
      </c>
    </row>
    <row r="25" spans="1:105" s="253" customFormat="1" ht="15" customHeight="1" x14ac:dyDescent="0.15">
      <c r="A25" s="254" t="s">
        <v>347</v>
      </c>
      <c r="B25" s="255" t="s">
        <v>623</v>
      </c>
      <c r="C25" s="250">
        <v>6.8524226291568203E-5</v>
      </c>
      <c r="D25" s="251">
        <v>0</v>
      </c>
      <c r="E25" s="251">
        <v>1.1614943076346342E-4</v>
      </c>
      <c r="F25" s="251">
        <v>4.0098593073504798E-5</v>
      </c>
      <c r="G25" s="251">
        <v>2.3785091418392323E-4</v>
      </c>
      <c r="H25" s="251">
        <v>0</v>
      </c>
      <c r="I25" s="251">
        <v>3.4784089915553424E-4</v>
      </c>
      <c r="J25" s="251">
        <v>4.7633402058720594E-3</v>
      </c>
      <c r="K25" s="251">
        <v>1.1059508312615681E-3</v>
      </c>
      <c r="L25" s="251">
        <v>1.3014679811723477E-3</v>
      </c>
      <c r="M25" s="251">
        <v>1.4503894346824312E-2</v>
      </c>
      <c r="N25" s="251">
        <v>7.9093926812544065E-3</v>
      </c>
      <c r="O25" s="251">
        <v>1.3927346255651475E-3</v>
      </c>
      <c r="P25" s="251">
        <v>1.1825002915754143E-5</v>
      </c>
      <c r="Q25" s="251">
        <v>1.8446709980055297E-4</v>
      </c>
      <c r="R25" s="251">
        <v>4.9253838998586461E-4</v>
      </c>
      <c r="S25" s="251">
        <v>5.4749493904019645E-4</v>
      </c>
      <c r="T25" s="251">
        <v>2.1817108463113044E-4</v>
      </c>
      <c r="U25" s="251">
        <v>7.3825146012008615E-5</v>
      </c>
      <c r="V25" s="251">
        <v>4.5888975581502046E-3</v>
      </c>
      <c r="W25" s="251">
        <v>3.8716179446595736E-2</v>
      </c>
      <c r="X25" s="251">
        <v>8.6823609005600309E-5</v>
      </c>
      <c r="Y25" s="251">
        <v>3.0098209127671865E-4</v>
      </c>
      <c r="Z25" s="251">
        <v>2.4402147388970228E-5</v>
      </c>
      <c r="AA25" s="251">
        <v>3.3052697999448502E-4</v>
      </c>
      <c r="AB25" s="251">
        <v>4.082071279271373E-3</v>
      </c>
      <c r="AC25" s="251">
        <v>2.1596974369993173E-3</v>
      </c>
      <c r="AD25" s="251">
        <v>3.205684582002003E-4</v>
      </c>
      <c r="AE25" s="251">
        <v>6.3306770910708746E-4</v>
      </c>
      <c r="AF25" s="251">
        <v>1.2708181315956686E-4</v>
      </c>
      <c r="AG25" s="251">
        <v>9.3506927696682327E-5</v>
      </c>
      <c r="AH25" s="251">
        <v>3.7463002749440347E-3</v>
      </c>
      <c r="AI25" s="251">
        <v>8.929852863932437E-5</v>
      </c>
      <c r="AJ25" s="251">
        <v>1.7147112704781153E-4</v>
      </c>
      <c r="AK25" s="251">
        <v>0</v>
      </c>
      <c r="AL25" s="251">
        <v>0</v>
      </c>
      <c r="AM25" s="251">
        <v>1.5877007051279584E-5</v>
      </c>
      <c r="AN25" s="251">
        <v>1.5024028113051714E-3</v>
      </c>
      <c r="AO25" s="251">
        <v>1.0592210488406826E-6</v>
      </c>
      <c r="AP25" s="251">
        <v>0</v>
      </c>
      <c r="AQ25" s="251">
        <v>5.6140698907066562E-4</v>
      </c>
      <c r="AR25" s="251">
        <v>1.9225005930346991E-4</v>
      </c>
      <c r="AS25" s="251">
        <v>2.1854948933047553E-3</v>
      </c>
      <c r="AT25" s="251">
        <v>9.2937456273331173E-4</v>
      </c>
      <c r="AU25" s="251">
        <v>3.9356946341226144E-4</v>
      </c>
      <c r="AV25" s="251">
        <v>4.567171460937468E-3</v>
      </c>
      <c r="AW25" s="251">
        <v>1.9764517072512243E-3</v>
      </c>
      <c r="AX25" s="251">
        <v>4.5631778058007565E-4</v>
      </c>
      <c r="AY25" s="251">
        <v>4.2193388087975769E-4</v>
      </c>
      <c r="AZ25" s="251">
        <v>9.2924621276116465E-3</v>
      </c>
      <c r="BA25" s="251">
        <v>1.7136641548109432E-4</v>
      </c>
      <c r="BB25" s="251">
        <v>2.5960371492916065E-5</v>
      </c>
      <c r="BC25" s="251">
        <v>3.9744323253569835E-3</v>
      </c>
      <c r="BD25" s="251">
        <v>3.617768471182627E-4</v>
      </c>
      <c r="BE25" s="251">
        <v>7.4535283345992197E-4</v>
      </c>
      <c r="BF25" s="251">
        <v>5.4763338514359221E-4</v>
      </c>
      <c r="BG25" s="251">
        <v>2.4219762988873144E-3</v>
      </c>
      <c r="BH25" s="251">
        <v>4.9954474028856147E-3</v>
      </c>
      <c r="BI25" s="251">
        <v>1.8525410902126491E-3</v>
      </c>
      <c r="BJ25" s="251">
        <v>4.2258204525089603E-4</v>
      </c>
      <c r="BK25" s="251">
        <v>8.1495960393541814E-4</v>
      </c>
      <c r="BL25" s="251">
        <v>3.1134422059764558E-4</v>
      </c>
      <c r="BM25" s="251">
        <v>1.2943344080671069E-3</v>
      </c>
      <c r="BN25" s="251">
        <v>4.454659807140225E-3</v>
      </c>
      <c r="BO25" s="251">
        <v>2.376684872645344E-3</v>
      </c>
      <c r="BP25" s="251">
        <v>4.6939141269746448E-3</v>
      </c>
      <c r="BQ25" s="251">
        <v>2.9934078607917877E-3</v>
      </c>
      <c r="BR25" s="251">
        <v>7.2632998655003372E-3</v>
      </c>
      <c r="BS25" s="251">
        <v>1.4874759958331782E-2</v>
      </c>
      <c r="BT25" s="251">
        <v>1.2668869191686375E-4</v>
      </c>
      <c r="BU25" s="251">
        <v>3.6139036821174955E-5</v>
      </c>
      <c r="BV25" s="251">
        <v>0</v>
      </c>
      <c r="BW25" s="251">
        <v>7.5214631159320683E-4</v>
      </c>
      <c r="BX25" s="251">
        <v>1.1984895386895371E-3</v>
      </c>
      <c r="BY25" s="251">
        <v>0</v>
      </c>
      <c r="BZ25" s="251">
        <v>1.4106938168025973E-3</v>
      </c>
      <c r="CA25" s="251">
        <v>5.2881352167340331E-4</v>
      </c>
      <c r="CB25" s="251">
        <v>1.431568420709371E-3</v>
      </c>
      <c r="CC25" s="251">
        <v>8.8423704793687741E-4</v>
      </c>
      <c r="CD25" s="251">
        <v>5.3277164622668651E-3</v>
      </c>
      <c r="CE25" s="251">
        <v>5.5976163254897624E-3</v>
      </c>
      <c r="CF25" s="251">
        <v>6.316127999037479E-3</v>
      </c>
      <c r="CG25" s="251">
        <v>2.0097184073428927E-3</v>
      </c>
      <c r="CH25" s="251">
        <v>1.9804982224980391E-2</v>
      </c>
      <c r="CI25" s="251">
        <v>5.2601624246078546E-3</v>
      </c>
      <c r="CJ25" s="251">
        <v>3.1801178208113127E-3</v>
      </c>
      <c r="CK25" s="251">
        <v>2.1688973276586285E-2</v>
      </c>
      <c r="CL25" s="251">
        <v>1.903843723786603E-3</v>
      </c>
      <c r="CM25" s="251">
        <v>7.0447149415881092E-3</v>
      </c>
      <c r="CN25" s="251">
        <v>1.0610177200516405E-3</v>
      </c>
      <c r="CO25" s="251">
        <v>3.3981611945591829E-2</v>
      </c>
      <c r="CP25" s="251">
        <v>1.6502951505038442E-4</v>
      </c>
      <c r="CQ25" s="251">
        <v>3.0683922862813521E-2</v>
      </c>
      <c r="CR25" s="251">
        <v>1.0984894056382782E-3</v>
      </c>
      <c r="CS25" s="251">
        <v>3.5362824205108292E-3</v>
      </c>
      <c r="CT25" s="251">
        <v>4.3712568907395297E-4</v>
      </c>
      <c r="CU25" s="251">
        <v>2.3993588940479218E-4</v>
      </c>
      <c r="CV25" s="251">
        <v>1.4062954004475823E-3</v>
      </c>
      <c r="CW25" s="251">
        <v>4.5553259250029482E-3</v>
      </c>
      <c r="CX25" s="251">
        <v>2.8836706172954124E-5</v>
      </c>
      <c r="CY25" s="251">
        <v>1.9707633583016032E-3</v>
      </c>
      <c r="CZ25" s="251">
        <v>0</v>
      </c>
      <c r="DA25" s="252">
        <v>2.8797787657258866E-5</v>
      </c>
    </row>
    <row r="26" spans="1:105" s="253" customFormat="1" ht="15" customHeight="1" x14ac:dyDescent="0.15">
      <c r="A26" s="254" t="s">
        <v>348</v>
      </c>
      <c r="B26" s="255" t="s">
        <v>539</v>
      </c>
      <c r="C26" s="250">
        <v>4.4102043162546484E-2</v>
      </c>
      <c r="D26" s="251">
        <v>0</v>
      </c>
      <c r="E26" s="251">
        <v>1.3391157310039105E-3</v>
      </c>
      <c r="F26" s="251">
        <v>7.8513255729224619E-5</v>
      </c>
      <c r="G26" s="251">
        <v>0</v>
      </c>
      <c r="H26" s="251">
        <v>0</v>
      </c>
      <c r="I26" s="251">
        <v>0</v>
      </c>
      <c r="J26" s="251">
        <v>0</v>
      </c>
      <c r="K26" s="251">
        <v>6.3798437726254089E-5</v>
      </c>
      <c r="L26" s="251">
        <v>0</v>
      </c>
      <c r="M26" s="251">
        <v>0</v>
      </c>
      <c r="N26" s="251">
        <v>0</v>
      </c>
      <c r="O26" s="251">
        <v>1.1632641892313801E-4</v>
      </c>
      <c r="P26" s="251">
        <v>1.4578770718053053E-5</v>
      </c>
      <c r="Q26" s="251">
        <v>1.1983941518365391E-5</v>
      </c>
      <c r="R26" s="251">
        <v>3.1380821727893616E-6</v>
      </c>
      <c r="S26" s="251">
        <v>5.1806934563182754E-6</v>
      </c>
      <c r="T26" s="251">
        <v>0</v>
      </c>
      <c r="U26" s="251">
        <v>4.0752299740332082E-5</v>
      </c>
      <c r="V26" s="251">
        <v>0</v>
      </c>
      <c r="W26" s="251">
        <v>2.1972693800990381E-6</v>
      </c>
      <c r="X26" s="251">
        <v>0.17673653482340854</v>
      </c>
      <c r="Y26" s="251">
        <v>2.149046793760832E-4</v>
      </c>
      <c r="Z26" s="251">
        <v>1.6837481698389457E-3</v>
      </c>
      <c r="AA26" s="251">
        <v>1.7900128931606627E-3</v>
      </c>
      <c r="AB26" s="251">
        <v>1.1327091354828335E-3</v>
      </c>
      <c r="AC26" s="251">
        <v>4.6472094876090263E-3</v>
      </c>
      <c r="AD26" s="251">
        <v>2.8613667795316894E-7</v>
      </c>
      <c r="AE26" s="251">
        <v>0</v>
      </c>
      <c r="AF26" s="251">
        <v>5.1096693421724954E-5</v>
      </c>
      <c r="AG26" s="251">
        <v>3.4825671395412413E-7</v>
      </c>
      <c r="AH26" s="251">
        <v>1.5024264186661458E-6</v>
      </c>
      <c r="AI26" s="251">
        <v>0</v>
      </c>
      <c r="AJ26" s="251">
        <v>1.4972634259831699E-4</v>
      </c>
      <c r="AK26" s="251">
        <v>0</v>
      </c>
      <c r="AL26" s="251">
        <v>0</v>
      </c>
      <c r="AM26" s="251">
        <v>2.640339278351561E-5</v>
      </c>
      <c r="AN26" s="251">
        <v>0</v>
      </c>
      <c r="AO26" s="251">
        <v>2.5421305172176381E-5</v>
      </c>
      <c r="AP26" s="251">
        <v>0</v>
      </c>
      <c r="AQ26" s="251">
        <v>0</v>
      </c>
      <c r="AR26" s="251">
        <v>0</v>
      </c>
      <c r="AS26" s="251">
        <v>0</v>
      </c>
      <c r="AT26" s="251">
        <v>0</v>
      </c>
      <c r="AU26" s="251">
        <v>2.027324322607968E-6</v>
      </c>
      <c r="AV26" s="251">
        <v>0</v>
      </c>
      <c r="AW26" s="251">
        <v>0</v>
      </c>
      <c r="AX26" s="251">
        <v>4.6595208070617909E-6</v>
      </c>
      <c r="AY26" s="251">
        <v>0</v>
      </c>
      <c r="AZ26" s="251">
        <v>0</v>
      </c>
      <c r="BA26" s="251">
        <v>0</v>
      </c>
      <c r="BB26" s="251">
        <v>7.8010916336212767E-5</v>
      </c>
      <c r="BC26" s="251">
        <v>0</v>
      </c>
      <c r="BD26" s="251">
        <v>0</v>
      </c>
      <c r="BE26" s="251">
        <v>0</v>
      </c>
      <c r="BF26" s="251">
        <v>0</v>
      </c>
      <c r="BG26" s="251">
        <v>0</v>
      </c>
      <c r="BH26" s="251">
        <v>1.0025250342031056E-5</v>
      </c>
      <c r="BI26" s="251">
        <v>0</v>
      </c>
      <c r="BJ26" s="251">
        <v>0</v>
      </c>
      <c r="BK26" s="251">
        <v>0</v>
      </c>
      <c r="BL26" s="251">
        <v>1.9146060996194184E-4</v>
      </c>
      <c r="BM26" s="251">
        <v>4.7997450309152862E-5</v>
      </c>
      <c r="BN26" s="251">
        <v>9.8224641305581258E-5</v>
      </c>
      <c r="BO26" s="251">
        <v>0</v>
      </c>
      <c r="BP26" s="251">
        <v>0</v>
      </c>
      <c r="BQ26" s="251">
        <v>0</v>
      </c>
      <c r="BR26" s="251">
        <v>0</v>
      </c>
      <c r="BS26" s="251">
        <v>0</v>
      </c>
      <c r="BT26" s="251">
        <v>2.3951871932927985E-6</v>
      </c>
      <c r="BU26" s="251">
        <v>0</v>
      </c>
      <c r="BV26" s="251">
        <v>0</v>
      </c>
      <c r="BW26" s="251">
        <v>0</v>
      </c>
      <c r="BX26" s="251">
        <v>0</v>
      </c>
      <c r="BY26" s="251">
        <v>0</v>
      </c>
      <c r="BZ26" s="251">
        <v>0</v>
      </c>
      <c r="CA26" s="251">
        <v>0</v>
      </c>
      <c r="CB26" s="251">
        <v>0</v>
      </c>
      <c r="CC26" s="251">
        <v>8.8975969431538667E-6</v>
      </c>
      <c r="CD26" s="251">
        <v>0</v>
      </c>
      <c r="CE26" s="251">
        <v>0</v>
      </c>
      <c r="CF26" s="251">
        <v>0</v>
      </c>
      <c r="CG26" s="251">
        <v>0</v>
      </c>
      <c r="CH26" s="251">
        <v>0</v>
      </c>
      <c r="CI26" s="251">
        <v>3.0228557940758779E-6</v>
      </c>
      <c r="CJ26" s="251">
        <v>0</v>
      </c>
      <c r="CK26" s="251">
        <v>0</v>
      </c>
      <c r="CL26" s="251">
        <v>0</v>
      </c>
      <c r="CM26" s="251">
        <v>0</v>
      </c>
      <c r="CN26" s="251">
        <v>0</v>
      </c>
      <c r="CO26" s="251">
        <v>0</v>
      </c>
      <c r="CP26" s="251">
        <v>0</v>
      </c>
      <c r="CQ26" s="251">
        <v>0</v>
      </c>
      <c r="CR26" s="251">
        <v>0</v>
      </c>
      <c r="CS26" s="251">
        <v>0</v>
      </c>
      <c r="CT26" s="251">
        <v>0</v>
      </c>
      <c r="CU26" s="251">
        <v>0</v>
      </c>
      <c r="CV26" s="251">
        <v>0</v>
      </c>
      <c r="CW26" s="251">
        <v>5.9929914145544393E-5</v>
      </c>
      <c r="CX26" s="251">
        <v>0</v>
      </c>
      <c r="CY26" s="251">
        <v>5.5862873223995479E-4</v>
      </c>
      <c r="CZ26" s="251">
        <v>0</v>
      </c>
      <c r="DA26" s="252">
        <v>5.0093669884256954E-4</v>
      </c>
    </row>
    <row r="27" spans="1:105" s="253" customFormat="1" ht="15" customHeight="1" x14ac:dyDescent="0.15">
      <c r="A27" s="254" t="s">
        <v>349</v>
      </c>
      <c r="B27" s="255" t="s">
        <v>624</v>
      </c>
      <c r="C27" s="250">
        <v>1.3780965500345274E-3</v>
      </c>
      <c r="D27" s="251">
        <v>4.9645071424246916E-4</v>
      </c>
      <c r="E27" s="251">
        <v>9.7905784568004631E-5</v>
      </c>
      <c r="F27" s="251">
        <v>4.2361374572403364E-5</v>
      </c>
      <c r="G27" s="251">
        <v>9.9576272530948226E-4</v>
      </c>
      <c r="H27" s="251">
        <v>0</v>
      </c>
      <c r="I27" s="251">
        <v>1.8006325202222563E-4</v>
      </c>
      <c r="J27" s="251">
        <v>2.8246980823310357E-3</v>
      </c>
      <c r="K27" s="251">
        <v>1.5117875076318024E-3</v>
      </c>
      <c r="L27" s="251">
        <v>0</v>
      </c>
      <c r="M27" s="251">
        <v>8.5098529844726076E-3</v>
      </c>
      <c r="N27" s="251">
        <v>1.877507346450608E-3</v>
      </c>
      <c r="O27" s="251">
        <v>5.8399719755794083E-3</v>
      </c>
      <c r="P27" s="251">
        <v>2.4723975274404861E-3</v>
      </c>
      <c r="Q27" s="251">
        <v>3.4993109233626939E-3</v>
      </c>
      <c r="R27" s="251">
        <v>5.2452809332937409E-4</v>
      </c>
      <c r="S27" s="251">
        <v>1.6852162203412287E-4</v>
      </c>
      <c r="T27" s="251">
        <v>5.0821029125839798E-4</v>
      </c>
      <c r="U27" s="251">
        <v>1.4113197191982242E-2</v>
      </c>
      <c r="V27" s="251">
        <v>1.2050391098018228E-3</v>
      </c>
      <c r="W27" s="251">
        <v>6.1523542642773074E-6</v>
      </c>
      <c r="X27" s="251">
        <v>4.1193229512509866E-2</v>
      </c>
      <c r="Y27" s="251">
        <v>0.12505430387059502</v>
      </c>
      <c r="Z27" s="251">
        <v>0.16937530502684237</v>
      </c>
      <c r="AA27" s="251">
        <v>9.4310116535292234E-3</v>
      </c>
      <c r="AB27" s="251">
        <v>3.1931973916915136E-2</v>
      </c>
      <c r="AC27" s="251">
        <v>4.77091957323253E-2</v>
      </c>
      <c r="AD27" s="251">
        <v>3.5833849969001862E-4</v>
      </c>
      <c r="AE27" s="251">
        <v>3.5808430771055388E-3</v>
      </c>
      <c r="AF27" s="251">
        <v>9.4368616448610113E-3</v>
      </c>
      <c r="AG27" s="251">
        <v>3.0141618592729444E-4</v>
      </c>
      <c r="AH27" s="251">
        <v>1.7001206949222997E-2</v>
      </c>
      <c r="AI27" s="251">
        <v>7.8616335966612326E-4</v>
      </c>
      <c r="AJ27" s="251">
        <v>2.8771334404939053E-3</v>
      </c>
      <c r="AK27" s="251">
        <v>0</v>
      </c>
      <c r="AL27" s="251">
        <v>0</v>
      </c>
      <c r="AM27" s="251">
        <v>2.9399041294556599E-3</v>
      </c>
      <c r="AN27" s="251">
        <v>1.4486066245523628E-3</v>
      </c>
      <c r="AO27" s="251">
        <v>1.1736169221154764E-3</v>
      </c>
      <c r="AP27" s="251">
        <v>0</v>
      </c>
      <c r="AQ27" s="251">
        <v>2.7593004730052263E-4</v>
      </c>
      <c r="AR27" s="251">
        <v>6.2727250191312893E-3</v>
      </c>
      <c r="AS27" s="251">
        <v>8.136888996935843E-4</v>
      </c>
      <c r="AT27" s="251">
        <v>7.2458243706355785E-4</v>
      </c>
      <c r="AU27" s="251">
        <v>5.4632986404937081E-4</v>
      </c>
      <c r="AV27" s="251">
        <v>4.9666289062871264E-4</v>
      </c>
      <c r="AW27" s="251">
        <v>7.6109582055300991E-3</v>
      </c>
      <c r="AX27" s="251">
        <v>2.5103846153846153E-3</v>
      </c>
      <c r="AY27" s="251">
        <v>9.3699987005598949E-4</v>
      </c>
      <c r="AZ27" s="251">
        <v>1.1361716506166583E-3</v>
      </c>
      <c r="BA27" s="251">
        <v>1.8039810098995128E-4</v>
      </c>
      <c r="BB27" s="251">
        <v>1.9266489703467656E-3</v>
      </c>
      <c r="BC27" s="251">
        <v>3.9125123149643783E-3</v>
      </c>
      <c r="BD27" s="251">
        <v>1.1140496282551202E-3</v>
      </c>
      <c r="BE27" s="251">
        <v>1.3468173776196962E-4</v>
      </c>
      <c r="BF27" s="251">
        <v>1.9758309871588326E-3</v>
      </c>
      <c r="BG27" s="251">
        <v>3.5340590417031029E-4</v>
      </c>
      <c r="BH27" s="251">
        <v>1.4394344336120495E-3</v>
      </c>
      <c r="BI27" s="251">
        <v>5.3762122649267375E-4</v>
      </c>
      <c r="BJ27" s="251">
        <v>1.2943478382616488E-4</v>
      </c>
      <c r="BK27" s="251">
        <v>3.7270215182320991E-4</v>
      </c>
      <c r="BL27" s="251">
        <v>6.3715040858163246E-4</v>
      </c>
      <c r="BM27" s="251">
        <v>2.0541976575397197E-6</v>
      </c>
      <c r="BN27" s="251">
        <v>1.533682995823988E-5</v>
      </c>
      <c r="BO27" s="251">
        <v>7.1324206006066907E-3</v>
      </c>
      <c r="BP27" s="251">
        <v>7.1025544929499791E-3</v>
      </c>
      <c r="BQ27" s="251">
        <v>0</v>
      </c>
      <c r="BR27" s="251">
        <v>0</v>
      </c>
      <c r="BS27" s="251">
        <v>0</v>
      </c>
      <c r="BT27" s="251">
        <v>0</v>
      </c>
      <c r="BU27" s="251">
        <v>0</v>
      </c>
      <c r="BV27" s="251">
        <v>0</v>
      </c>
      <c r="BW27" s="251">
        <v>5.6590258693456602E-5</v>
      </c>
      <c r="BX27" s="251">
        <v>5.541293613592202E-5</v>
      </c>
      <c r="BY27" s="251">
        <v>0</v>
      </c>
      <c r="BZ27" s="251">
        <v>0</v>
      </c>
      <c r="CA27" s="251">
        <v>0</v>
      </c>
      <c r="CB27" s="251">
        <v>0</v>
      </c>
      <c r="CC27" s="251">
        <v>7.6243201392197789E-4</v>
      </c>
      <c r="CD27" s="251">
        <v>6.4778307260552893E-5</v>
      </c>
      <c r="CE27" s="251">
        <v>0</v>
      </c>
      <c r="CF27" s="251">
        <v>0</v>
      </c>
      <c r="CG27" s="251">
        <v>0</v>
      </c>
      <c r="CH27" s="251">
        <v>7.4539311868015449E-6</v>
      </c>
      <c r="CI27" s="251">
        <v>1.604281602679737E-4</v>
      </c>
      <c r="CJ27" s="251">
        <v>1.6627791236818448E-5</v>
      </c>
      <c r="CK27" s="251">
        <v>6.2259539955343314E-3</v>
      </c>
      <c r="CL27" s="251">
        <v>8.1575834488349186E-4</v>
      </c>
      <c r="CM27" s="251">
        <v>3.5604807497587526E-4</v>
      </c>
      <c r="CN27" s="251">
        <v>3.0818452168412795E-4</v>
      </c>
      <c r="CO27" s="251">
        <v>0</v>
      </c>
      <c r="CP27" s="251">
        <v>0</v>
      </c>
      <c r="CQ27" s="251">
        <v>2.2060392470193247E-4</v>
      </c>
      <c r="CR27" s="251">
        <v>3.6661113625212181E-4</v>
      </c>
      <c r="CS27" s="251">
        <v>6.5365724226371555E-6</v>
      </c>
      <c r="CT27" s="251">
        <v>1.2688113467419028E-4</v>
      </c>
      <c r="CU27" s="251">
        <v>3.3506119287130546E-4</v>
      </c>
      <c r="CV27" s="251">
        <v>2.2730049780538444E-3</v>
      </c>
      <c r="CW27" s="251">
        <v>4.4681681608565999E-4</v>
      </c>
      <c r="CX27" s="251">
        <v>4.2052357611729926E-3</v>
      </c>
      <c r="CY27" s="251">
        <v>1.0937739623764843E-4</v>
      </c>
      <c r="CZ27" s="251">
        <v>0</v>
      </c>
      <c r="DA27" s="252">
        <v>6.6325999504528578E-4</v>
      </c>
    </row>
    <row r="28" spans="1:105" s="253" customFormat="1" ht="15" customHeight="1" x14ac:dyDescent="0.15">
      <c r="A28" s="254" t="s">
        <v>350</v>
      </c>
      <c r="B28" s="255" t="s">
        <v>625</v>
      </c>
      <c r="C28" s="250">
        <v>0</v>
      </c>
      <c r="D28" s="251">
        <v>2.9889024205136072E-8</v>
      </c>
      <c r="E28" s="251">
        <v>6.8480548768877557E-6</v>
      </c>
      <c r="F28" s="251">
        <v>1.2392675418386326E-5</v>
      </c>
      <c r="G28" s="251">
        <v>0</v>
      </c>
      <c r="H28" s="251">
        <v>0</v>
      </c>
      <c r="I28" s="251">
        <v>1.0348549394161399E-3</v>
      </c>
      <c r="J28" s="251">
        <v>2.2744994911299918E-3</v>
      </c>
      <c r="K28" s="251">
        <v>1.3111960232492558E-3</v>
      </c>
      <c r="L28" s="251">
        <v>0</v>
      </c>
      <c r="M28" s="251">
        <v>3.4933392751003134E-3</v>
      </c>
      <c r="N28" s="251">
        <v>2.2846421540929111E-3</v>
      </c>
      <c r="O28" s="251">
        <v>6.9487495934602616E-3</v>
      </c>
      <c r="P28" s="251">
        <v>1.1342283618645276E-3</v>
      </c>
      <c r="Q28" s="251">
        <v>6.3574809754928397E-3</v>
      </c>
      <c r="R28" s="251">
        <v>1.2177632312316927E-6</v>
      </c>
      <c r="S28" s="251">
        <v>1.4076018663168642E-3</v>
      </c>
      <c r="T28" s="251">
        <v>7.2606053605918852E-4</v>
      </c>
      <c r="U28" s="251">
        <v>1.7401692756329919E-2</v>
      </c>
      <c r="V28" s="251">
        <v>1.0722774173050596E-3</v>
      </c>
      <c r="W28" s="251">
        <v>4.3564527576096931E-4</v>
      </c>
      <c r="X28" s="251">
        <v>2.2036408283949534E-2</v>
      </c>
      <c r="Y28" s="251">
        <v>1.0895436164067014E-3</v>
      </c>
      <c r="Z28" s="251">
        <v>0.34306979014153244</v>
      </c>
      <c r="AA28" s="251">
        <v>0.5597402984555534</v>
      </c>
      <c r="AB28" s="251">
        <v>7.7073187801884116E-2</v>
      </c>
      <c r="AC28" s="251">
        <v>0.18741108218753505</v>
      </c>
      <c r="AD28" s="251">
        <v>3.0946635509561736E-3</v>
      </c>
      <c r="AE28" s="251">
        <v>3.7708829215156552E-2</v>
      </c>
      <c r="AF28" s="251">
        <v>6.9763767353549527E-2</v>
      </c>
      <c r="AG28" s="251">
        <v>5.0671351880325066E-5</v>
      </c>
      <c r="AH28" s="251">
        <v>2.3716301827451335E-2</v>
      </c>
      <c r="AI28" s="251">
        <v>1.8196013367933686E-4</v>
      </c>
      <c r="AJ28" s="251">
        <v>2.3622936910279312E-3</v>
      </c>
      <c r="AK28" s="251">
        <v>0</v>
      </c>
      <c r="AL28" s="251">
        <v>0</v>
      </c>
      <c r="AM28" s="251">
        <v>0</v>
      </c>
      <c r="AN28" s="251">
        <v>2.0950856370240218E-5</v>
      </c>
      <c r="AO28" s="251">
        <v>8.5796904956095293E-5</v>
      </c>
      <c r="AP28" s="251">
        <v>0</v>
      </c>
      <c r="AQ28" s="251">
        <v>7.7112870329615834E-4</v>
      </c>
      <c r="AR28" s="251">
        <v>1.2021926865973352E-4</v>
      </c>
      <c r="AS28" s="251">
        <v>6.0098700270789227E-4</v>
      </c>
      <c r="AT28" s="251">
        <v>2.1838786551013582E-4</v>
      </c>
      <c r="AU28" s="251">
        <v>1.400215418338563E-5</v>
      </c>
      <c r="AV28" s="251">
        <v>6.1198969743571873E-4</v>
      </c>
      <c r="AW28" s="251">
        <v>4.5932069924930442E-3</v>
      </c>
      <c r="AX28" s="251">
        <v>1.6067023959646909E-3</v>
      </c>
      <c r="AY28" s="251">
        <v>1.4129824421924527E-3</v>
      </c>
      <c r="AZ28" s="251">
        <v>5.0047164498507627E-3</v>
      </c>
      <c r="BA28" s="251">
        <v>1.6230331541394571E-3</v>
      </c>
      <c r="BB28" s="251">
        <v>1.6913182027634817E-4</v>
      </c>
      <c r="BC28" s="251">
        <v>4.3301223348044524E-4</v>
      </c>
      <c r="BD28" s="251">
        <v>3.5829152103812529E-5</v>
      </c>
      <c r="BE28" s="251">
        <v>1.0291470020017952E-4</v>
      </c>
      <c r="BF28" s="251">
        <v>5.1232253935425294E-4</v>
      </c>
      <c r="BG28" s="251">
        <v>2.4123269909236196E-6</v>
      </c>
      <c r="BH28" s="251">
        <v>4.2178358310342352E-4</v>
      </c>
      <c r="BI28" s="251">
        <v>0</v>
      </c>
      <c r="BJ28" s="251">
        <v>8.8681675627240149E-5</v>
      </c>
      <c r="BK28" s="251">
        <v>2.1111298114135298E-4</v>
      </c>
      <c r="BL28" s="251">
        <v>1.5965960903445841E-7</v>
      </c>
      <c r="BM28" s="251">
        <v>0</v>
      </c>
      <c r="BN28" s="251">
        <v>2.4090885709684667E-4</v>
      </c>
      <c r="BO28" s="251">
        <v>4.145997670546333E-5</v>
      </c>
      <c r="BP28" s="251">
        <v>0</v>
      </c>
      <c r="BQ28" s="251">
        <v>0</v>
      </c>
      <c r="BR28" s="251">
        <v>0</v>
      </c>
      <c r="BS28" s="251">
        <v>0</v>
      </c>
      <c r="BT28" s="251">
        <v>0</v>
      </c>
      <c r="BU28" s="251">
        <v>0</v>
      </c>
      <c r="BV28" s="251">
        <v>0</v>
      </c>
      <c r="BW28" s="251">
        <v>0</v>
      </c>
      <c r="BX28" s="251">
        <v>7.3917900089316395E-7</v>
      </c>
      <c r="BY28" s="251">
        <v>0</v>
      </c>
      <c r="BZ28" s="251">
        <v>0</v>
      </c>
      <c r="CA28" s="251">
        <v>0</v>
      </c>
      <c r="CB28" s="251">
        <v>0</v>
      </c>
      <c r="CC28" s="251">
        <v>8.8975969431538667E-6</v>
      </c>
      <c r="CD28" s="251">
        <v>2.9217742205212022E-5</v>
      </c>
      <c r="CE28" s="251">
        <v>2.66540206937465E-6</v>
      </c>
      <c r="CF28" s="251">
        <v>0</v>
      </c>
      <c r="CG28" s="251">
        <v>0</v>
      </c>
      <c r="CH28" s="251">
        <v>1.3865354515309167E-5</v>
      </c>
      <c r="CI28" s="251">
        <v>3.6887512815003796E-6</v>
      </c>
      <c r="CJ28" s="251">
        <v>8.6494655442761342E-4</v>
      </c>
      <c r="CK28" s="251">
        <v>5.9302003381403682E-3</v>
      </c>
      <c r="CL28" s="251">
        <v>5.819351997977015E-4</v>
      </c>
      <c r="CM28" s="251">
        <v>1.315586440555514E-5</v>
      </c>
      <c r="CN28" s="251">
        <v>6.4093672028945334E-5</v>
      </c>
      <c r="CO28" s="251">
        <v>0</v>
      </c>
      <c r="CP28" s="251">
        <v>8.4274609668264802E-7</v>
      </c>
      <c r="CQ28" s="251">
        <v>0</v>
      </c>
      <c r="CR28" s="251">
        <v>3.6541799062688113E-4</v>
      </c>
      <c r="CS28" s="251">
        <v>7.0418934827412743E-6</v>
      </c>
      <c r="CT28" s="251">
        <v>0</v>
      </c>
      <c r="CU28" s="251">
        <v>0</v>
      </c>
      <c r="CV28" s="251">
        <v>6.2567228742247652E-4</v>
      </c>
      <c r="CW28" s="251">
        <v>0</v>
      </c>
      <c r="CX28" s="251">
        <v>1.090168160197046E-3</v>
      </c>
      <c r="CY28" s="251">
        <v>7.0490308856213741E-5</v>
      </c>
      <c r="CZ28" s="251">
        <v>0</v>
      </c>
      <c r="DA28" s="252">
        <v>1.4314812696783423E-4</v>
      </c>
    </row>
    <row r="29" spans="1:105" s="253" customFormat="1" ht="15" customHeight="1" x14ac:dyDescent="0.15">
      <c r="A29" s="254" t="s">
        <v>351</v>
      </c>
      <c r="B29" s="255" t="s">
        <v>626</v>
      </c>
      <c r="C29" s="250">
        <v>0</v>
      </c>
      <c r="D29" s="251">
        <v>0</v>
      </c>
      <c r="E29" s="251">
        <v>0</v>
      </c>
      <c r="F29" s="251">
        <v>0</v>
      </c>
      <c r="G29" s="251">
        <v>0</v>
      </c>
      <c r="H29" s="251">
        <v>0</v>
      </c>
      <c r="I29" s="251">
        <v>0</v>
      </c>
      <c r="J29" s="251">
        <v>0</v>
      </c>
      <c r="K29" s="251">
        <v>0</v>
      </c>
      <c r="L29" s="251">
        <v>0</v>
      </c>
      <c r="M29" s="251">
        <v>3.1776931912658494E-4</v>
      </c>
      <c r="N29" s="251">
        <v>0</v>
      </c>
      <c r="O29" s="251">
        <v>0</v>
      </c>
      <c r="P29" s="251">
        <v>1.4886544766545284E-4</v>
      </c>
      <c r="Q29" s="251">
        <v>0.15025251876770843</v>
      </c>
      <c r="R29" s="251">
        <v>4.07419081975137E-2</v>
      </c>
      <c r="S29" s="251">
        <v>1.3404578428524228E-3</v>
      </c>
      <c r="T29" s="251">
        <v>2.189731842069802E-4</v>
      </c>
      <c r="U29" s="251">
        <v>8.6555632008781195E-3</v>
      </c>
      <c r="V29" s="251">
        <v>1.076573740554056E-3</v>
      </c>
      <c r="W29" s="251">
        <v>3.5017149687511671E-4</v>
      </c>
      <c r="X29" s="251">
        <v>0</v>
      </c>
      <c r="Y29" s="251">
        <v>0</v>
      </c>
      <c r="Z29" s="251">
        <v>0</v>
      </c>
      <c r="AA29" s="251">
        <v>8.6736937290548242E-4</v>
      </c>
      <c r="AB29" s="251">
        <v>0</v>
      </c>
      <c r="AC29" s="251">
        <v>2.2518239916943489E-2</v>
      </c>
      <c r="AD29" s="251">
        <v>6.4189994754160901E-4</v>
      </c>
      <c r="AE29" s="251">
        <v>0.12292760400924771</v>
      </c>
      <c r="AF29" s="251">
        <v>8.3696760922153909E-4</v>
      </c>
      <c r="AG29" s="251">
        <v>2.2786436794018342E-3</v>
      </c>
      <c r="AH29" s="251">
        <v>5.1032417354026749E-4</v>
      </c>
      <c r="AI29" s="251">
        <v>0</v>
      </c>
      <c r="AJ29" s="251">
        <v>4.792379945339581E-4</v>
      </c>
      <c r="AK29" s="251">
        <v>0</v>
      </c>
      <c r="AL29" s="251">
        <v>0</v>
      </c>
      <c r="AM29" s="251">
        <v>1.0841128162767999E-5</v>
      </c>
      <c r="AN29" s="251">
        <v>0</v>
      </c>
      <c r="AO29" s="251">
        <v>0</v>
      </c>
      <c r="AP29" s="251">
        <v>0</v>
      </c>
      <c r="AQ29" s="251">
        <v>7.7243055254201567E-4</v>
      </c>
      <c r="AR29" s="251">
        <v>7.8399489536691257E-6</v>
      </c>
      <c r="AS29" s="251">
        <v>1.887022091059852E-5</v>
      </c>
      <c r="AT29" s="251">
        <v>2.4170204160679086E-6</v>
      </c>
      <c r="AU29" s="251">
        <v>5.002120180315369E-5</v>
      </c>
      <c r="AV29" s="251">
        <v>3.5239168933722614E-3</v>
      </c>
      <c r="AW29" s="251">
        <v>1.6745985916021089E-3</v>
      </c>
      <c r="AX29" s="251">
        <v>2.5600756620428751E-3</v>
      </c>
      <c r="AY29" s="251">
        <v>4.4665330704166256E-3</v>
      </c>
      <c r="AZ29" s="251">
        <v>4.7162738638283491E-3</v>
      </c>
      <c r="BA29" s="251">
        <v>0</v>
      </c>
      <c r="BB29" s="251">
        <v>3.639644083306832E-3</v>
      </c>
      <c r="BC29" s="251">
        <v>1.95048032736705E-3</v>
      </c>
      <c r="BD29" s="251">
        <v>1.0021009545611069E-3</v>
      </c>
      <c r="BE29" s="251">
        <v>5.9298529245409217E-4</v>
      </c>
      <c r="BF29" s="251">
        <v>2.2468102010511281E-3</v>
      </c>
      <c r="BG29" s="251">
        <v>7.7797545457286734E-5</v>
      </c>
      <c r="BH29" s="251">
        <v>4.8892540103737305E-3</v>
      </c>
      <c r="BI29" s="251">
        <v>0</v>
      </c>
      <c r="BJ29" s="251">
        <v>0</v>
      </c>
      <c r="BK29" s="251">
        <v>0</v>
      </c>
      <c r="BL29" s="251">
        <v>0</v>
      </c>
      <c r="BM29" s="251">
        <v>0</v>
      </c>
      <c r="BN29" s="251">
        <v>0</v>
      </c>
      <c r="BO29" s="251">
        <v>0</v>
      </c>
      <c r="BP29" s="251">
        <v>0</v>
      </c>
      <c r="BQ29" s="251">
        <v>0</v>
      </c>
      <c r="BR29" s="251">
        <v>0</v>
      </c>
      <c r="BS29" s="251">
        <v>0</v>
      </c>
      <c r="BT29" s="251">
        <v>0</v>
      </c>
      <c r="BU29" s="251">
        <v>0</v>
      </c>
      <c r="BV29" s="251">
        <v>0</v>
      </c>
      <c r="BW29" s="251">
        <v>0</v>
      </c>
      <c r="BX29" s="251">
        <v>0</v>
      </c>
      <c r="BY29" s="251">
        <v>0</v>
      </c>
      <c r="BZ29" s="251">
        <v>0</v>
      </c>
      <c r="CA29" s="251">
        <v>0</v>
      </c>
      <c r="CB29" s="251">
        <v>0</v>
      </c>
      <c r="CC29" s="251">
        <v>0</v>
      </c>
      <c r="CD29" s="251">
        <v>0</v>
      </c>
      <c r="CE29" s="251">
        <v>0</v>
      </c>
      <c r="CF29" s="251">
        <v>0</v>
      </c>
      <c r="CG29" s="251">
        <v>0</v>
      </c>
      <c r="CH29" s="251">
        <v>6.6025497691948412E-7</v>
      </c>
      <c r="CI29" s="251">
        <v>7.0615893550133214E-7</v>
      </c>
      <c r="CJ29" s="251">
        <v>0</v>
      </c>
      <c r="CK29" s="251">
        <v>0</v>
      </c>
      <c r="CL29" s="251">
        <v>1.789524569283353E-4</v>
      </c>
      <c r="CM29" s="251">
        <v>0</v>
      </c>
      <c r="CN29" s="251">
        <v>1.3682075229605023E-5</v>
      </c>
      <c r="CO29" s="251">
        <v>0</v>
      </c>
      <c r="CP29" s="251">
        <v>0</v>
      </c>
      <c r="CQ29" s="251">
        <v>0</v>
      </c>
      <c r="CR29" s="251">
        <v>0</v>
      </c>
      <c r="CS29" s="251">
        <v>0</v>
      </c>
      <c r="CT29" s="251">
        <v>0</v>
      </c>
      <c r="CU29" s="251">
        <v>0</v>
      </c>
      <c r="CV29" s="251">
        <v>0</v>
      </c>
      <c r="CW29" s="251">
        <v>0</v>
      </c>
      <c r="CX29" s="251">
        <v>0</v>
      </c>
      <c r="CY29" s="251">
        <v>0</v>
      </c>
      <c r="CZ29" s="251">
        <v>0</v>
      </c>
      <c r="DA29" s="252">
        <v>6.7171481996980138E-4</v>
      </c>
    </row>
    <row r="30" spans="1:105" s="253" customFormat="1" ht="15" customHeight="1" x14ac:dyDescent="0.15">
      <c r="A30" s="254" t="s">
        <v>352</v>
      </c>
      <c r="B30" s="255" t="s">
        <v>627</v>
      </c>
      <c r="C30" s="250">
        <v>0</v>
      </c>
      <c r="D30" s="251">
        <v>1.0953203543872258E-2</v>
      </c>
      <c r="E30" s="251">
        <v>5.2837023409487089E-4</v>
      </c>
      <c r="F30" s="251">
        <v>0</v>
      </c>
      <c r="G30" s="251">
        <v>4.1018494368175191E-3</v>
      </c>
      <c r="H30" s="251">
        <v>0</v>
      </c>
      <c r="I30" s="251">
        <v>0</v>
      </c>
      <c r="J30" s="251">
        <v>0</v>
      </c>
      <c r="K30" s="251">
        <v>0</v>
      </c>
      <c r="L30" s="251">
        <v>0</v>
      </c>
      <c r="M30" s="251">
        <v>0</v>
      </c>
      <c r="N30" s="251">
        <v>0</v>
      </c>
      <c r="O30" s="251">
        <v>0</v>
      </c>
      <c r="P30" s="251">
        <v>0</v>
      </c>
      <c r="Q30" s="251">
        <v>0</v>
      </c>
      <c r="R30" s="251">
        <v>1.7236033426663956E-5</v>
      </c>
      <c r="S30" s="251">
        <v>0</v>
      </c>
      <c r="T30" s="251">
        <v>0</v>
      </c>
      <c r="U30" s="251">
        <v>0</v>
      </c>
      <c r="V30" s="251">
        <v>0</v>
      </c>
      <c r="W30" s="251">
        <v>0</v>
      </c>
      <c r="X30" s="251">
        <v>0</v>
      </c>
      <c r="Y30" s="251">
        <v>0</v>
      </c>
      <c r="Z30" s="251">
        <v>0</v>
      </c>
      <c r="AA30" s="251">
        <v>0</v>
      </c>
      <c r="AB30" s="251">
        <v>5.7649410142462248E-2</v>
      </c>
      <c r="AC30" s="251">
        <v>7.6059075083617449E-7</v>
      </c>
      <c r="AD30" s="251">
        <v>0</v>
      </c>
      <c r="AE30" s="251">
        <v>0</v>
      </c>
      <c r="AF30" s="251">
        <v>0</v>
      </c>
      <c r="AG30" s="251">
        <v>0</v>
      </c>
      <c r="AH30" s="251">
        <v>0</v>
      </c>
      <c r="AI30" s="251">
        <v>0</v>
      </c>
      <c r="AJ30" s="251">
        <v>0</v>
      </c>
      <c r="AK30" s="251">
        <v>0</v>
      </c>
      <c r="AL30" s="251">
        <v>0</v>
      </c>
      <c r="AM30" s="251">
        <v>0</v>
      </c>
      <c r="AN30" s="251">
        <v>0</v>
      </c>
      <c r="AO30" s="251">
        <v>0</v>
      </c>
      <c r="AP30" s="251">
        <v>0</v>
      </c>
      <c r="AQ30" s="251">
        <v>0</v>
      </c>
      <c r="AR30" s="251">
        <v>0</v>
      </c>
      <c r="AS30" s="251">
        <v>0</v>
      </c>
      <c r="AT30" s="251">
        <v>0</v>
      </c>
      <c r="AU30" s="251">
        <v>0</v>
      </c>
      <c r="AV30" s="251">
        <v>0</v>
      </c>
      <c r="AW30" s="251">
        <v>0</v>
      </c>
      <c r="AX30" s="251">
        <v>0</v>
      </c>
      <c r="AY30" s="251">
        <v>0</v>
      </c>
      <c r="AZ30" s="251">
        <v>0</v>
      </c>
      <c r="BA30" s="251">
        <v>0</v>
      </c>
      <c r="BB30" s="251">
        <v>0</v>
      </c>
      <c r="BC30" s="251">
        <v>0</v>
      </c>
      <c r="BD30" s="251">
        <v>0</v>
      </c>
      <c r="BE30" s="251">
        <v>0</v>
      </c>
      <c r="BF30" s="251">
        <v>0</v>
      </c>
      <c r="BG30" s="251">
        <v>0</v>
      </c>
      <c r="BH30" s="251">
        <v>0</v>
      </c>
      <c r="BI30" s="251">
        <v>2.8100110224059811E-5</v>
      </c>
      <c r="BJ30" s="251">
        <v>0</v>
      </c>
      <c r="BK30" s="251">
        <v>0</v>
      </c>
      <c r="BL30" s="251">
        <v>0</v>
      </c>
      <c r="BM30" s="251">
        <v>0</v>
      </c>
      <c r="BN30" s="251">
        <v>0</v>
      </c>
      <c r="BO30" s="251">
        <v>3.3787117016505582E-5</v>
      </c>
      <c r="BP30" s="251">
        <v>6.3881911403274151E-3</v>
      </c>
      <c r="BQ30" s="251">
        <v>0</v>
      </c>
      <c r="BR30" s="251">
        <v>0</v>
      </c>
      <c r="BS30" s="251">
        <v>0</v>
      </c>
      <c r="BT30" s="251">
        <v>0</v>
      </c>
      <c r="BU30" s="251">
        <v>0</v>
      </c>
      <c r="BV30" s="251">
        <v>0</v>
      </c>
      <c r="BW30" s="251">
        <v>0</v>
      </c>
      <c r="BX30" s="251">
        <v>2.5750192608700652E-5</v>
      </c>
      <c r="BY30" s="251">
        <v>0</v>
      </c>
      <c r="BZ30" s="251">
        <v>3.7508476915782969E-5</v>
      </c>
      <c r="CA30" s="251">
        <v>1.7669186881688891E-6</v>
      </c>
      <c r="CB30" s="251">
        <v>0</v>
      </c>
      <c r="CC30" s="251">
        <v>0</v>
      </c>
      <c r="CD30" s="251">
        <v>0</v>
      </c>
      <c r="CE30" s="251">
        <v>8.7566617373047173E-4</v>
      </c>
      <c r="CF30" s="251">
        <v>0</v>
      </c>
      <c r="CG30" s="251">
        <v>0</v>
      </c>
      <c r="CH30" s="251">
        <v>9.295695069787474E-7</v>
      </c>
      <c r="CI30" s="251">
        <v>2.9291348757062711E-4</v>
      </c>
      <c r="CJ30" s="251">
        <v>7.8935959607615469E-6</v>
      </c>
      <c r="CK30" s="251">
        <v>9.9098385284859293E-4</v>
      </c>
      <c r="CL30" s="251">
        <v>0.23232506663356897</v>
      </c>
      <c r="CM30" s="251">
        <v>8.833389507253802E-3</v>
      </c>
      <c r="CN30" s="251">
        <v>6.1247462552169478E-3</v>
      </c>
      <c r="CO30" s="251">
        <v>0</v>
      </c>
      <c r="CP30" s="251">
        <v>0</v>
      </c>
      <c r="CQ30" s="251">
        <v>0</v>
      </c>
      <c r="CR30" s="251">
        <v>0</v>
      </c>
      <c r="CS30" s="251">
        <v>0</v>
      </c>
      <c r="CT30" s="251">
        <v>2.6642171160511362E-5</v>
      </c>
      <c r="CU30" s="251">
        <v>0</v>
      </c>
      <c r="CV30" s="251">
        <v>0</v>
      </c>
      <c r="CW30" s="251">
        <v>1.3526401227751656E-5</v>
      </c>
      <c r="CX30" s="251">
        <v>0.10058665113704539</v>
      </c>
      <c r="CY30" s="251">
        <v>1.4527929267373244E-6</v>
      </c>
      <c r="CZ30" s="251">
        <v>0</v>
      </c>
      <c r="DA30" s="252">
        <v>1.3583306849723124E-3</v>
      </c>
    </row>
    <row r="31" spans="1:105" s="253" customFormat="1" ht="15" customHeight="1" x14ac:dyDescent="0.15">
      <c r="A31" s="254" t="s">
        <v>353</v>
      </c>
      <c r="B31" s="255" t="s">
        <v>542</v>
      </c>
      <c r="C31" s="250">
        <v>3.3719298179052531E-2</v>
      </c>
      <c r="D31" s="251">
        <v>1.6520201680614399E-3</v>
      </c>
      <c r="E31" s="251">
        <v>5.9985750695813198E-3</v>
      </c>
      <c r="F31" s="251">
        <v>6.2629055835212251E-4</v>
      </c>
      <c r="G31" s="251">
        <v>3.3750651266010357E-3</v>
      </c>
      <c r="H31" s="251">
        <v>0</v>
      </c>
      <c r="I31" s="251">
        <v>6.8742858521084506E-3</v>
      </c>
      <c r="J31" s="251">
        <v>7.2507067290125899E-4</v>
      </c>
      <c r="K31" s="251">
        <v>3.0619912788407041E-4</v>
      </c>
      <c r="L31" s="251">
        <v>1.9238156016916035E-5</v>
      </c>
      <c r="M31" s="251">
        <v>5.0903825465121229E-3</v>
      </c>
      <c r="N31" s="251">
        <v>1.2506661730519956E-3</v>
      </c>
      <c r="O31" s="251">
        <v>6.7062602418480497E-3</v>
      </c>
      <c r="P31" s="251">
        <v>6.1716796039757932E-5</v>
      </c>
      <c r="Q31" s="251">
        <v>1.1792198454071545E-2</v>
      </c>
      <c r="R31" s="251">
        <v>9.6659488108542056E-3</v>
      </c>
      <c r="S31" s="251">
        <v>4.3262946096375432E-2</v>
      </c>
      <c r="T31" s="251">
        <v>3.256444067992377E-2</v>
      </c>
      <c r="U31" s="251">
        <v>2.0923336527985975E-2</v>
      </c>
      <c r="V31" s="251">
        <v>1.8551523789166156E-2</v>
      </c>
      <c r="W31" s="251">
        <v>3.2914509375382234E-2</v>
      </c>
      <c r="X31" s="251">
        <v>4.5527895059949636E-3</v>
      </c>
      <c r="Y31" s="251">
        <v>6.2218370883882152E-4</v>
      </c>
      <c r="Z31" s="251">
        <v>1.7325524646168863E-2</v>
      </c>
      <c r="AA31" s="251">
        <v>1.0065235915029351E-2</v>
      </c>
      <c r="AB31" s="251">
        <v>1.9774535288952511E-2</v>
      </c>
      <c r="AC31" s="251">
        <v>0.1583819952957462</v>
      </c>
      <c r="AD31" s="251">
        <v>3.0565215317850159E-2</v>
      </c>
      <c r="AE31" s="251">
        <v>4.8121280255679815E-3</v>
      </c>
      <c r="AF31" s="251">
        <v>1.2694040164640711E-2</v>
      </c>
      <c r="AG31" s="251">
        <v>1.5014217580347176E-2</v>
      </c>
      <c r="AH31" s="251">
        <v>1.48389649283593E-3</v>
      </c>
      <c r="AI31" s="251">
        <v>5.8721526506278409E-3</v>
      </c>
      <c r="AJ31" s="251">
        <v>2.2887948983608981E-2</v>
      </c>
      <c r="AK31" s="251">
        <v>0</v>
      </c>
      <c r="AL31" s="251">
        <v>0</v>
      </c>
      <c r="AM31" s="251">
        <v>9.0156220656825486E-4</v>
      </c>
      <c r="AN31" s="251">
        <v>5.2271270540289738E-3</v>
      </c>
      <c r="AO31" s="251">
        <v>5.2961052442034132E-6</v>
      </c>
      <c r="AP31" s="251">
        <v>0</v>
      </c>
      <c r="AQ31" s="251">
        <v>3.0222120278471753E-3</v>
      </c>
      <c r="AR31" s="251">
        <v>8.1027585535556178E-3</v>
      </c>
      <c r="AS31" s="251">
        <v>6.2713951233069453E-3</v>
      </c>
      <c r="AT31" s="251">
        <v>2.4229119033320743E-3</v>
      </c>
      <c r="AU31" s="251">
        <v>3.2585456164425687E-3</v>
      </c>
      <c r="AV31" s="251">
        <v>7.091960478776871E-3</v>
      </c>
      <c r="AW31" s="251">
        <v>1.9102465071282333E-3</v>
      </c>
      <c r="AX31" s="251">
        <v>4.5672761664564947E-3</v>
      </c>
      <c r="AY31" s="251">
        <v>3.6033240279169172E-3</v>
      </c>
      <c r="AZ31" s="251">
        <v>3.5954130765331982E-3</v>
      </c>
      <c r="BA31" s="251">
        <v>3.9859576924436207E-3</v>
      </c>
      <c r="BB31" s="251">
        <v>5.8343338893179558E-3</v>
      </c>
      <c r="BC31" s="251">
        <v>5.9561449192725643E-3</v>
      </c>
      <c r="BD31" s="251">
        <v>8.6045730266432266E-3</v>
      </c>
      <c r="BE31" s="251">
        <v>7.0402677002649799E-3</v>
      </c>
      <c r="BF31" s="251">
        <v>1.7518278091827117E-2</v>
      </c>
      <c r="BG31" s="251">
        <v>2.9689714440792451E-3</v>
      </c>
      <c r="BH31" s="251">
        <v>1.6935325136261326E-2</v>
      </c>
      <c r="BI31" s="251">
        <v>1.8141100571120966E-4</v>
      </c>
      <c r="BJ31" s="251">
        <v>5.2198105678763441E-3</v>
      </c>
      <c r="BK31" s="251">
        <v>6.2434296690616854E-3</v>
      </c>
      <c r="BL31" s="251">
        <v>1.6638766495917048E-3</v>
      </c>
      <c r="BM31" s="251">
        <v>1.2708406012443206E-4</v>
      </c>
      <c r="BN31" s="251">
        <v>4.1804924311451726E-3</v>
      </c>
      <c r="BO31" s="251">
        <v>1.2738273802924433E-3</v>
      </c>
      <c r="BP31" s="251">
        <v>3.0888402602810027E-3</v>
      </c>
      <c r="BQ31" s="251">
        <v>6.6463826267594369E-6</v>
      </c>
      <c r="BR31" s="251">
        <v>1.3013604129300251E-5</v>
      </c>
      <c r="BS31" s="251">
        <v>1.8725822869751926E-5</v>
      </c>
      <c r="BT31" s="251">
        <v>1.1697425827709016E-5</v>
      </c>
      <c r="BU31" s="251">
        <v>3.3624776614197188E-5</v>
      </c>
      <c r="BV31" s="251">
        <v>4.7559721078222492E-5</v>
      </c>
      <c r="BW31" s="251">
        <v>1.5876514233195604E-4</v>
      </c>
      <c r="BX31" s="251">
        <v>4.3001101153683182E-4</v>
      </c>
      <c r="BY31" s="251">
        <v>1.3900042930076919E-4</v>
      </c>
      <c r="BZ31" s="251">
        <v>2.0085789388401778E-4</v>
      </c>
      <c r="CA31" s="251">
        <v>1.8956513354497653E-4</v>
      </c>
      <c r="CB31" s="251">
        <v>6.6958705175168751E-5</v>
      </c>
      <c r="CC31" s="251">
        <v>2.9259798683176107E-4</v>
      </c>
      <c r="CD31" s="251">
        <v>5.8481336141870757E-4</v>
      </c>
      <c r="CE31" s="251">
        <v>6.0379516265425738E-6</v>
      </c>
      <c r="CF31" s="251">
        <v>3.1216898097151214E-7</v>
      </c>
      <c r="CG31" s="251">
        <v>5.2272040206469161E-4</v>
      </c>
      <c r="CH31" s="251">
        <v>1.9003615121875336E-3</v>
      </c>
      <c r="CI31" s="251">
        <v>4.476335297766317E-4</v>
      </c>
      <c r="CJ31" s="251">
        <v>4.6768802542229534E-5</v>
      </c>
      <c r="CK31" s="251">
        <v>8.9699021975886244E-3</v>
      </c>
      <c r="CL31" s="251">
        <v>2.1475202177714111E-3</v>
      </c>
      <c r="CM31" s="251">
        <v>3.612816929266854E-3</v>
      </c>
      <c r="CN31" s="251">
        <v>2.7101863763279001E-3</v>
      </c>
      <c r="CO31" s="251">
        <v>2.2413226220240621E-3</v>
      </c>
      <c r="CP31" s="251">
        <v>2.7840761756808738E-3</v>
      </c>
      <c r="CQ31" s="251">
        <v>4.0468146123421849E-3</v>
      </c>
      <c r="CR31" s="251">
        <v>5.4302525981860276E-3</v>
      </c>
      <c r="CS31" s="251">
        <v>3.6113731300423013E-3</v>
      </c>
      <c r="CT31" s="251">
        <v>4.4967044648794212E-3</v>
      </c>
      <c r="CU31" s="251">
        <v>2.6741359445646038E-3</v>
      </c>
      <c r="CV31" s="251">
        <v>2.5687633375089718E-2</v>
      </c>
      <c r="CW31" s="251">
        <v>1.4604057570273235E-3</v>
      </c>
      <c r="CX31" s="251">
        <v>2.6398480610362882E-4</v>
      </c>
      <c r="CY31" s="251">
        <v>1.0435690210575768E-2</v>
      </c>
      <c r="CZ31" s="251">
        <v>9.3082300946729334E-3</v>
      </c>
      <c r="DA31" s="252">
        <v>5.048838408653406E-4</v>
      </c>
    </row>
    <row r="32" spans="1:105" s="253" customFormat="1" ht="15" customHeight="1" x14ac:dyDescent="0.15">
      <c r="A32" s="254" t="s">
        <v>354</v>
      </c>
      <c r="B32" s="255" t="s">
        <v>628</v>
      </c>
      <c r="C32" s="250">
        <v>1.0001919654852413E-2</v>
      </c>
      <c r="D32" s="251">
        <v>3.2372563004389237E-3</v>
      </c>
      <c r="E32" s="251">
        <v>4.7399239833808412E-3</v>
      </c>
      <c r="F32" s="251">
        <v>1.0242559389002688E-2</v>
      </c>
      <c r="G32" s="251">
        <v>4.7128749816757069E-2</v>
      </c>
      <c r="H32" s="251">
        <v>0</v>
      </c>
      <c r="I32" s="251">
        <v>2.0688355658463199E-2</v>
      </c>
      <c r="J32" s="251">
        <v>2.354324071415061E-3</v>
      </c>
      <c r="K32" s="251">
        <v>4.2645760704130061E-3</v>
      </c>
      <c r="L32" s="251">
        <v>3.7734140746932397E-4</v>
      </c>
      <c r="M32" s="251">
        <v>3.8588320107346826E-3</v>
      </c>
      <c r="N32" s="251">
        <v>1.4474605641363807E-2</v>
      </c>
      <c r="O32" s="251">
        <v>1.2138257987164796E-2</v>
      </c>
      <c r="P32" s="251">
        <v>6.0150388119273781E-3</v>
      </c>
      <c r="Q32" s="251">
        <v>1.9262046001215515E-2</v>
      </c>
      <c r="R32" s="251">
        <v>4.3110691867496121E-3</v>
      </c>
      <c r="S32" s="251">
        <v>2.6506514908377198E-3</v>
      </c>
      <c r="T32" s="251">
        <v>5.0782528346199011E-3</v>
      </c>
      <c r="U32" s="251">
        <v>1.1860557507843282E-2</v>
      </c>
      <c r="V32" s="251">
        <v>4.0689894039938829E-3</v>
      </c>
      <c r="W32" s="251">
        <v>6.7247429377931068E-3</v>
      </c>
      <c r="X32" s="251">
        <v>9.0103486725885459E-2</v>
      </c>
      <c r="Y32" s="251">
        <v>4.2813402657423455E-3</v>
      </c>
      <c r="Z32" s="251">
        <v>5.6124938994631529E-3</v>
      </c>
      <c r="AA32" s="251">
        <v>1.7628105599705867E-3</v>
      </c>
      <c r="AB32" s="251">
        <v>5.3369114764481376E-3</v>
      </c>
      <c r="AC32" s="251">
        <v>1.397509445586387E-2</v>
      </c>
      <c r="AD32" s="251">
        <v>0.22620954742715438</v>
      </c>
      <c r="AE32" s="251">
        <v>9.5676570254278029E-4</v>
      </c>
      <c r="AF32" s="251">
        <v>5.9355125790254669E-3</v>
      </c>
      <c r="AG32" s="251">
        <v>5.4449937226727304E-4</v>
      </c>
      <c r="AH32" s="251">
        <v>3.4772407438012388E-2</v>
      </c>
      <c r="AI32" s="251">
        <v>8.7446624068682286E-3</v>
      </c>
      <c r="AJ32" s="251">
        <v>4.0023691866455754E-2</v>
      </c>
      <c r="AK32" s="251">
        <v>0</v>
      </c>
      <c r="AL32" s="251">
        <v>0</v>
      </c>
      <c r="AM32" s="251">
        <v>1.8515003247092741E-2</v>
      </c>
      <c r="AN32" s="251">
        <v>2.20828084989684E-2</v>
      </c>
      <c r="AO32" s="251">
        <v>1.8832950248387336E-3</v>
      </c>
      <c r="AP32" s="251">
        <v>0</v>
      </c>
      <c r="AQ32" s="251">
        <v>7.0346353892219281E-3</v>
      </c>
      <c r="AR32" s="251">
        <v>1.1217576319081489E-2</v>
      </c>
      <c r="AS32" s="251">
        <v>1.1429276230656276E-2</v>
      </c>
      <c r="AT32" s="251">
        <v>1.737293849559211E-3</v>
      </c>
      <c r="AU32" s="251">
        <v>6.9566726373133047E-4</v>
      </c>
      <c r="AV32" s="251">
        <v>1.529363258622695E-3</v>
      </c>
      <c r="AW32" s="251">
        <v>3.701446645118229E-3</v>
      </c>
      <c r="AX32" s="251">
        <v>1.6576103404791929E-3</v>
      </c>
      <c r="AY32" s="251">
        <v>2.0312019286497147E-3</v>
      </c>
      <c r="AZ32" s="251">
        <v>1.1261403953370501E-3</v>
      </c>
      <c r="BA32" s="251">
        <v>4.1223754118252249E-4</v>
      </c>
      <c r="BB32" s="251">
        <v>3.0285369383635879E-3</v>
      </c>
      <c r="BC32" s="251">
        <v>8.0585470811832792E-4</v>
      </c>
      <c r="BD32" s="251">
        <v>6.0184610751812717E-4</v>
      </c>
      <c r="BE32" s="251">
        <v>1.4678879651018125E-3</v>
      </c>
      <c r="BF32" s="251">
        <v>2.0727781753750989E-3</v>
      </c>
      <c r="BG32" s="251">
        <v>2.8947923891083438E-3</v>
      </c>
      <c r="BH32" s="251">
        <v>2.5571032787610557E-3</v>
      </c>
      <c r="BI32" s="251">
        <v>5.0177981139316215E-3</v>
      </c>
      <c r="BJ32" s="251">
        <v>2.1360222054211471E-3</v>
      </c>
      <c r="BK32" s="251">
        <v>2.7955754350656287E-3</v>
      </c>
      <c r="BL32" s="251">
        <v>3.0345516789391767E-2</v>
      </c>
      <c r="BM32" s="251">
        <v>1.7320839288888213E-2</v>
      </c>
      <c r="BN32" s="251">
        <v>0.10697731846556911</v>
      </c>
      <c r="BO32" s="251">
        <v>1.2247763582520544E-2</v>
      </c>
      <c r="BP32" s="251">
        <v>1.3414959220058866E-2</v>
      </c>
      <c r="BQ32" s="251">
        <v>9.8799501699284547E-4</v>
      </c>
      <c r="BR32" s="251">
        <v>2.1586632835372309E-3</v>
      </c>
      <c r="BS32" s="251">
        <v>1.5784323977696445E-3</v>
      </c>
      <c r="BT32" s="251">
        <v>2.1373536472389914E-3</v>
      </c>
      <c r="BU32" s="251">
        <v>1.2291555050321259E-3</v>
      </c>
      <c r="BV32" s="251">
        <v>2.1515544946668146E-6</v>
      </c>
      <c r="BW32" s="251">
        <v>3.0453653643191391E-3</v>
      </c>
      <c r="BX32" s="251">
        <v>5.033730617619421E-2</v>
      </c>
      <c r="BY32" s="251">
        <v>0.2900206794192739</v>
      </c>
      <c r="BZ32" s="251">
        <v>5.6562783189000716E-2</v>
      </c>
      <c r="CA32" s="251">
        <v>0.1736411574932876</v>
      </c>
      <c r="CB32" s="251">
        <v>2.5241475265497786E-2</v>
      </c>
      <c r="CC32" s="251">
        <v>2.1042305414412737E-3</v>
      </c>
      <c r="CD32" s="251">
        <v>2.0937683701459479E-3</v>
      </c>
      <c r="CE32" s="251">
        <v>4.4970772506410291E-3</v>
      </c>
      <c r="CF32" s="251">
        <v>7.031086014748359E-4</v>
      </c>
      <c r="CG32" s="251">
        <v>7.2122017938450373E-4</v>
      </c>
      <c r="CH32" s="251">
        <v>1.3985329794667825E-3</v>
      </c>
      <c r="CI32" s="251">
        <v>8.6800220110979064E-3</v>
      </c>
      <c r="CJ32" s="251">
        <v>2.2633387739421605E-3</v>
      </c>
      <c r="CK32" s="251">
        <v>4.9825205406468596E-3</v>
      </c>
      <c r="CL32" s="251">
        <v>3.3800745729788448E-3</v>
      </c>
      <c r="CM32" s="251">
        <v>3.4090778175125151E-3</v>
      </c>
      <c r="CN32" s="251">
        <v>8.1369309596290382E-3</v>
      </c>
      <c r="CO32" s="251">
        <v>4.0957968271453996E-3</v>
      </c>
      <c r="CP32" s="251">
        <v>2.4307474386517031E-3</v>
      </c>
      <c r="CQ32" s="251">
        <v>1.387219719451037E-3</v>
      </c>
      <c r="CR32" s="251">
        <v>4.5910186511632705E-3</v>
      </c>
      <c r="CS32" s="251">
        <v>2.252626742003886E-3</v>
      </c>
      <c r="CT32" s="251">
        <v>4.7946865630165642E-3</v>
      </c>
      <c r="CU32" s="251">
        <v>9.588809262045625E-3</v>
      </c>
      <c r="CV32" s="251">
        <v>1.2691463609406539E-2</v>
      </c>
      <c r="CW32" s="251">
        <v>1.0985617934543994E-2</v>
      </c>
      <c r="CX32" s="251">
        <v>3.4838492173178723E-4</v>
      </c>
      <c r="CY32" s="251">
        <v>4.1395841851907386E-3</v>
      </c>
      <c r="CZ32" s="251">
        <v>0</v>
      </c>
      <c r="DA32" s="252">
        <v>1.272423124095646E-2</v>
      </c>
    </row>
    <row r="33" spans="1:105" s="253" customFormat="1" ht="15" customHeight="1" x14ac:dyDescent="0.15">
      <c r="A33" s="254" t="s">
        <v>355</v>
      </c>
      <c r="B33" s="255" t="s">
        <v>543</v>
      </c>
      <c r="C33" s="250">
        <v>8.5035435173300457E-3</v>
      </c>
      <c r="D33" s="251">
        <v>1.8367283598443398E-3</v>
      </c>
      <c r="E33" s="251">
        <v>4.8622259634477577E-3</v>
      </c>
      <c r="F33" s="251">
        <v>5.1841902824532795E-3</v>
      </c>
      <c r="G33" s="251">
        <v>1.6286060781443061E-2</v>
      </c>
      <c r="H33" s="251">
        <v>0</v>
      </c>
      <c r="I33" s="251">
        <v>4.5607481707261925E-4</v>
      </c>
      <c r="J33" s="251">
        <v>4.7477787996612671E-3</v>
      </c>
      <c r="K33" s="251">
        <v>9.2821442801391072E-3</v>
      </c>
      <c r="L33" s="251">
        <v>5.8205511893137923E-4</v>
      </c>
      <c r="M33" s="251">
        <v>1.4721995051133554E-2</v>
      </c>
      <c r="N33" s="251">
        <v>2.1836964133559091E-2</v>
      </c>
      <c r="O33" s="251">
        <v>6.0304266515518665E-2</v>
      </c>
      <c r="P33" s="251">
        <v>2.6662951779905916E-4</v>
      </c>
      <c r="Q33" s="251">
        <v>6.8689384795802199E-3</v>
      </c>
      <c r="R33" s="251">
        <v>5.3695396199267284E-3</v>
      </c>
      <c r="S33" s="251">
        <v>9.4319369625147018E-3</v>
      </c>
      <c r="T33" s="251">
        <v>5.2046637277738207E-2</v>
      </c>
      <c r="U33" s="251">
        <v>2.6734020593222423E-2</v>
      </c>
      <c r="V33" s="251">
        <v>2.17049720129017E-2</v>
      </c>
      <c r="W33" s="251">
        <v>3.6282776850448721E-2</v>
      </c>
      <c r="X33" s="251">
        <v>1.1071952090406805E-2</v>
      </c>
      <c r="Y33" s="251">
        <v>4.090121317157712E-4</v>
      </c>
      <c r="Z33" s="251">
        <v>0</v>
      </c>
      <c r="AA33" s="251">
        <v>2.7326544757153964E-4</v>
      </c>
      <c r="AB33" s="251">
        <v>6.4116722648573765E-2</v>
      </c>
      <c r="AC33" s="251">
        <v>1.4135579104290303E-2</v>
      </c>
      <c r="AD33" s="251">
        <v>6.0088702370165482E-6</v>
      </c>
      <c r="AE33" s="251">
        <v>0.22572048495088412</v>
      </c>
      <c r="AF33" s="251">
        <v>3.9186638686041927E-2</v>
      </c>
      <c r="AG33" s="251">
        <v>1.0568024113294874E-2</v>
      </c>
      <c r="AH33" s="251">
        <v>3.2957977133069909E-2</v>
      </c>
      <c r="AI33" s="251">
        <v>8.617735773412432E-4</v>
      </c>
      <c r="AJ33" s="251">
        <v>2.6510161067739976E-3</v>
      </c>
      <c r="AK33" s="251">
        <v>0</v>
      </c>
      <c r="AL33" s="251">
        <v>0</v>
      </c>
      <c r="AM33" s="251">
        <v>0</v>
      </c>
      <c r="AN33" s="251">
        <v>5.6171892688246792E-4</v>
      </c>
      <c r="AO33" s="251">
        <v>1.3346185215392601E-4</v>
      </c>
      <c r="AP33" s="251">
        <v>0</v>
      </c>
      <c r="AQ33" s="251">
        <v>2.8525996689583348E-3</v>
      </c>
      <c r="AR33" s="251">
        <v>1.2079164539568262E-3</v>
      </c>
      <c r="AS33" s="251">
        <v>3.6823977056049686E-3</v>
      </c>
      <c r="AT33" s="251">
        <v>2.8595164287395411E-3</v>
      </c>
      <c r="AU33" s="251">
        <v>1.5208105787296082E-2</v>
      </c>
      <c r="AV33" s="251">
        <v>4.0660443068194524E-2</v>
      </c>
      <c r="AW33" s="251">
        <v>2.1153896342515167E-2</v>
      </c>
      <c r="AX33" s="251">
        <v>1.3129558638083228E-2</v>
      </c>
      <c r="AY33" s="251">
        <v>2.6125560654957899E-2</v>
      </c>
      <c r="AZ33" s="251">
        <v>4.1375584276623301E-2</v>
      </c>
      <c r="BA33" s="251">
        <v>8.6735595443318322E-3</v>
      </c>
      <c r="BB33" s="251">
        <v>3.1136220559316204E-2</v>
      </c>
      <c r="BC33" s="251">
        <v>3.4405589292194387E-2</v>
      </c>
      <c r="BD33" s="251">
        <v>4.3801208153432421E-2</v>
      </c>
      <c r="BE33" s="251">
        <v>3.5627844862120714E-2</v>
      </c>
      <c r="BF33" s="251">
        <v>8.9511417698930895E-3</v>
      </c>
      <c r="BG33" s="251">
        <v>4.4640110967041581E-3</v>
      </c>
      <c r="BH33" s="251">
        <v>4.8486312269702604E-2</v>
      </c>
      <c r="BI33" s="251">
        <v>1.6208529265025087E-3</v>
      </c>
      <c r="BJ33" s="251">
        <v>1.1479334677419354E-2</v>
      </c>
      <c r="BK33" s="251">
        <v>1.533884497683693E-2</v>
      </c>
      <c r="BL33" s="251">
        <v>9.9649645029509706E-3</v>
      </c>
      <c r="BM33" s="251">
        <v>0</v>
      </c>
      <c r="BN33" s="251">
        <v>0</v>
      </c>
      <c r="BO33" s="251">
        <v>3.612322639194851E-2</v>
      </c>
      <c r="BP33" s="251">
        <v>2.5984301618942572E-3</v>
      </c>
      <c r="BQ33" s="251">
        <v>1.2866540368765287E-3</v>
      </c>
      <c r="BR33" s="251">
        <v>9.5567822866262347E-3</v>
      </c>
      <c r="BS33" s="251">
        <v>3.0890789161692389E-3</v>
      </c>
      <c r="BT33" s="251">
        <v>7.6720630902555882E-4</v>
      </c>
      <c r="BU33" s="251">
        <v>3.0155511967063522E-3</v>
      </c>
      <c r="BV33" s="251">
        <v>4.6322622711973661E-4</v>
      </c>
      <c r="BW33" s="251">
        <v>0</v>
      </c>
      <c r="BX33" s="251">
        <v>4.5695918390560071E-4</v>
      </c>
      <c r="BY33" s="251">
        <v>5.1946981416094666E-5</v>
      </c>
      <c r="BZ33" s="251">
        <v>3.793982440031447E-4</v>
      </c>
      <c r="CA33" s="251">
        <v>6.9591354618308958E-4</v>
      </c>
      <c r="CB33" s="251">
        <v>1.9409328565061904E-3</v>
      </c>
      <c r="CC33" s="251">
        <v>3.9160676385092495E-3</v>
      </c>
      <c r="CD33" s="251">
        <v>2.4612190513230913E-4</v>
      </c>
      <c r="CE33" s="251">
        <v>0</v>
      </c>
      <c r="CF33" s="251">
        <v>3.0566546053460564E-5</v>
      </c>
      <c r="CG33" s="251">
        <v>9.4361945090371858E-4</v>
      </c>
      <c r="CH33" s="251">
        <v>6.1267318075385237E-3</v>
      </c>
      <c r="CI33" s="251">
        <v>7.9394873825039023E-4</v>
      </c>
      <c r="CJ33" s="251">
        <v>2.8525453099441053E-4</v>
      </c>
      <c r="CK33" s="251">
        <v>8.7736174606987596E-3</v>
      </c>
      <c r="CL33" s="251">
        <v>1.4203555990444244E-3</v>
      </c>
      <c r="CM33" s="251">
        <v>1.797182417506911E-4</v>
      </c>
      <c r="CN33" s="251">
        <v>2.4412838621273983E-4</v>
      </c>
      <c r="CO33" s="251">
        <v>2.7350785719803569E-3</v>
      </c>
      <c r="CP33" s="251">
        <v>3.72642494633145E-4</v>
      </c>
      <c r="CQ33" s="251">
        <v>3.8710843869994168E-3</v>
      </c>
      <c r="CR33" s="251">
        <v>6.3310089736551044E-3</v>
      </c>
      <c r="CS33" s="251">
        <v>1.4424601569503739E-3</v>
      </c>
      <c r="CT33" s="251">
        <v>1.1256978958639574E-3</v>
      </c>
      <c r="CU33" s="251">
        <v>7.9635816599272547E-4</v>
      </c>
      <c r="CV33" s="251">
        <v>3.9972358042722365E-3</v>
      </c>
      <c r="CW33" s="251">
        <v>6.2957918410975668E-3</v>
      </c>
      <c r="CX33" s="251">
        <v>1.0620347883209934E-4</v>
      </c>
      <c r="CY33" s="251">
        <v>5.9638144706215617E-4</v>
      </c>
      <c r="CZ33" s="251">
        <v>3.5889677088546436E-2</v>
      </c>
      <c r="DA33" s="252">
        <v>2.011734502895649E-3</v>
      </c>
    </row>
    <row r="34" spans="1:105" s="253" customFormat="1" ht="15" customHeight="1" x14ac:dyDescent="0.15">
      <c r="A34" s="254" t="s">
        <v>356</v>
      </c>
      <c r="B34" s="255" t="s">
        <v>544</v>
      </c>
      <c r="C34" s="250">
        <v>1.0894159349858533E-3</v>
      </c>
      <c r="D34" s="251">
        <v>3.2350684238671078E-4</v>
      </c>
      <c r="E34" s="251">
        <v>9.4513857386796171E-4</v>
      </c>
      <c r="F34" s="251">
        <v>6.2763244040379496E-4</v>
      </c>
      <c r="G34" s="251">
        <v>7.3950819183171224E-4</v>
      </c>
      <c r="H34" s="251">
        <v>0</v>
      </c>
      <c r="I34" s="251">
        <v>3.3918821546689822E-3</v>
      </c>
      <c r="J34" s="251">
        <v>2.4874645056638953E-4</v>
      </c>
      <c r="K34" s="251">
        <v>1.6477091429038655E-4</v>
      </c>
      <c r="L34" s="251">
        <v>4.8431721441187221E-6</v>
      </c>
      <c r="M34" s="251">
        <v>3.3371827259995714E-4</v>
      </c>
      <c r="N34" s="251">
        <v>4.6804205811047905E-4</v>
      </c>
      <c r="O34" s="251">
        <v>1.1796583788412731E-4</v>
      </c>
      <c r="P34" s="251">
        <v>6.3174673111563231E-6</v>
      </c>
      <c r="Q34" s="251">
        <v>3.7792215573987997E-4</v>
      </c>
      <c r="R34" s="251">
        <v>2.6726155961747248E-3</v>
      </c>
      <c r="S34" s="251">
        <v>6.8114937597801893E-4</v>
      </c>
      <c r="T34" s="251">
        <v>1.069840414268389E-3</v>
      </c>
      <c r="U34" s="251">
        <v>4.5068152589716493E-4</v>
      </c>
      <c r="V34" s="251">
        <v>3.2498237711852497E-4</v>
      </c>
      <c r="W34" s="251">
        <v>2.5700727515891753E-4</v>
      </c>
      <c r="X34" s="251">
        <v>1.3439492839871206E-3</v>
      </c>
      <c r="Y34" s="251">
        <v>6.3547082611207392E-6</v>
      </c>
      <c r="Z34" s="251">
        <v>1.6593460224499756E-3</v>
      </c>
      <c r="AA34" s="251">
        <v>2.5339159683906407E-4</v>
      </c>
      <c r="AB34" s="251">
        <v>2.8676353431061345E-3</v>
      </c>
      <c r="AC34" s="251">
        <v>1.2834968920360444E-4</v>
      </c>
      <c r="AD34" s="251">
        <v>7.062807000810721E-4</v>
      </c>
      <c r="AE34" s="251">
        <v>8.6536277786652103E-4</v>
      </c>
      <c r="AF34" s="251">
        <v>6.0466808832374562E-2</v>
      </c>
      <c r="AG34" s="251">
        <v>0.10152710569068883</v>
      </c>
      <c r="AH34" s="251">
        <v>5.5714979692202907E-4</v>
      </c>
      <c r="AI34" s="251">
        <v>3.3357587801000868E-3</v>
      </c>
      <c r="AJ34" s="251">
        <v>1.1887859446261246E-3</v>
      </c>
      <c r="AK34" s="251">
        <v>0</v>
      </c>
      <c r="AL34" s="251">
        <v>0</v>
      </c>
      <c r="AM34" s="251">
        <v>5.9290479635989892E-4</v>
      </c>
      <c r="AN34" s="251">
        <v>2.0322649565835755E-4</v>
      </c>
      <c r="AO34" s="251">
        <v>1.6947536781450922E-5</v>
      </c>
      <c r="AP34" s="251">
        <v>0</v>
      </c>
      <c r="AQ34" s="251">
        <v>1.446912447538575E-4</v>
      </c>
      <c r="AR34" s="251">
        <v>2.3080688794939385E-3</v>
      </c>
      <c r="AS34" s="251">
        <v>8.4917548481623379E-4</v>
      </c>
      <c r="AT34" s="251">
        <v>9.2037317586713876E-3</v>
      </c>
      <c r="AU34" s="251">
        <v>5.2951668852911533E-3</v>
      </c>
      <c r="AV34" s="251">
        <v>8.2266093457165658E-3</v>
      </c>
      <c r="AW34" s="251">
        <v>3.5347037339792864E-3</v>
      </c>
      <c r="AX34" s="251">
        <v>2.0815258511979823E-4</v>
      </c>
      <c r="AY34" s="251">
        <v>8.7299325861163006E-3</v>
      </c>
      <c r="AZ34" s="251">
        <v>8.8581263726980903E-3</v>
      </c>
      <c r="BA34" s="251">
        <v>5.1834021181265926E-4</v>
      </c>
      <c r="BB34" s="251">
        <v>5.5430585211674382E-3</v>
      </c>
      <c r="BC34" s="251">
        <v>1.5065776397974531E-2</v>
      </c>
      <c r="BD34" s="251">
        <v>1.5922363664499723E-3</v>
      </c>
      <c r="BE34" s="251">
        <v>1.3024708911989783E-2</v>
      </c>
      <c r="BF34" s="251">
        <v>1.0408344709521003E-2</v>
      </c>
      <c r="BG34" s="251">
        <v>1.745439194282785E-2</v>
      </c>
      <c r="BH34" s="251">
        <v>5.3117997470119279E-3</v>
      </c>
      <c r="BI34" s="251">
        <v>3.6450250821032878E-3</v>
      </c>
      <c r="BJ34" s="251">
        <v>2.2421034946236559E-4</v>
      </c>
      <c r="BK34" s="251">
        <v>2.676050573635188E-4</v>
      </c>
      <c r="BL34" s="251">
        <v>3.34054363046316E-3</v>
      </c>
      <c r="BM34" s="251">
        <v>0</v>
      </c>
      <c r="BN34" s="251">
        <v>0</v>
      </c>
      <c r="BO34" s="251">
        <v>1.3593123242622148E-3</v>
      </c>
      <c r="BP34" s="251">
        <v>1.9260200023033785E-2</v>
      </c>
      <c r="BQ34" s="251">
        <v>8.8339175249225568E-5</v>
      </c>
      <c r="BR34" s="251">
        <v>1.3969657290065088E-4</v>
      </c>
      <c r="BS34" s="251">
        <v>7.7655974813873459E-6</v>
      </c>
      <c r="BT34" s="251">
        <v>0</v>
      </c>
      <c r="BU34" s="251">
        <v>0</v>
      </c>
      <c r="BV34" s="251">
        <v>0</v>
      </c>
      <c r="BW34" s="251">
        <v>1.3355869084365353E-4</v>
      </c>
      <c r="BX34" s="251">
        <v>1.9021178529793996E-3</v>
      </c>
      <c r="BY34" s="251">
        <v>8.8208662410638877E-3</v>
      </c>
      <c r="BZ34" s="251">
        <v>3.8697495634013286E-3</v>
      </c>
      <c r="CA34" s="251">
        <v>0</v>
      </c>
      <c r="CB34" s="251">
        <v>9.8024935595725942E-4</v>
      </c>
      <c r="CC34" s="251">
        <v>6.8521723585207941E-4</v>
      </c>
      <c r="CD34" s="251">
        <v>2.850449304937424E-5</v>
      </c>
      <c r="CE34" s="251">
        <v>2.5098296220601296E-4</v>
      </c>
      <c r="CF34" s="251">
        <v>1.6495529236169653E-4</v>
      </c>
      <c r="CG34" s="251">
        <v>1.2317099180523944E-5</v>
      </c>
      <c r="CH34" s="251">
        <v>6.7954137229792166E-5</v>
      </c>
      <c r="CI34" s="251">
        <v>8.8298670788983019E-4</v>
      </c>
      <c r="CJ34" s="251">
        <v>6.7194361203529781E-5</v>
      </c>
      <c r="CK34" s="251">
        <v>4.568015741631188E-4</v>
      </c>
      <c r="CL34" s="251">
        <v>1.1305686295277953E-3</v>
      </c>
      <c r="CM34" s="251">
        <v>1.6210662013409435E-3</v>
      </c>
      <c r="CN34" s="251">
        <v>1.2180894451498084E-3</v>
      </c>
      <c r="CO34" s="251">
        <v>4.5843931471280666E-3</v>
      </c>
      <c r="CP34" s="251">
        <v>4.5462681785042515E-4</v>
      </c>
      <c r="CQ34" s="251">
        <v>1.199643640586163E-5</v>
      </c>
      <c r="CR34" s="251">
        <v>3.9228756153571416E-2</v>
      </c>
      <c r="CS34" s="251">
        <v>1.0141630669496091E-4</v>
      </c>
      <c r="CT34" s="251">
        <v>3.3752631410634591E-4</v>
      </c>
      <c r="CU34" s="251">
        <v>9.1308856280103207E-5</v>
      </c>
      <c r="CV34" s="251">
        <v>5.6460116879393323E-4</v>
      </c>
      <c r="CW34" s="251">
        <v>1.232684814004822E-3</v>
      </c>
      <c r="CX34" s="251">
        <v>1.104516179853833E-2</v>
      </c>
      <c r="CY34" s="251">
        <v>8.8319859309144821E-4</v>
      </c>
      <c r="CZ34" s="251">
        <v>1.0108059451958917E-2</v>
      </c>
      <c r="DA34" s="252">
        <v>1.4020528735322383E-4</v>
      </c>
    </row>
    <row r="35" spans="1:105" s="253" customFormat="1" ht="15" customHeight="1" x14ac:dyDescent="0.15">
      <c r="A35" s="254" t="s">
        <v>357</v>
      </c>
      <c r="B35" s="255" t="s">
        <v>545</v>
      </c>
      <c r="C35" s="250">
        <v>1.35463614736421E-4</v>
      </c>
      <c r="D35" s="251">
        <v>4.6686655808422548E-6</v>
      </c>
      <c r="E35" s="251">
        <v>2.3005184352044804E-6</v>
      </c>
      <c r="F35" s="251">
        <v>2.0896524028200466E-4</v>
      </c>
      <c r="G35" s="251">
        <v>1.908899546065211E-4</v>
      </c>
      <c r="H35" s="251">
        <v>0</v>
      </c>
      <c r="I35" s="251">
        <v>1.698051487990256E-3</v>
      </c>
      <c r="J35" s="251">
        <v>7.3130592438812488E-6</v>
      </c>
      <c r="K35" s="251">
        <v>8.9366018552904592E-6</v>
      </c>
      <c r="L35" s="251">
        <v>1.5247023416670051E-6</v>
      </c>
      <c r="M35" s="251">
        <v>6.3820502675955408E-5</v>
      </c>
      <c r="N35" s="251">
        <v>2.9468503970525173E-5</v>
      </c>
      <c r="O35" s="251">
        <v>1.4995861672578621E-5</v>
      </c>
      <c r="P35" s="251">
        <v>4.8595902393510182E-7</v>
      </c>
      <c r="Q35" s="251">
        <v>1.1170745486762025E-4</v>
      </c>
      <c r="R35" s="251">
        <v>3.1523206351853016E-3</v>
      </c>
      <c r="S35" s="251">
        <v>1.497555849459484E-4</v>
      </c>
      <c r="T35" s="251">
        <v>5.253752221815825E-4</v>
      </c>
      <c r="U35" s="251">
        <v>1.5358906937311087E-5</v>
      </c>
      <c r="V35" s="251">
        <v>1.0014146042105029E-4</v>
      </c>
      <c r="W35" s="251">
        <v>6.71632007183606E-5</v>
      </c>
      <c r="X35" s="251">
        <v>1.1075334828420011E-4</v>
      </c>
      <c r="Y35" s="251">
        <v>2.9462738301559791E-5</v>
      </c>
      <c r="Z35" s="251">
        <v>2.4402147388970228E-5</v>
      </c>
      <c r="AA35" s="251">
        <v>1.9873850732475612E-6</v>
      </c>
      <c r="AB35" s="251">
        <v>1.7149474421968404E-5</v>
      </c>
      <c r="AC35" s="251">
        <v>4.9685590798373099E-4</v>
      </c>
      <c r="AD35" s="251">
        <v>4.3120797367542563E-4</v>
      </c>
      <c r="AE35" s="251">
        <v>5.1212338401321244E-5</v>
      </c>
      <c r="AF35" s="251">
        <v>1.5838089473892605E-4</v>
      </c>
      <c r="AG35" s="251">
        <v>0.14137568367146158</v>
      </c>
      <c r="AH35" s="251">
        <v>5.5088968684425349E-6</v>
      </c>
      <c r="AI35" s="251">
        <v>1.4751810124246498E-4</v>
      </c>
      <c r="AJ35" s="251">
        <v>5.8206382165297316E-4</v>
      </c>
      <c r="AK35" s="251">
        <v>0</v>
      </c>
      <c r="AL35" s="251">
        <v>0</v>
      </c>
      <c r="AM35" s="251">
        <v>3.0425101618090833E-6</v>
      </c>
      <c r="AN35" s="251">
        <v>1.6719229824835533E-4</v>
      </c>
      <c r="AO35" s="251">
        <v>1.0592210488406826E-6</v>
      </c>
      <c r="AP35" s="251">
        <v>0</v>
      </c>
      <c r="AQ35" s="251">
        <v>6.0319015058056279E-5</v>
      </c>
      <c r="AR35" s="251">
        <v>4.709612523119284E-4</v>
      </c>
      <c r="AS35" s="251">
        <v>4.1890646914384692E-5</v>
      </c>
      <c r="AT35" s="251">
        <v>2.5247792429509361E-5</v>
      </c>
      <c r="AU35" s="251">
        <v>6.3277860419401206E-4</v>
      </c>
      <c r="AV35" s="251">
        <v>2.8003387119622256E-3</v>
      </c>
      <c r="AW35" s="251">
        <v>2.7116534051281279E-4</v>
      </c>
      <c r="AX35" s="251">
        <v>2.1265447667087012E-4</v>
      </c>
      <c r="AY35" s="251">
        <v>8.5315424888520396E-5</v>
      </c>
      <c r="AZ35" s="251">
        <v>1.865461508137636E-5</v>
      </c>
      <c r="BA35" s="251">
        <v>6.3614480540644548E-6</v>
      </c>
      <c r="BB35" s="251">
        <v>2.5960371492916065E-6</v>
      </c>
      <c r="BC35" s="251">
        <v>6.8780996468770261E-4</v>
      </c>
      <c r="BD35" s="251">
        <v>1.1850108672467179E-5</v>
      </c>
      <c r="BE35" s="251">
        <v>7.7732386975521689E-5</v>
      </c>
      <c r="BF35" s="251">
        <v>8.0237591548096841E-5</v>
      </c>
      <c r="BG35" s="251">
        <v>8.141603594367216E-5</v>
      </c>
      <c r="BH35" s="251">
        <v>3.4100117113684699E-3</v>
      </c>
      <c r="BI35" s="251">
        <v>5.482276406458728E-5</v>
      </c>
      <c r="BJ35" s="251">
        <v>3.1992047491039428E-6</v>
      </c>
      <c r="BK35" s="251">
        <v>1.5255589665792605E-5</v>
      </c>
      <c r="BL35" s="251">
        <v>1.7013327938711886E-5</v>
      </c>
      <c r="BM35" s="251">
        <v>4.1213419389714966E-5</v>
      </c>
      <c r="BN35" s="251">
        <v>4.0559883901920453E-3</v>
      </c>
      <c r="BO35" s="251">
        <v>1.4366158328287746E-4</v>
      </c>
      <c r="BP35" s="251">
        <v>2.8575311135796807E-4</v>
      </c>
      <c r="BQ35" s="251">
        <v>7.5917700491315491E-5</v>
      </c>
      <c r="BR35" s="251">
        <v>1.2894630731505519E-4</v>
      </c>
      <c r="BS35" s="251">
        <v>1.2659397043235081E-4</v>
      </c>
      <c r="BT35" s="251">
        <v>2.2058002989394143E-6</v>
      </c>
      <c r="BU35" s="251">
        <v>6.3547236000536997E-7</v>
      </c>
      <c r="BV35" s="251">
        <v>0</v>
      </c>
      <c r="BW35" s="251">
        <v>1.2773635557029915E-4</v>
      </c>
      <c r="BX35" s="251">
        <v>3.9794593625670767E-5</v>
      </c>
      <c r="BY35" s="251">
        <v>0</v>
      </c>
      <c r="BZ35" s="251">
        <v>2.5318221918153501E-5</v>
      </c>
      <c r="CA35" s="251">
        <v>3.5338373763377781E-6</v>
      </c>
      <c r="CB35" s="251">
        <v>4.5653662619433243E-6</v>
      </c>
      <c r="CC35" s="251">
        <v>1.5954311760137969E-5</v>
      </c>
      <c r="CD35" s="251">
        <v>1.1284620572719203E-5</v>
      </c>
      <c r="CE35" s="251">
        <v>4.1400765612266248E-4</v>
      </c>
      <c r="CF35" s="251">
        <v>4.1880070205503118E-4</v>
      </c>
      <c r="CG35" s="251">
        <v>2.223992715192148E-4</v>
      </c>
      <c r="CH35" s="251">
        <v>4.6886790926769159E-5</v>
      </c>
      <c r="CI35" s="251">
        <v>2.6848906052955913E-4</v>
      </c>
      <c r="CJ35" s="251">
        <v>8.4441717672737238E-5</v>
      </c>
      <c r="CK35" s="251">
        <v>8.6652179219251719E-4</v>
      </c>
      <c r="CL35" s="251">
        <v>4.2653918145627479E-5</v>
      </c>
      <c r="CM35" s="251">
        <v>7.8338531888622008E-5</v>
      </c>
      <c r="CN35" s="251">
        <v>3.7142423702864662E-5</v>
      </c>
      <c r="CO35" s="251">
        <v>1.3369014032067761E-3</v>
      </c>
      <c r="CP35" s="251">
        <v>6.18793757484205E-4</v>
      </c>
      <c r="CQ35" s="251">
        <v>2.4946564408841967E-5</v>
      </c>
      <c r="CR35" s="251">
        <v>8.797734696458782E-6</v>
      </c>
      <c r="CS35" s="251">
        <v>1.071965275953777E-4</v>
      </c>
      <c r="CT35" s="251">
        <v>1.1689032048899853E-4</v>
      </c>
      <c r="CU35" s="251">
        <v>7.4470748468900705E-6</v>
      </c>
      <c r="CV35" s="251">
        <v>2.3235407875215756E-4</v>
      </c>
      <c r="CW35" s="251">
        <v>2.2717988697339134E-4</v>
      </c>
      <c r="CX35" s="251">
        <v>2.6961148047883938E-5</v>
      </c>
      <c r="CY35" s="251">
        <v>9.5758955144958685E-4</v>
      </c>
      <c r="CZ35" s="251">
        <v>0</v>
      </c>
      <c r="DA35" s="252">
        <v>4.528469626006425E-4</v>
      </c>
    </row>
    <row r="36" spans="1:105" s="253" customFormat="1" ht="15" customHeight="1" x14ac:dyDescent="0.15">
      <c r="A36" s="254" t="s">
        <v>358</v>
      </c>
      <c r="B36" s="255" t="s">
        <v>546</v>
      </c>
      <c r="C36" s="250">
        <v>0</v>
      </c>
      <c r="D36" s="251">
        <v>0</v>
      </c>
      <c r="E36" s="251">
        <v>0</v>
      </c>
      <c r="F36" s="251">
        <v>1.1713840968716756E-4</v>
      </c>
      <c r="G36" s="251">
        <v>0</v>
      </c>
      <c r="H36" s="251">
        <v>0</v>
      </c>
      <c r="I36" s="251">
        <v>0</v>
      </c>
      <c r="J36" s="251">
        <v>3.6182719003176404E-4</v>
      </c>
      <c r="K36" s="251">
        <v>8.8053339276235364E-4</v>
      </c>
      <c r="L36" s="251">
        <v>0</v>
      </c>
      <c r="M36" s="251">
        <v>2.9132763310494152E-5</v>
      </c>
      <c r="N36" s="251">
        <v>1.0105276625699405E-3</v>
      </c>
      <c r="O36" s="251">
        <v>6.5676570123373509E-3</v>
      </c>
      <c r="P36" s="251">
        <v>0</v>
      </c>
      <c r="Q36" s="251">
        <v>3.5780625390548096E-4</v>
      </c>
      <c r="R36" s="251">
        <v>5.3412968803716234E-4</v>
      </c>
      <c r="S36" s="251">
        <v>3.7476167412431836E-5</v>
      </c>
      <c r="T36" s="251">
        <v>7.9308397661719317E-3</v>
      </c>
      <c r="U36" s="251">
        <v>8.1658188550037274E-5</v>
      </c>
      <c r="V36" s="251">
        <v>0</v>
      </c>
      <c r="W36" s="251">
        <v>5.1269618868977561E-6</v>
      </c>
      <c r="X36" s="251">
        <v>5.0866356791159779E-5</v>
      </c>
      <c r="Y36" s="251">
        <v>3.8128249566724435E-5</v>
      </c>
      <c r="Z36" s="251">
        <v>0</v>
      </c>
      <c r="AA36" s="251">
        <v>3.9747701464951225E-6</v>
      </c>
      <c r="AB36" s="251">
        <v>1.343893372460277E-2</v>
      </c>
      <c r="AC36" s="251">
        <v>1.1631334057162197E-3</v>
      </c>
      <c r="AD36" s="251">
        <v>0</v>
      </c>
      <c r="AE36" s="251">
        <v>3.0058491351883099E-3</v>
      </c>
      <c r="AF36" s="251">
        <v>8.3395083027413088E-4</v>
      </c>
      <c r="AG36" s="251">
        <v>0</v>
      </c>
      <c r="AH36" s="251">
        <v>3.761074134727585E-2</v>
      </c>
      <c r="AI36" s="251">
        <v>1.0101029470136989E-4</v>
      </c>
      <c r="AJ36" s="251">
        <v>1.4004067553797022E-3</v>
      </c>
      <c r="AK36" s="251">
        <v>0</v>
      </c>
      <c r="AL36" s="251">
        <v>0</v>
      </c>
      <c r="AM36" s="251">
        <v>0</v>
      </c>
      <c r="AN36" s="251">
        <v>0</v>
      </c>
      <c r="AO36" s="251">
        <v>0</v>
      </c>
      <c r="AP36" s="251">
        <v>0</v>
      </c>
      <c r="AQ36" s="251">
        <v>1.1902621676409872E-5</v>
      </c>
      <c r="AR36" s="251">
        <v>1.411795434973065E-4</v>
      </c>
      <c r="AS36" s="251">
        <v>3.0650274962745303E-3</v>
      </c>
      <c r="AT36" s="251">
        <v>4.4362395553246407E-5</v>
      </c>
      <c r="AU36" s="251">
        <v>3.6222158284178598E-4</v>
      </c>
      <c r="AV36" s="251">
        <v>2.7820788605085113E-2</v>
      </c>
      <c r="AW36" s="251">
        <v>1.3016956270670377E-3</v>
      </c>
      <c r="AX36" s="251">
        <v>6.6975598991172759E-3</v>
      </c>
      <c r="AY36" s="251">
        <v>1.9828988337441546E-4</v>
      </c>
      <c r="AZ36" s="251">
        <v>2.1303218449062341E-3</v>
      </c>
      <c r="BA36" s="251">
        <v>6.6991545556999759E-5</v>
      </c>
      <c r="BB36" s="251">
        <v>8.1698587106781503E-3</v>
      </c>
      <c r="BC36" s="251">
        <v>5.8018894159955097E-4</v>
      </c>
      <c r="BD36" s="251">
        <v>8.0650445494379562E-4</v>
      </c>
      <c r="BE36" s="251">
        <v>1.2722838681757345E-2</v>
      </c>
      <c r="BF36" s="251">
        <v>9.5891015596674472E-4</v>
      </c>
      <c r="BG36" s="251">
        <v>9.2361969664988084E-3</v>
      </c>
      <c r="BH36" s="251">
        <v>6.8625867662943348E-3</v>
      </c>
      <c r="BI36" s="251">
        <v>1.1157396706611983E-5</v>
      </c>
      <c r="BJ36" s="251">
        <v>3.1543633792562725E-3</v>
      </c>
      <c r="BK36" s="251">
        <v>2.0092166503963118E-3</v>
      </c>
      <c r="BL36" s="251">
        <v>2.6774916435078674E-5</v>
      </c>
      <c r="BM36" s="251">
        <v>0</v>
      </c>
      <c r="BN36" s="251">
        <v>0</v>
      </c>
      <c r="BO36" s="251">
        <v>1.6141750930660388E-6</v>
      </c>
      <c r="BP36" s="251">
        <v>1.0407033776898398E-4</v>
      </c>
      <c r="BQ36" s="251">
        <v>2.2519508194196681E-5</v>
      </c>
      <c r="BR36" s="251">
        <v>1.0197821381891467E-4</v>
      </c>
      <c r="BS36" s="251">
        <v>4.1795329533970924E-6</v>
      </c>
      <c r="BT36" s="251">
        <v>0</v>
      </c>
      <c r="BU36" s="251">
        <v>0</v>
      </c>
      <c r="BV36" s="251">
        <v>0</v>
      </c>
      <c r="BW36" s="251">
        <v>2.0591185722838665E-6</v>
      </c>
      <c r="BX36" s="251">
        <v>4.0164183126117349E-5</v>
      </c>
      <c r="BY36" s="251">
        <v>0</v>
      </c>
      <c r="BZ36" s="251">
        <v>1.2209009236087355E-4</v>
      </c>
      <c r="CA36" s="251">
        <v>4.1396380694242543E-5</v>
      </c>
      <c r="CB36" s="251">
        <v>1.8261465047773297E-5</v>
      </c>
      <c r="CC36" s="251">
        <v>0</v>
      </c>
      <c r="CD36" s="251">
        <v>3.3115139378182763E-7</v>
      </c>
      <c r="CE36" s="251">
        <v>0</v>
      </c>
      <c r="CF36" s="251">
        <v>0</v>
      </c>
      <c r="CG36" s="251">
        <v>0</v>
      </c>
      <c r="CH36" s="251">
        <v>5.1256636366117845E-6</v>
      </c>
      <c r="CI36" s="251">
        <v>9.9054276645629843E-5</v>
      </c>
      <c r="CJ36" s="251">
        <v>4.4366229041062653E-4</v>
      </c>
      <c r="CK36" s="251">
        <v>2.5460536155468665E-3</v>
      </c>
      <c r="CL36" s="251">
        <v>4.2255333872032039E-4</v>
      </c>
      <c r="CM36" s="251">
        <v>1.7759680336950417E-4</v>
      </c>
      <c r="CN36" s="251">
        <v>1.6923356974670576E-4</v>
      </c>
      <c r="CO36" s="251">
        <v>2.5467933549827278E-4</v>
      </c>
      <c r="CP36" s="251">
        <v>0</v>
      </c>
      <c r="CQ36" s="251">
        <v>2.8008416378538866E-5</v>
      </c>
      <c r="CR36" s="251">
        <v>4.8357232188778682E-3</v>
      </c>
      <c r="CS36" s="251">
        <v>8.5382958478237954E-6</v>
      </c>
      <c r="CT36" s="251">
        <v>5.0935508522517378E-4</v>
      </c>
      <c r="CU36" s="251">
        <v>1.7018924503742154E-4</v>
      </c>
      <c r="CV36" s="251">
        <v>1.1117397018555613E-4</v>
      </c>
      <c r="CW36" s="251">
        <v>8.3292396077852874E-4</v>
      </c>
      <c r="CX36" s="251">
        <v>0</v>
      </c>
      <c r="CY36" s="251">
        <v>1.4529919394670144E-4</v>
      </c>
      <c r="CZ36" s="251">
        <v>0</v>
      </c>
      <c r="DA36" s="252">
        <v>6.5573940491905913E-4</v>
      </c>
    </row>
    <row r="37" spans="1:105" s="253" customFormat="1" ht="15" customHeight="1" x14ac:dyDescent="0.15">
      <c r="A37" s="254" t="s">
        <v>359</v>
      </c>
      <c r="B37" s="255" t="s">
        <v>547</v>
      </c>
      <c r="C37" s="250">
        <v>0</v>
      </c>
      <c r="D37" s="251">
        <v>0</v>
      </c>
      <c r="E37" s="251">
        <v>0</v>
      </c>
      <c r="F37" s="251">
        <v>8.6090942609257017E-5</v>
      </c>
      <c r="G37" s="251">
        <v>0</v>
      </c>
      <c r="H37" s="251">
        <v>0</v>
      </c>
      <c r="I37" s="251">
        <v>1.0808317429881606E-4</v>
      </c>
      <c r="J37" s="251">
        <v>0</v>
      </c>
      <c r="K37" s="251">
        <v>0</v>
      </c>
      <c r="L37" s="251">
        <v>0</v>
      </c>
      <c r="M37" s="251">
        <v>0</v>
      </c>
      <c r="N37" s="251">
        <v>0</v>
      </c>
      <c r="O37" s="251">
        <v>0</v>
      </c>
      <c r="P37" s="251">
        <v>0</v>
      </c>
      <c r="Q37" s="251">
        <v>0</v>
      </c>
      <c r="R37" s="251">
        <v>0</v>
      </c>
      <c r="S37" s="251">
        <v>5.4974984518485295E-6</v>
      </c>
      <c r="T37" s="251">
        <v>0</v>
      </c>
      <c r="U37" s="251">
        <v>0</v>
      </c>
      <c r="V37" s="251">
        <v>0</v>
      </c>
      <c r="W37" s="251">
        <v>0</v>
      </c>
      <c r="X37" s="251">
        <v>0</v>
      </c>
      <c r="Y37" s="251">
        <v>0</v>
      </c>
      <c r="Z37" s="251">
        <v>0</v>
      </c>
      <c r="AA37" s="251">
        <v>0</v>
      </c>
      <c r="AB37" s="251">
        <v>0</v>
      </c>
      <c r="AC37" s="251">
        <v>2.1106393335703842E-5</v>
      </c>
      <c r="AD37" s="251">
        <v>1.8932710191234679E-4</v>
      </c>
      <c r="AE37" s="251">
        <v>0</v>
      </c>
      <c r="AF37" s="251">
        <v>0</v>
      </c>
      <c r="AG37" s="251">
        <v>0</v>
      </c>
      <c r="AH37" s="251">
        <v>0</v>
      </c>
      <c r="AI37" s="251">
        <v>7.425697768289051E-2</v>
      </c>
      <c r="AJ37" s="251">
        <v>2.4509072407289761E-4</v>
      </c>
      <c r="AK37" s="251">
        <v>0</v>
      </c>
      <c r="AL37" s="251">
        <v>0</v>
      </c>
      <c r="AM37" s="251">
        <v>0</v>
      </c>
      <c r="AN37" s="251">
        <v>0</v>
      </c>
      <c r="AO37" s="251">
        <v>0</v>
      </c>
      <c r="AP37" s="251">
        <v>0</v>
      </c>
      <c r="AQ37" s="251">
        <v>0</v>
      </c>
      <c r="AR37" s="251">
        <v>5.3609933719177058E-6</v>
      </c>
      <c r="AS37" s="251">
        <v>1.1300371171338652E-4</v>
      </c>
      <c r="AT37" s="251">
        <v>3.9276581761103512E-7</v>
      </c>
      <c r="AU37" s="251">
        <v>0</v>
      </c>
      <c r="AV37" s="251">
        <v>0</v>
      </c>
      <c r="AW37" s="251">
        <v>0</v>
      </c>
      <c r="AX37" s="251">
        <v>0</v>
      </c>
      <c r="AY37" s="251">
        <v>0</v>
      </c>
      <c r="AZ37" s="251">
        <v>0</v>
      </c>
      <c r="BA37" s="251">
        <v>0</v>
      </c>
      <c r="BB37" s="251">
        <v>0</v>
      </c>
      <c r="BC37" s="251">
        <v>0</v>
      </c>
      <c r="BD37" s="251">
        <v>0</v>
      </c>
      <c r="BE37" s="251">
        <v>0</v>
      </c>
      <c r="BF37" s="251">
        <v>0</v>
      </c>
      <c r="BG37" s="251">
        <v>6.030817477309049E-6</v>
      </c>
      <c r="BH37" s="251">
        <v>2.9757209933354168E-4</v>
      </c>
      <c r="BI37" s="251">
        <v>0</v>
      </c>
      <c r="BJ37" s="251">
        <v>2.6680629060259857E-2</v>
      </c>
      <c r="BK37" s="251">
        <v>3.4122997040915939E-2</v>
      </c>
      <c r="BL37" s="251">
        <v>4.5666009018625275E-2</v>
      </c>
      <c r="BM37" s="251">
        <v>0</v>
      </c>
      <c r="BN37" s="251">
        <v>9.5639782323855424E-6</v>
      </c>
      <c r="BO37" s="251">
        <v>0</v>
      </c>
      <c r="BP37" s="251">
        <v>1.5395572117940287E-4</v>
      </c>
      <c r="BQ37" s="251">
        <v>0</v>
      </c>
      <c r="BR37" s="251">
        <v>0</v>
      </c>
      <c r="BS37" s="251">
        <v>0</v>
      </c>
      <c r="BT37" s="251">
        <v>4.2333541090756441E-7</v>
      </c>
      <c r="BU37" s="251">
        <v>8.1409535163296646E-5</v>
      </c>
      <c r="BV37" s="251">
        <v>1.090618062782673E-4</v>
      </c>
      <c r="BW37" s="251">
        <v>0</v>
      </c>
      <c r="BX37" s="251">
        <v>0</v>
      </c>
      <c r="BY37" s="251">
        <v>0</v>
      </c>
      <c r="BZ37" s="251">
        <v>0</v>
      </c>
      <c r="CA37" s="251">
        <v>0</v>
      </c>
      <c r="CB37" s="251">
        <v>0</v>
      </c>
      <c r="CC37" s="251">
        <v>0</v>
      </c>
      <c r="CD37" s="251">
        <v>0</v>
      </c>
      <c r="CE37" s="251">
        <v>0</v>
      </c>
      <c r="CF37" s="251">
        <v>0</v>
      </c>
      <c r="CG37" s="251">
        <v>0</v>
      </c>
      <c r="CH37" s="251">
        <v>0</v>
      </c>
      <c r="CI37" s="251">
        <v>3.1746180214423923E-6</v>
      </c>
      <c r="CJ37" s="251">
        <v>0</v>
      </c>
      <c r="CK37" s="251">
        <v>2.8311768693209519E-5</v>
      </c>
      <c r="CL37" s="251">
        <v>0</v>
      </c>
      <c r="CM37" s="251">
        <v>0</v>
      </c>
      <c r="CN37" s="251">
        <v>0</v>
      </c>
      <c r="CO37" s="251">
        <v>0</v>
      </c>
      <c r="CP37" s="251">
        <v>0</v>
      </c>
      <c r="CQ37" s="251">
        <v>0</v>
      </c>
      <c r="CR37" s="251">
        <v>0</v>
      </c>
      <c r="CS37" s="251">
        <v>0</v>
      </c>
      <c r="CT37" s="251">
        <v>0</v>
      </c>
      <c r="CU37" s="251">
        <v>0</v>
      </c>
      <c r="CV37" s="251">
        <v>0</v>
      </c>
      <c r="CW37" s="251">
        <v>0</v>
      </c>
      <c r="CX37" s="251">
        <v>0</v>
      </c>
      <c r="CY37" s="251">
        <v>0</v>
      </c>
      <c r="CZ37" s="251">
        <v>0</v>
      </c>
      <c r="DA37" s="252">
        <v>4.3227044116832692E-4</v>
      </c>
    </row>
    <row r="38" spans="1:105" s="253" customFormat="1" ht="15" customHeight="1" x14ac:dyDescent="0.15">
      <c r="A38" s="254" t="s">
        <v>360</v>
      </c>
      <c r="B38" s="255" t="s">
        <v>629</v>
      </c>
      <c r="C38" s="250">
        <v>3.5922991192215642E-3</v>
      </c>
      <c r="D38" s="251">
        <v>1.7046487618818437E-3</v>
      </c>
      <c r="E38" s="251">
        <v>7.6291611362827652E-3</v>
      </c>
      <c r="F38" s="251">
        <v>5.7174699966355594E-5</v>
      </c>
      <c r="G38" s="251">
        <v>3.6585125941043689E-5</v>
      </c>
      <c r="H38" s="251">
        <v>0</v>
      </c>
      <c r="I38" s="251">
        <v>0</v>
      </c>
      <c r="J38" s="251">
        <v>2.7390569031589328E-6</v>
      </c>
      <c r="K38" s="251">
        <v>3.522726872417401E-7</v>
      </c>
      <c r="L38" s="251">
        <v>0</v>
      </c>
      <c r="M38" s="251">
        <v>2.052872262091177E-4</v>
      </c>
      <c r="N38" s="251">
        <v>7.4528680285339767E-5</v>
      </c>
      <c r="O38" s="251">
        <v>1.3903719335331334E-4</v>
      </c>
      <c r="P38" s="251">
        <v>2.0280689932224914E-4</v>
      </c>
      <c r="Q38" s="251">
        <v>0</v>
      </c>
      <c r="R38" s="251">
        <v>0</v>
      </c>
      <c r="S38" s="251">
        <v>2.2129760717186876E-4</v>
      </c>
      <c r="T38" s="251">
        <v>3.1392573199607293E-3</v>
      </c>
      <c r="U38" s="251">
        <v>2.0416083028203047E-3</v>
      </c>
      <c r="V38" s="251">
        <v>3.7553047657893858E-5</v>
      </c>
      <c r="W38" s="251">
        <v>2.4023478555749485E-5</v>
      </c>
      <c r="X38" s="251">
        <v>5.7649372940601629E-3</v>
      </c>
      <c r="Y38" s="251">
        <v>3.8763720392836511E-4</v>
      </c>
      <c r="Z38" s="251">
        <v>1.4153245485602733E-3</v>
      </c>
      <c r="AA38" s="251">
        <v>5.0206315412916513E-4</v>
      </c>
      <c r="AB38" s="251">
        <v>1.9194505814689382E-3</v>
      </c>
      <c r="AC38" s="251">
        <v>5.7405586919360269E-4</v>
      </c>
      <c r="AD38" s="251">
        <v>2.4065906814821882E-2</v>
      </c>
      <c r="AE38" s="251">
        <v>1.5947388675258356E-4</v>
      </c>
      <c r="AF38" s="251">
        <v>3.478723223729983E-4</v>
      </c>
      <c r="AG38" s="251">
        <v>1.5671552127935587E-6</v>
      </c>
      <c r="AH38" s="251">
        <v>7.0183346103957888E-3</v>
      </c>
      <c r="AI38" s="251">
        <v>3.114394601259354E-2</v>
      </c>
      <c r="AJ38" s="251">
        <v>2.6993591684112236E-2</v>
      </c>
      <c r="AK38" s="251">
        <v>0</v>
      </c>
      <c r="AL38" s="251">
        <v>0</v>
      </c>
      <c r="AM38" s="251">
        <v>6.8473964331289489E-4</v>
      </c>
      <c r="AN38" s="251">
        <v>1.129238402887838E-2</v>
      </c>
      <c r="AO38" s="251">
        <v>7.0544121852789458E-4</v>
      </c>
      <c r="AP38" s="251">
        <v>0</v>
      </c>
      <c r="AQ38" s="251">
        <v>2.0744657768630393E-3</v>
      </c>
      <c r="AR38" s="251">
        <v>7.4109687133636064E-3</v>
      </c>
      <c r="AS38" s="251">
        <v>2.5751323130460842E-3</v>
      </c>
      <c r="AT38" s="251">
        <v>5.9668983011468462E-3</v>
      </c>
      <c r="AU38" s="251">
        <v>3.2304429677168646E-3</v>
      </c>
      <c r="AV38" s="251">
        <v>1.9292823370582297E-3</v>
      </c>
      <c r="AW38" s="251">
        <v>1.8476605446105156E-2</v>
      </c>
      <c r="AX38" s="251">
        <v>3.5795107187894075E-2</v>
      </c>
      <c r="AY38" s="251">
        <v>6.3631811496337011E-3</v>
      </c>
      <c r="AZ38" s="251">
        <v>1.8577180830095174E-3</v>
      </c>
      <c r="BA38" s="251">
        <v>3.4125634672247987E-3</v>
      </c>
      <c r="BB38" s="251">
        <v>8.3963629519538431E-3</v>
      </c>
      <c r="BC38" s="251">
        <v>5.0243109940300863E-3</v>
      </c>
      <c r="BD38" s="251">
        <v>1.5354952578653354E-3</v>
      </c>
      <c r="BE38" s="251">
        <v>2.7805878849693363E-3</v>
      </c>
      <c r="BF38" s="251">
        <v>2.2580024780647135E-3</v>
      </c>
      <c r="BG38" s="251">
        <v>1.5776618520640473E-3</v>
      </c>
      <c r="BH38" s="251">
        <v>1.5240725607686509E-3</v>
      </c>
      <c r="BI38" s="251">
        <v>6.7357617154731602E-5</v>
      </c>
      <c r="BJ38" s="251">
        <v>1.407899655577957E-2</v>
      </c>
      <c r="BK38" s="251">
        <v>1.3856687571554924E-2</v>
      </c>
      <c r="BL38" s="251">
        <v>1.2021963024887771E-2</v>
      </c>
      <c r="BM38" s="251">
        <v>7.6618120193193659E-5</v>
      </c>
      <c r="BN38" s="251">
        <v>8.9953092564058615E-5</v>
      </c>
      <c r="BO38" s="251">
        <v>4.9278112152797019E-3</v>
      </c>
      <c r="BP38" s="251">
        <v>3.0357301986594739E-4</v>
      </c>
      <c r="BQ38" s="251">
        <v>1.3664366926432372E-4</v>
      </c>
      <c r="BR38" s="251">
        <v>1.7374619055238221E-4</v>
      </c>
      <c r="BS38" s="251">
        <v>4.0827260471250551E-6</v>
      </c>
      <c r="BT38" s="251">
        <v>0</v>
      </c>
      <c r="BU38" s="251">
        <v>0</v>
      </c>
      <c r="BV38" s="251">
        <v>0</v>
      </c>
      <c r="BW38" s="251">
        <v>0</v>
      </c>
      <c r="BX38" s="251">
        <v>3.0178894381293318E-5</v>
      </c>
      <c r="BY38" s="251">
        <v>0</v>
      </c>
      <c r="BZ38" s="251">
        <v>1.3784365266550241E-4</v>
      </c>
      <c r="CA38" s="251">
        <v>5.048339109053969E-7</v>
      </c>
      <c r="CB38" s="251">
        <v>1.5196147700468493E-4</v>
      </c>
      <c r="CC38" s="251">
        <v>7.1589860462157545E-7</v>
      </c>
      <c r="CD38" s="251">
        <v>1.3959304907110888E-5</v>
      </c>
      <c r="CE38" s="251">
        <v>0</v>
      </c>
      <c r="CF38" s="251">
        <v>0</v>
      </c>
      <c r="CG38" s="251">
        <v>0</v>
      </c>
      <c r="CH38" s="251">
        <v>1.5403053606292702E-5</v>
      </c>
      <c r="CI38" s="251">
        <v>1.2439547142752412E-4</v>
      </c>
      <c r="CJ38" s="251">
        <v>1.2197330495023512E-3</v>
      </c>
      <c r="CK38" s="251">
        <v>9.3407252111713486E-5</v>
      </c>
      <c r="CL38" s="251">
        <v>1.9801105021645957E-4</v>
      </c>
      <c r="CM38" s="251">
        <v>6.9632531809716289E-4</v>
      </c>
      <c r="CN38" s="251">
        <v>4.380234742745361E-4</v>
      </c>
      <c r="CO38" s="251">
        <v>1.7751190961269402E-4</v>
      </c>
      <c r="CP38" s="251">
        <v>1.0906125957069562E-7</v>
      </c>
      <c r="CQ38" s="251">
        <v>0</v>
      </c>
      <c r="CR38" s="251">
        <v>1.9404387875322727E-4</v>
      </c>
      <c r="CS38" s="251">
        <v>1.2303752779567392E-5</v>
      </c>
      <c r="CT38" s="251">
        <v>1.0650252030969319E-3</v>
      </c>
      <c r="CU38" s="251">
        <v>8.7591751071017297E-4</v>
      </c>
      <c r="CV38" s="251">
        <v>6.2153513405339048E-5</v>
      </c>
      <c r="CW38" s="251">
        <v>6.3190572512092998E-4</v>
      </c>
      <c r="CX38" s="251">
        <v>0</v>
      </c>
      <c r="CY38" s="251">
        <v>1.2095794697831212E-3</v>
      </c>
      <c r="CZ38" s="251">
        <v>5.3788874465467221E-3</v>
      </c>
      <c r="DA38" s="252">
        <v>1.7910448876698266E-3</v>
      </c>
    </row>
    <row r="39" spans="1:105" s="253" customFormat="1" ht="15" customHeight="1" x14ac:dyDescent="0.15">
      <c r="A39" s="254" t="s">
        <v>361</v>
      </c>
      <c r="B39" s="255" t="s">
        <v>548</v>
      </c>
      <c r="C39" s="250">
        <v>0</v>
      </c>
      <c r="D39" s="251">
        <v>0</v>
      </c>
      <c r="E39" s="251">
        <v>0</v>
      </c>
      <c r="F39" s="251">
        <v>0</v>
      </c>
      <c r="G39" s="251">
        <v>0</v>
      </c>
      <c r="H39" s="251">
        <v>0</v>
      </c>
      <c r="I39" s="251">
        <v>0</v>
      </c>
      <c r="J39" s="251">
        <v>0</v>
      </c>
      <c r="K39" s="251">
        <v>0</v>
      </c>
      <c r="L39" s="251">
        <v>0</v>
      </c>
      <c r="M39" s="251">
        <v>0</v>
      </c>
      <c r="N39" s="251">
        <v>0</v>
      </c>
      <c r="O39" s="251">
        <v>0</v>
      </c>
      <c r="P39" s="251">
        <v>0</v>
      </c>
      <c r="Q39" s="251">
        <v>0</v>
      </c>
      <c r="R39" s="251">
        <v>0</v>
      </c>
      <c r="S39" s="251">
        <v>0</v>
      </c>
      <c r="T39" s="251">
        <v>0</v>
      </c>
      <c r="U39" s="251">
        <v>0</v>
      </c>
      <c r="V39" s="251">
        <v>0</v>
      </c>
      <c r="W39" s="251">
        <v>0</v>
      </c>
      <c r="X39" s="251">
        <v>0</v>
      </c>
      <c r="Y39" s="251">
        <v>0</v>
      </c>
      <c r="Z39" s="251">
        <v>0</v>
      </c>
      <c r="AA39" s="251">
        <v>0</v>
      </c>
      <c r="AB39" s="251">
        <v>0</v>
      </c>
      <c r="AC39" s="251">
        <v>4.9438398804351342E-6</v>
      </c>
      <c r="AD39" s="251">
        <v>0</v>
      </c>
      <c r="AE39" s="251">
        <v>0</v>
      </c>
      <c r="AF39" s="251">
        <v>0</v>
      </c>
      <c r="AG39" s="251">
        <v>0</v>
      </c>
      <c r="AH39" s="251">
        <v>0</v>
      </c>
      <c r="AI39" s="251">
        <v>0</v>
      </c>
      <c r="AJ39" s="251">
        <v>0</v>
      </c>
      <c r="AK39" s="251">
        <v>0</v>
      </c>
      <c r="AL39" s="251">
        <v>0</v>
      </c>
      <c r="AM39" s="251">
        <v>0.61925167539144343</v>
      </c>
      <c r="AN39" s="251">
        <v>0.1091769853088896</v>
      </c>
      <c r="AO39" s="251">
        <v>0</v>
      </c>
      <c r="AP39" s="251">
        <v>0</v>
      </c>
      <c r="AQ39" s="251">
        <v>5.579353910817127E-6</v>
      </c>
      <c r="AR39" s="251">
        <v>0</v>
      </c>
      <c r="AS39" s="251">
        <v>1.6476469658347966E-6</v>
      </c>
      <c r="AT39" s="251">
        <v>0</v>
      </c>
      <c r="AU39" s="251">
        <v>0</v>
      </c>
      <c r="AV39" s="251">
        <v>0</v>
      </c>
      <c r="AW39" s="251">
        <v>0</v>
      </c>
      <c r="AX39" s="251">
        <v>0</v>
      </c>
      <c r="AY39" s="251">
        <v>0</v>
      </c>
      <c r="AZ39" s="251">
        <v>0</v>
      </c>
      <c r="BA39" s="251">
        <v>0</v>
      </c>
      <c r="BB39" s="251">
        <v>0</v>
      </c>
      <c r="BC39" s="251">
        <v>0</v>
      </c>
      <c r="BD39" s="251">
        <v>0</v>
      </c>
      <c r="BE39" s="251">
        <v>0</v>
      </c>
      <c r="BF39" s="251">
        <v>0</v>
      </c>
      <c r="BG39" s="251">
        <v>0</v>
      </c>
      <c r="BH39" s="251">
        <v>0</v>
      </c>
      <c r="BI39" s="251">
        <v>0</v>
      </c>
      <c r="BJ39" s="251">
        <v>0</v>
      </c>
      <c r="BK39" s="251">
        <v>0</v>
      </c>
      <c r="BL39" s="251">
        <v>0</v>
      </c>
      <c r="BM39" s="251">
        <v>0</v>
      </c>
      <c r="BN39" s="251">
        <v>0</v>
      </c>
      <c r="BO39" s="251">
        <v>0</v>
      </c>
      <c r="BP39" s="251">
        <v>0</v>
      </c>
      <c r="BQ39" s="251">
        <v>0</v>
      </c>
      <c r="BR39" s="251">
        <v>0</v>
      </c>
      <c r="BS39" s="251">
        <v>0</v>
      </c>
      <c r="BT39" s="251">
        <v>0</v>
      </c>
      <c r="BU39" s="251">
        <v>0</v>
      </c>
      <c r="BV39" s="251">
        <v>0</v>
      </c>
      <c r="BW39" s="251">
        <v>0</v>
      </c>
      <c r="BX39" s="251">
        <v>0</v>
      </c>
      <c r="BY39" s="251">
        <v>0</v>
      </c>
      <c r="BZ39" s="251">
        <v>0</v>
      </c>
      <c r="CA39" s="251">
        <v>0</v>
      </c>
      <c r="CB39" s="251">
        <v>0</v>
      </c>
      <c r="CC39" s="251">
        <v>0</v>
      </c>
      <c r="CD39" s="251">
        <v>0</v>
      </c>
      <c r="CE39" s="251">
        <v>0</v>
      </c>
      <c r="CF39" s="251">
        <v>0</v>
      </c>
      <c r="CG39" s="251">
        <v>0</v>
      </c>
      <c r="CH39" s="251">
        <v>0</v>
      </c>
      <c r="CI39" s="251">
        <v>0</v>
      </c>
      <c r="CJ39" s="251">
        <v>0</v>
      </c>
      <c r="CK39" s="251">
        <v>0</v>
      </c>
      <c r="CL39" s="251">
        <v>0</v>
      </c>
      <c r="CM39" s="251">
        <v>0</v>
      </c>
      <c r="CN39" s="251">
        <v>0</v>
      </c>
      <c r="CO39" s="251">
        <v>0</v>
      </c>
      <c r="CP39" s="251">
        <v>0</v>
      </c>
      <c r="CQ39" s="251">
        <v>0</v>
      </c>
      <c r="CR39" s="251">
        <v>0</v>
      </c>
      <c r="CS39" s="251">
        <v>0</v>
      </c>
      <c r="CT39" s="251">
        <v>0</v>
      </c>
      <c r="CU39" s="251">
        <v>0</v>
      </c>
      <c r="CV39" s="251">
        <v>0</v>
      </c>
      <c r="CW39" s="251">
        <v>0</v>
      </c>
      <c r="CX39" s="251">
        <v>0</v>
      </c>
      <c r="CY39" s="251">
        <v>6.2689009852364E-6</v>
      </c>
      <c r="CZ39" s="251">
        <v>0</v>
      </c>
      <c r="DA39" s="252">
        <v>0</v>
      </c>
    </row>
    <row r="40" spans="1:105" s="253" customFormat="1" ht="15" customHeight="1" x14ac:dyDescent="0.15">
      <c r="A40" s="254" t="s">
        <v>362</v>
      </c>
      <c r="B40" s="255" t="s">
        <v>630</v>
      </c>
      <c r="C40" s="250">
        <v>0</v>
      </c>
      <c r="D40" s="251">
        <v>0</v>
      </c>
      <c r="E40" s="251">
        <v>0</v>
      </c>
      <c r="F40" s="251">
        <v>0</v>
      </c>
      <c r="G40" s="251">
        <v>0</v>
      </c>
      <c r="H40" s="251">
        <v>0</v>
      </c>
      <c r="I40" s="251">
        <v>0</v>
      </c>
      <c r="J40" s="251">
        <v>0</v>
      </c>
      <c r="K40" s="251">
        <v>0</v>
      </c>
      <c r="L40" s="251">
        <v>0</v>
      </c>
      <c r="M40" s="251">
        <v>0</v>
      </c>
      <c r="N40" s="251">
        <v>0</v>
      </c>
      <c r="O40" s="251">
        <v>0</v>
      </c>
      <c r="P40" s="251">
        <v>0</v>
      </c>
      <c r="Q40" s="251">
        <v>0</v>
      </c>
      <c r="R40" s="251">
        <v>0</v>
      </c>
      <c r="S40" s="251">
        <v>0</v>
      </c>
      <c r="T40" s="251">
        <v>-9.6251949101969306E-7</v>
      </c>
      <c r="U40" s="251">
        <v>0</v>
      </c>
      <c r="V40" s="251">
        <v>0</v>
      </c>
      <c r="W40" s="251">
        <v>0</v>
      </c>
      <c r="X40" s="251">
        <v>-3.0068782339601839E-6</v>
      </c>
      <c r="Y40" s="251">
        <v>5.7770075101097635E-7</v>
      </c>
      <c r="Z40" s="251">
        <v>0</v>
      </c>
      <c r="AA40" s="251">
        <v>0</v>
      </c>
      <c r="AB40" s="251">
        <v>0</v>
      </c>
      <c r="AC40" s="251">
        <v>0</v>
      </c>
      <c r="AD40" s="251">
        <v>0</v>
      </c>
      <c r="AE40" s="251">
        <v>-1.862831345304198E-7</v>
      </c>
      <c r="AF40" s="251">
        <v>0</v>
      </c>
      <c r="AG40" s="251">
        <v>0</v>
      </c>
      <c r="AH40" s="251">
        <v>0</v>
      </c>
      <c r="AI40" s="251">
        <v>-2.0945475828847141E-6</v>
      </c>
      <c r="AJ40" s="251">
        <v>-1.9897188385158402E-6</v>
      </c>
      <c r="AK40" s="251">
        <v>0</v>
      </c>
      <c r="AL40" s="251">
        <v>0</v>
      </c>
      <c r="AM40" s="251">
        <v>-6.5653522439911302E-3</v>
      </c>
      <c r="AN40" s="251">
        <v>7.8280307789445492E-3</v>
      </c>
      <c r="AO40" s="251">
        <v>0</v>
      </c>
      <c r="AP40" s="251">
        <v>0</v>
      </c>
      <c r="AQ40" s="251">
        <v>0</v>
      </c>
      <c r="AR40" s="251">
        <v>-3.1889848918742052E-4</v>
      </c>
      <c r="AS40" s="251">
        <v>-1.8400641525335604E-3</v>
      </c>
      <c r="AT40" s="251">
        <v>-4.3173020090172989E-4</v>
      </c>
      <c r="AU40" s="251">
        <v>-4.7318733093259304E-4</v>
      </c>
      <c r="AV40" s="251">
        <v>-2.6687823341164501E-4</v>
      </c>
      <c r="AW40" s="251">
        <v>0</v>
      </c>
      <c r="AX40" s="251">
        <v>-3.3480453972257252E-6</v>
      </c>
      <c r="AY40" s="251">
        <v>-5.8304441112147021E-4</v>
      </c>
      <c r="AZ40" s="251">
        <v>-4.6002984738413019E-4</v>
      </c>
      <c r="BA40" s="251">
        <v>-3.9268197864595398E-6</v>
      </c>
      <c r="BB40" s="251">
        <v>-2.10928018379943E-4</v>
      </c>
      <c r="BC40" s="251">
        <v>-5.5136813274218909E-4</v>
      </c>
      <c r="BD40" s="251">
        <v>-8.2253695491242763E-6</v>
      </c>
      <c r="BE40" s="251">
        <v>-1.3812488160312635E-4</v>
      </c>
      <c r="BF40" s="251">
        <v>-3.297623138692805E-3</v>
      </c>
      <c r="BG40" s="251">
        <v>-3.3229804299972864E-4</v>
      </c>
      <c r="BH40" s="251">
        <v>-4.2950283044280416E-4</v>
      </c>
      <c r="BI40" s="251">
        <v>0</v>
      </c>
      <c r="BJ40" s="251">
        <v>0</v>
      </c>
      <c r="BK40" s="251">
        <v>-2.6624051445960176E-4</v>
      </c>
      <c r="BL40" s="251">
        <v>-6.8059698139208926E-5</v>
      </c>
      <c r="BM40" s="251">
        <v>0</v>
      </c>
      <c r="BN40" s="251">
        <v>0</v>
      </c>
      <c r="BO40" s="251">
        <v>0</v>
      </c>
      <c r="BP40" s="251">
        <v>0</v>
      </c>
      <c r="BQ40" s="251">
        <v>0</v>
      </c>
      <c r="BR40" s="251">
        <v>0</v>
      </c>
      <c r="BS40" s="251">
        <v>0</v>
      </c>
      <c r="BT40" s="251">
        <v>0</v>
      </c>
      <c r="BU40" s="251">
        <v>0</v>
      </c>
      <c r="BV40" s="251">
        <v>0</v>
      </c>
      <c r="BW40" s="251">
        <v>0</v>
      </c>
      <c r="BX40" s="251">
        <v>0</v>
      </c>
      <c r="BY40" s="251">
        <v>0</v>
      </c>
      <c r="BZ40" s="251">
        <v>0</v>
      </c>
      <c r="CA40" s="251">
        <v>0</v>
      </c>
      <c r="CB40" s="251">
        <v>0</v>
      </c>
      <c r="CC40" s="251">
        <v>0</v>
      </c>
      <c r="CD40" s="251">
        <v>0</v>
      </c>
      <c r="CE40" s="251">
        <v>0</v>
      </c>
      <c r="CF40" s="251">
        <v>0</v>
      </c>
      <c r="CG40" s="251">
        <v>0</v>
      </c>
      <c r="CH40" s="251">
        <v>0</v>
      </c>
      <c r="CI40" s="251">
        <v>0</v>
      </c>
      <c r="CJ40" s="251">
        <v>0</v>
      </c>
      <c r="CK40" s="251">
        <v>0</v>
      </c>
      <c r="CL40" s="251">
        <v>0</v>
      </c>
      <c r="CM40" s="251">
        <v>0</v>
      </c>
      <c r="CN40" s="251">
        <v>0</v>
      </c>
      <c r="CO40" s="251">
        <v>0</v>
      </c>
      <c r="CP40" s="251">
        <v>0</v>
      </c>
      <c r="CQ40" s="251">
        <v>0</v>
      </c>
      <c r="CR40" s="251">
        <v>0</v>
      </c>
      <c r="CS40" s="251">
        <v>0</v>
      </c>
      <c r="CT40" s="251">
        <v>0</v>
      </c>
      <c r="CU40" s="251">
        <v>0</v>
      </c>
      <c r="CV40" s="251">
        <v>0</v>
      </c>
      <c r="CW40" s="251">
        <v>0</v>
      </c>
      <c r="CX40" s="251">
        <v>0</v>
      </c>
      <c r="CY40" s="251">
        <v>0</v>
      </c>
      <c r="CZ40" s="251">
        <v>0</v>
      </c>
      <c r="DA40" s="252">
        <v>0</v>
      </c>
    </row>
    <row r="41" spans="1:105" s="253" customFormat="1" ht="15" customHeight="1" x14ac:dyDescent="0.15">
      <c r="A41" s="254" t="s">
        <v>363</v>
      </c>
      <c r="B41" s="255" t="s">
        <v>550</v>
      </c>
      <c r="C41" s="250">
        <v>3.5458745762369717E-5</v>
      </c>
      <c r="D41" s="251">
        <v>3.4731046126368117E-6</v>
      </c>
      <c r="E41" s="251">
        <v>2.3005184352044804E-6</v>
      </c>
      <c r="F41" s="251">
        <v>3.262615184458396E-5</v>
      </c>
      <c r="G41" s="251">
        <v>2.4749694912414636E-5</v>
      </c>
      <c r="H41" s="251">
        <v>0</v>
      </c>
      <c r="I41" s="251">
        <v>1.6482307221523777E-3</v>
      </c>
      <c r="J41" s="251">
        <v>0</v>
      </c>
      <c r="K41" s="251">
        <v>0</v>
      </c>
      <c r="L41" s="251">
        <v>0</v>
      </c>
      <c r="M41" s="251">
        <v>0</v>
      </c>
      <c r="N41" s="251">
        <v>0</v>
      </c>
      <c r="O41" s="251">
        <v>0</v>
      </c>
      <c r="P41" s="251">
        <v>0</v>
      </c>
      <c r="Q41" s="251">
        <v>1.6649118752300488E-4</v>
      </c>
      <c r="R41" s="251">
        <v>2.3011041365543483E-4</v>
      </c>
      <c r="S41" s="251">
        <v>2.6663799270863986E-4</v>
      </c>
      <c r="T41" s="251">
        <v>2.3216130543310169E-2</v>
      </c>
      <c r="U41" s="251">
        <v>0</v>
      </c>
      <c r="V41" s="251">
        <v>0</v>
      </c>
      <c r="W41" s="251">
        <v>0</v>
      </c>
      <c r="X41" s="251">
        <v>0</v>
      </c>
      <c r="Y41" s="251">
        <v>0</v>
      </c>
      <c r="Z41" s="251">
        <v>0</v>
      </c>
      <c r="AA41" s="251">
        <v>0</v>
      </c>
      <c r="AB41" s="251">
        <v>0</v>
      </c>
      <c r="AC41" s="251">
        <v>0</v>
      </c>
      <c r="AD41" s="251">
        <v>0</v>
      </c>
      <c r="AE41" s="251">
        <v>1.3887873387079122E-3</v>
      </c>
      <c r="AF41" s="251">
        <v>5.2936928579643905E-3</v>
      </c>
      <c r="AG41" s="251">
        <v>0</v>
      </c>
      <c r="AH41" s="251">
        <v>0</v>
      </c>
      <c r="AI41" s="251">
        <v>9.4056101719490817E-3</v>
      </c>
      <c r="AJ41" s="251">
        <v>2.5174206990450773E-3</v>
      </c>
      <c r="AK41" s="251">
        <v>0</v>
      </c>
      <c r="AL41" s="251">
        <v>0</v>
      </c>
      <c r="AM41" s="251">
        <v>6.7854411342477883E-2</v>
      </c>
      <c r="AN41" s="251">
        <v>0.13442538210599156</v>
      </c>
      <c r="AO41" s="251">
        <v>4.0356321960830004E-4</v>
      </c>
      <c r="AP41" s="251">
        <v>0</v>
      </c>
      <c r="AQ41" s="251">
        <v>1.2528749170846016E-4</v>
      </c>
      <c r="AR41" s="251">
        <v>0.14837504461616194</v>
      </c>
      <c r="AS41" s="251">
        <v>7.8683489660315811E-2</v>
      </c>
      <c r="AT41" s="251">
        <v>4.5123666346042195E-2</v>
      </c>
      <c r="AU41" s="251">
        <v>3.4564079315433094E-2</v>
      </c>
      <c r="AV41" s="251">
        <v>7.1721307580241561E-3</v>
      </c>
      <c r="AW41" s="251">
        <v>2.4898194880871138E-6</v>
      </c>
      <c r="AX41" s="251">
        <v>5.338839848675914E-3</v>
      </c>
      <c r="AY41" s="251">
        <v>3.0562597437129982E-2</v>
      </c>
      <c r="AZ41" s="251">
        <v>2.9037492256574871E-2</v>
      </c>
      <c r="BA41" s="251">
        <v>5.0608068043933255E-3</v>
      </c>
      <c r="BB41" s="251">
        <v>1.873014842842401E-2</v>
      </c>
      <c r="BC41" s="251">
        <v>6.4000865013210508E-3</v>
      </c>
      <c r="BD41" s="251">
        <v>1.9660027352839077E-3</v>
      </c>
      <c r="BE41" s="251">
        <v>2.7669346932113602E-2</v>
      </c>
      <c r="BF41" s="251">
        <v>0.13710082192299083</v>
      </c>
      <c r="BG41" s="251">
        <v>3.8337906703253627E-2</v>
      </c>
      <c r="BH41" s="251">
        <v>7.8841460964684702E-3</v>
      </c>
      <c r="BI41" s="251">
        <v>0</v>
      </c>
      <c r="BJ41" s="251">
        <v>1.2913838485663083E-2</v>
      </c>
      <c r="BK41" s="251">
        <v>1.2543660710737091E-2</v>
      </c>
      <c r="BL41" s="251">
        <v>1.8348939642340474E-2</v>
      </c>
      <c r="BM41" s="251">
        <v>0</v>
      </c>
      <c r="BN41" s="251">
        <v>0</v>
      </c>
      <c r="BO41" s="251">
        <v>1.4815031676085562E-6</v>
      </c>
      <c r="BP41" s="251">
        <v>0</v>
      </c>
      <c r="BQ41" s="251">
        <v>0</v>
      </c>
      <c r="BR41" s="251">
        <v>0</v>
      </c>
      <c r="BS41" s="251">
        <v>0</v>
      </c>
      <c r="BT41" s="251">
        <v>0</v>
      </c>
      <c r="BU41" s="251">
        <v>0</v>
      </c>
      <c r="BV41" s="251">
        <v>0</v>
      </c>
      <c r="BW41" s="251">
        <v>0</v>
      </c>
      <c r="BX41" s="251">
        <v>0</v>
      </c>
      <c r="BY41" s="251">
        <v>0</v>
      </c>
      <c r="BZ41" s="251">
        <v>0</v>
      </c>
      <c r="CA41" s="251">
        <v>0</v>
      </c>
      <c r="CB41" s="251">
        <v>0</v>
      </c>
      <c r="CC41" s="251">
        <v>0</v>
      </c>
      <c r="CD41" s="251">
        <v>8.5360640043300338E-5</v>
      </c>
      <c r="CE41" s="251">
        <v>0</v>
      </c>
      <c r="CF41" s="251">
        <v>0</v>
      </c>
      <c r="CG41" s="251">
        <v>0</v>
      </c>
      <c r="CH41" s="251">
        <v>0</v>
      </c>
      <c r="CI41" s="251">
        <v>4.3639383338656887E-6</v>
      </c>
      <c r="CJ41" s="251">
        <v>0</v>
      </c>
      <c r="CK41" s="251">
        <v>0</v>
      </c>
      <c r="CL41" s="251">
        <v>0</v>
      </c>
      <c r="CM41" s="251">
        <v>0</v>
      </c>
      <c r="CN41" s="251">
        <v>0</v>
      </c>
      <c r="CO41" s="251">
        <v>0</v>
      </c>
      <c r="CP41" s="251">
        <v>0</v>
      </c>
      <c r="CQ41" s="251">
        <v>0</v>
      </c>
      <c r="CR41" s="251">
        <v>4.4330159988828315E-4</v>
      </c>
      <c r="CS41" s="251">
        <v>8.3785491901134601E-7</v>
      </c>
      <c r="CT41" s="251">
        <v>0</v>
      </c>
      <c r="CU41" s="251">
        <v>0</v>
      </c>
      <c r="CV41" s="251">
        <v>0</v>
      </c>
      <c r="CW41" s="251">
        <v>0</v>
      </c>
      <c r="CX41" s="251">
        <v>0</v>
      </c>
      <c r="CY41" s="251">
        <v>1.513093783833408E-4</v>
      </c>
      <c r="CZ41" s="251">
        <v>0</v>
      </c>
      <c r="DA41" s="252">
        <v>1.9921389280015368E-3</v>
      </c>
    </row>
    <row r="42" spans="1:105" s="253" customFormat="1" ht="15" customHeight="1" x14ac:dyDescent="0.15">
      <c r="A42" s="254" t="s">
        <v>364</v>
      </c>
      <c r="B42" s="255" t="s">
        <v>631</v>
      </c>
      <c r="C42" s="250">
        <v>0</v>
      </c>
      <c r="D42" s="251">
        <v>0</v>
      </c>
      <c r="E42" s="251">
        <v>0</v>
      </c>
      <c r="F42" s="251">
        <v>0</v>
      </c>
      <c r="G42" s="251">
        <v>1.1394378773138585E-4</v>
      </c>
      <c r="H42" s="251">
        <v>0</v>
      </c>
      <c r="I42" s="251">
        <v>5.0197624883550559E-4</v>
      </c>
      <c r="J42" s="251">
        <v>0</v>
      </c>
      <c r="K42" s="251">
        <v>0</v>
      </c>
      <c r="L42" s="251">
        <v>0</v>
      </c>
      <c r="M42" s="251">
        <v>0</v>
      </c>
      <c r="N42" s="251">
        <v>0</v>
      </c>
      <c r="O42" s="251">
        <v>0</v>
      </c>
      <c r="P42" s="251">
        <v>0</v>
      </c>
      <c r="Q42" s="251">
        <v>0</v>
      </c>
      <c r="R42" s="251">
        <v>0</v>
      </c>
      <c r="S42" s="251">
        <v>3.6563023601785811E-5</v>
      </c>
      <c r="T42" s="251">
        <v>4.842515769277661E-2</v>
      </c>
      <c r="U42" s="251">
        <v>0</v>
      </c>
      <c r="V42" s="251">
        <v>0</v>
      </c>
      <c r="W42" s="251">
        <v>0</v>
      </c>
      <c r="X42" s="251">
        <v>0</v>
      </c>
      <c r="Y42" s="251">
        <v>0</v>
      </c>
      <c r="Z42" s="251">
        <v>0</v>
      </c>
      <c r="AA42" s="251">
        <v>0</v>
      </c>
      <c r="AB42" s="251">
        <v>0</v>
      </c>
      <c r="AC42" s="251">
        <v>2.3958608651339496E-5</v>
      </c>
      <c r="AD42" s="251">
        <v>0</v>
      </c>
      <c r="AE42" s="251">
        <v>6.2560086013132649E-5</v>
      </c>
      <c r="AF42" s="251">
        <v>0</v>
      </c>
      <c r="AG42" s="251">
        <v>2.4377969976788692E-6</v>
      </c>
      <c r="AH42" s="251">
        <v>9.0145585119968751E-5</v>
      </c>
      <c r="AI42" s="251">
        <v>3.0513723195506695E-3</v>
      </c>
      <c r="AJ42" s="251">
        <v>3.0223118543184716E-3</v>
      </c>
      <c r="AK42" s="251">
        <v>0</v>
      </c>
      <c r="AL42" s="251">
        <v>0</v>
      </c>
      <c r="AM42" s="251">
        <v>0</v>
      </c>
      <c r="AN42" s="251">
        <v>7.839925252956877E-3</v>
      </c>
      <c r="AO42" s="251">
        <v>0</v>
      </c>
      <c r="AP42" s="251">
        <v>0</v>
      </c>
      <c r="AQ42" s="251">
        <v>6.4336149873844611E-4</v>
      </c>
      <c r="AR42" s="251">
        <v>0.10911604676317933</v>
      </c>
      <c r="AS42" s="251">
        <v>7.0987952436473489E-2</v>
      </c>
      <c r="AT42" s="251">
        <v>4.5969794697278771E-2</v>
      </c>
      <c r="AU42" s="251">
        <v>2.5102034741455063E-2</v>
      </c>
      <c r="AV42" s="251">
        <v>6.7088231207573321E-3</v>
      </c>
      <c r="AW42" s="251">
        <v>2.4743706081309104E-4</v>
      </c>
      <c r="AX42" s="251">
        <v>5.5735308953341741E-3</v>
      </c>
      <c r="AY42" s="251">
        <v>1.5598793023910699E-2</v>
      </c>
      <c r="AZ42" s="251">
        <v>2.5898941262600665E-2</v>
      </c>
      <c r="BA42" s="251">
        <v>3.4234800262311561E-3</v>
      </c>
      <c r="BB42" s="251">
        <v>1.3663592526009048E-2</v>
      </c>
      <c r="BC42" s="251">
        <v>3.8640886887465436E-3</v>
      </c>
      <c r="BD42" s="251">
        <v>2.1542103436113275E-3</v>
      </c>
      <c r="BE42" s="251">
        <v>1.079794565824972E-2</v>
      </c>
      <c r="BF42" s="251">
        <v>6.7441666167480596E-2</v>
      </c>
      <c r="BG42" s="251">
        <v>6.1747127823176429E-2</v>
      </c>
      <c r="BH42" s="251">
        <v>2.0642830777370027E-3</v>
      </c>
      <c r="BI42" s="251">
        <v>0</v>
      </c>
      <c r="BJ42" s="251">
        <v>4.8057375672043011E-4</v>
      </c>
      <c r="BK42" s="251">
        <v>8.3479096080567923E-4</v>
      </c>
      <c r="BL42" s="251">
        <v>2.454990012357446E-3</v>
      </c>
      <c r="BM42" s="251">
        <v>0</v>
      </c>
      <c r="BN42" s="251">
        <v>0</v>
      </c>
      <c r="BO42" s="251">
        <v>2.7485200557275155E-5</v>
      </c>
      <c r="BP42" s="251">
        <v>0</v>
      </c>
      <c r="BQ42" s="251">
        <v>0</v>
      </c>
      <c r="BR42" s="251">
        <v>0</v>
      </c>
      <c r="BS42" s="251">
        <v>0</v>
      </c>
      <c r="BT42" s="251">
        <v>0</v>
      </c>
      <c r="BU42" s="251">
        <v>0</v>
      </c>
      <c r="BV42" s="251">
        <v>0</v>
      </c>
      <c r="BW42" s="251">
        <v>0</v>
      </c>
      <c r="BX42" s="251">
        <v>0</v>
      </c>
      <c r="BY42" s="251">
        <v>0</v>
      </c>
      <c r="BZ42" s="251">
        <v>5.8138139219463596E-6</v>
      </c>
      <c r="CA42" s="251">
        <v>0</v>
      </c>
      <c r="CB42" s="251">
        <v>0</v>
      </c>
      <c r="CC42" s="251">
        <v>0</v>
      </c>
      <c r="CD42" s="251">
        <v>0</v>
      </c>
      <c r="CE42" s="251">
        <v>0</v>
      </c>
      <c r="CF42" s="251">
        <v>0</v>
      </c>
      <c r="CG42" s="251">
        <v>0</v>
      </c>
      <c r="CH42" s="251">
        <v>0</v>
      </c>
      <c r="CI42" s="251">
        <v>1.7901748452621491E-5</v>
      </c>
      <c r="CJ42" s="251">
        <v>0</v>
      </c>
      <c r="CK42" s="251">
        <v>0</v>
      </c>
      <c r="CL42" s="251">
        <v>6.6538729684224381E-7</v>
      </c>
      <c r="CM42" s="251">
        <v>8.073251617294756E-6</v>
      </c>
      <c r="CN42" s="251">
        <v>7.2164031903746655E-6</v>
      </c>
      <c r="CO42" s="251">
        <v>5.0151603343663123E-6</v>
      </c>
      <c r="CP42" s="251">
        <v>0</v>
      </c>
      <c r="CQ42" s="251">
        <v>0</v>
      </c>
      <c r="CR42" s="251">
        <v>4.5998506716535585E-4</v>
      </c>
      <c r="CS42" s="251">
        <v>0</v>
      </c>
      <c r="CT42" s="251">
        <v>2.3444228430151969E-5</v>
      </c>
      <c r="CU42" s="251">
        <v>2.3348938123598716E-5</v>
      </c>
      <c r="CV42" s="251">
        <v>0</v>
      </c>
      <c r="CW42" s="251">
        <v>1.8936961718852318E-6</v>
      </c>
      <c r="CX42" s="251">
        <v>0</v>
      </c>
      <c r="CY42" s="251">
        <v>1.9861470423066436E-5</v>
      </c>
      <c r="CZ42" s="251">
        <v>2.4201880727373129E-5</v>
      </c>
      <c r="DA42" s="252">
        <v>6.2488630070556446E-4</v>
      </c>
    </row>
    <row r="43" spans="1:105" s="253" customFormat="1" ht="15" customHeight="1" x14ac:dyDescent="0.15">
      <c r="A43" s="254" t="s">
        <v>365</v>
      </c>
      <c r="B43" s="255" t="s">
        <v>551</v>
      </c>
      <c r="C43" s="250">
        <v>0</v>
      </c>
      <c r="D43" s="251">
        <v>0</v>
      </c>
      <c r="E43" s="251">
        <v>0</v>
      </c>
      <c r="F43" s="251">
        <v>0</v>
      </c>
      <c r="G43" s="251">
        <v>0</v>
      </c>
      <c r="H43" s="251">
        <v>0</v>
      </c>
      <c r="I43" s="251">
        <v>0</v>
      </c>
      <c r="J43" s="251">
        <v>0</v>
      </c>
      <c r="K43" s="251">
        <v>0</v>
      </c>
      <c r="L43" s="251">
        <v>0</v>
      </c>
      <c r="M43" s="251">
        <v>0</v>
      </c>
      <c r="N43" s="251">
        <v>0</v>
      </c>
      <c r="O43" s="251">
        <v>0</v>
      </c>
      <c r="P43" s="251">
        <v>0</v>
      </c>
      <c r="Q43" s="251">
        <v>0</v>
      </c>
      <c r="R43" s="251">
        <v>0</v>
      </c>
      <c r="S43" s="251">
        <v>0</v>
      </c>
      <c r="T43" s="251">
        <v>0</v>
      </c>
      <c r="U43" s="251">
        <v>1.500053244210716E-5</v>
      </c>
      <c r="V43" s="251">
        <v>0</v>
      </c>
      <c r="W43" s="251">
        <v>8.4961082697162816E-6</v>
      </c>
      <c r="X43" s="251">
        <v>0</v>
      </c>
      <c r="Y43" s="251">
        <v>6.9728480647024838E-4</v>
      </c>
      <c r="Z43" s="251">
        <v>0</v>
      </c>
      <c r="AA43" s="251">
        <v>0</v>
      </c>
      <c r="AB43" s="251">
        <v>0</v>
      </c>
      <c r="AC43" s="251">
        <v>8.5323070428802057E-3</v>
      </c>
      <c r="AD43" s="251">
        <v>0</v>
      </c>
      <c r="AE43" s="251">
        <v>6.5917839513043462E-4</v>
      </c>
      <c r="AF43" s="251">
        <v>0</v>
      </c>
      <c r="AG43" s="251">
        <v>0</v>
      </c>
      <c r="AH43" s="251">
        <v>8.3009059631304562E-4</v>
      </c>
      <c r="AI43" s="251">
        <v>0</v>
      </c>
      <c r="AJ43" s="251">
        <v>5.8699548191700887E-3</v>
      </c>
      <c r="AK43" s="251">
        <v>0</v>
      </c>
      <c r="AL43" s="251">
        <v>0</v>
      </c>
      <c r="AM43" s="251">
        <v>3.6342609025903651E-3</v>
      </c>
      <c r="AN43" s="251">
        <v>2.451760414042495E-3</v>
      </c>
      <c r="AO43" s="251">
        <v>7.0313211664142186E-2</v>
      </c>
      <c r="AP43" s="251">
        <v>0</v>
      </c>
      <c r="AQ43" s="251">
        <v>0.55344642890353302</v>
      </c>
      <c r="AR43" s="251">
        <v>1.7034657209820615E-3</v>
      </c>
      <c r="AS43" s="251">
        <v>2.3772934351993659E-2</v>
      </c>
      <c r="AT43" s="251">
        <v>1.2904673419754571E-3</v>
      </c>
      <c r="AU43" s="251">
        <v>2.4999745638879301E-3</v>
      </c>
      <c r="AV43" s="251">
        <v>2.2535334165781493E-2</v>
      </c>
      <c r="AW43" s="251">
        <v>4.1937664519322349E-2</v>
      </c>
      <c r="AX43" s="251">
        <v>2.4329817150063052E-2</v>
      </c>
      <c r="AY43" s="251">
        <v>2.2966117349796915E-2</v>
      </c>
      <c r="AZ43" s="251">
        <v>1.2952638396125471E-3</v>
      </c>
      <c r="BA43" s="251">
        <v>1.7247377866087591E-3</v>
      </c>
      <c r="BB43" s="251">
        <v>5.1904907159221449E-2</v>
      </c>
      <c r="BC43" s="251">
        <v>2.1661891072900312E-3</v>
      </c>
      <c r="BD43" s="251">
        <v>2.9973804289181688E-5</v>
      </c>
      <c r="BE43" s="251">
        <v>1.3421644325937539E-3</v>
      </c>
      <c r="BF43" s="251">
        <v>4.4100724187614094E-3</v>
      </c>
      <c r="BG43" s="251">
        <v>7.2972891475439494E-5</v>
      </c>
      <c r="BH43" s="251">
        <v>7.8725183694635797E-3</v>
      </c>
      <c r="BI43" s="251">
        <v>0</v>
      </c>
      <c r="BJ43" s="251">
        <v>7.4589773745519709E-5</v>
      </c>
      <c r="BK43" s="251">
        <v>0</v>
      </c>
      <c r="BL43" s="251">
        <v>0</v>
      </c>
      <c r="BM43" s="251">
        <v>0</v>
      </c>
      <c r="BN43" s="251">
        <v>0</v>
      </c>
      <c r="BO43" s="251">
        <v>1.1829913353292203E-5</v>
      </c>
      <c r="BP43" s="251">
        <v>0</v>
      </c>
      <c r="BQ43" s="251">
        <v>0</v>
      </c>
      <c r="BR43" s="251">
        <v>0</v>
      </c>
      <c r="BS43" s="251">
        <v>0</v>
      </c>
      <c r="BT43" s="251">
        <v>0</v>
      </c>
      <c r="BU43" s="251">
        <v>0</v>
      </c>
      <c r="BV43" s="251">
        <v>0</v>
      </c>
      <c r="BW43" s="251">
        <v>0</v>
      </c>
      <c r="BX43" s="251">
        <v>0</v>
      </c>
      <c r="BY43" s="251">
        <v>0</v>
      </c>
      <c r="BZ43" s="251">
        <v>0</v>
      </c>
      <c r="CA43" s="251">
        <v>0</v>
      </c>
      <c r="CB43" s="251">
        <v>0</v>
      </c>
      <c r="CC43" s="251">
        <v>0</v>
      </c>
      <c r="CD43" s="251">
        <v>0</v>
      </c>
      <c r="CE43" s="251">
        <v>0</v>
      </c>
      <c r="CF43" s="251">
        <v>0</v>
      </c>
      <c r="CG43" s="251">
        <v>0</v>
      </c>
      <c r="CH43" s="251">
        <v>9.0880622546772675E-5</v>
      </c>
      <c r="CI43" s="251">
        <v>2.4808478391954694E-6</v>
      </c>
      <c r="CJ43" s="251">
        <v>0</v>
      </c>
      <c r="CK43" s="251">
        <v>8.5429952610164306E-5</v>
      </c>
      <c r="CL43" s="251">
        <v>0</v>
      </c>
      <c r="CM43" s="251">
        <v>0</v>
      </c>
      <c r="CN43" s="251">
        <v>0</v>
      </c>
      <c r="CO43" s="251">
        <v>0</v>
      </c>
      <c r="CP43" s="251">
        <v>0</v>
      </c>
      <c r="CQ43" s="251">
        <v>0</v>
      </c>
      <c r="CR43" s="251">
        <v>0</v>
      </c>
      <c r="CS43" s="251">
        <v>0</v>
      </c>
      <c r="CT43" s="251">
        <v>0</v>
      </c>
      <c r="CU43" s="251">
        <v>0</v>
      </c>
      <c r="CV43" s="251">
        <v>0</v>
      </c>
      <c r="CW43" s="251">
        <v>0</v>
      </c>
      <c r="CX43" s="251">
        <v>0</v>
      </c>
      <c r="CY43" s="251">
        <v>9.254091930587066E-6</v>
      </c>
      <c r="CZ43" s="251">
        <v>0</v>
      </c>
      <c r="DA43" s="252">
        <v>1.0637898089417433E-3</v>
      </c>
    </row>
    <row r="44" spans="1:105" s="253" customFormat="1" ht="15" customHeight="1" x14ac:dyDescent="0.15">
      <c r="A44" s="254" t="s">
        <v>366</v>
      </c>
      <c r="B44" s="255" t="s">
        <v>552</v>
      </c>
      <c r="C44" s="250">
        <v>0</v>
      </c>
      <c r="D44" s="251">
        <v>0</v>
      </c>
      <c r="E44" s="251">
        <v>0</v>
      </c>
      <c r="F44" s="251">
        <v>0</v>
      </c>
      <c r="G44" s="251">
        <v>0</v>
      </c>
      <c r="H44" s="251">
        <v>0</v>
      </c>
      <c r="I44" s="251">
        <v>0</v>
      </c>
      <c r="J44" s="251">
        <v>0</v>
      </c>
      <c r="K44" s="251">
        <v>0</v>
      </c>
      <c r="L44" s="251">
        <v>0</v>
      </c>
      <c r="M44" s="251">
        <v>0</v>
      </c>
      <c r="N44" s="251">
        <v>0</v>
      </c>
      <c r="O44" s="251">
        <v>0</v>
      </c>
      <c r="P44" s="251">
        <v>0</v>
      </c>
      <c r="Q44" s="251">
        <v>0</v>
      </c>
      <c r="R44" s="251">
        <v>0</v>
      </c>
      <c r="S44" s="251">
        <v>0</v>
      </c>
      <c r="T44" s="251">
        <v>-1.1389813977066368E-5</v>
      </c>
      <c r="U44" s="251">
        <v>0</v>
      </c>
      <c r="V44" s="251">
        <v>0</v>
      </c>
      <c r="W44" s="251">
        <v>-9.6035320372861964E-4</v>
      </c>
      <c r="X44" s="251">
        <v>0</v>
      </c>
      <c r="Y44" s="251">
        <v>4.6216060080878108E-6</v>
      </c>
      <c r="Z44" s="251">
        <v>-4.8804294777940456E-5</v>
      </c>
      <c r="AA44" s="251">
        <v>0</v>
      </c>
      <c r="AB44" s="251">
        <v>0</v>
      </c>
      <c r="AC44" s="251">
        <v>0</v>
      </c>
      <c r="AD44" s="251">
        <v>0</v>
      </c>
      <c r="AE44" s="251">
        <v>-1.3008772228040983E-5</v>
      </c>
      <c r="AF44" s="251">
        <v>-4.1480710526861586E-5</v>
      </c>
      <c r="AG44" s="251">
        <v>0</v>
      </c>
      <c r="AH44" s="251">
        <v>0</v>
      </c>
      <c r="AI44" s="251">
        <v>0</v>
      </c>
      <c r="AJ44" s="251">
        <v>-1.279104967617326E-6</v>
      </c>
      <c r="AK44" s="251">
        <v>0</v>
      </c>
      <c r="AL44" s="251">
        <v>0</v>
      </c>
      <c r="AM44" s="251">
        <v>-3.602052260532593E-6</v>
      </c>
      <c r="AN44" s="251">
        <v>-3.6034197410002198E-6</v>
      </c>
      <c r="AO44" s="251">
        <v>0.2586257666112341</v>
      </c>
      <c r="AP44" s="251">
        <v>0</v>
      </c>
      <c r="AQ44" s="251">
        <v>3.9111270914828061E-3</v>
      </c>
      <c r="AR44" s="251">
        <v>-7.5096230838731448E-4</v>
      </c>
      <c r="AS44" s="251">
        <v>-5.9055242338558189E-3</v>
      </c>
      <c r="AT44" s="251">
        <v>-1.8461604774662698E-3</v>
      </c>
      <c r="AU44" s="251">
        <v>-6.287353025132884E-5</v>
      </c>
      <c r="AV44" s="251">
        <v>-4.1888224147302591E-4</v>
      </c>
      <c r="AW44" s="251">
        <v>-2.9130798017143758E-2</v>
      </c>
      <c r="AX44" s="251">
        <v>-8.7032156368221946E-4</v>
      </c>
      <c r="AY44" s="251">
        <v>-1.2830050270627609E-3</v>
      </c>
      <c r="AZ44" s="251">
        <v>-2.2579123725854593E-4</v>
      </c>
      <c r="BA44" s="251">
        <v>-5.953058796272663E-5</v>
      </c>
      <c r="BB44" s="251">
        <v>-4.3063064232449167E-3</v>
      </c>
      <c r="BC44" s="251">
        <v>-3.6965312736891685E-4</v>
      </c>
      <c r="BD44" s="251">
        <v>-1.3383652147727637E-4</v>
      </c>
      <c r="BE44" s="251">
        <v>-1.6837878073291921E-5</v>
      </c>
      <c r="BF44" s="251">
        <v>-2.5222032706670914E-6</v>
      </c>
      <c r="BG44" s="251">
        <v>-4.2215722341163343E-6</v>
      </c>
      <c r="BH44" s="251">
        <v>-1.7928196225690626E-4</v>
      </c>
      <c r="BI44" s="251">
        <v>0</v>
      </c>
      <c r="BJ44" s="251">
        <v>0</v>
      </c>
      <c r="BK44" s="251">
        <v>0</v>
      </c>
      <c r="BL44" s="251">
        <v>-5.8451382867515219E-6</v>
      </c>
      <c r="BM44" s="251">
        <v>0</v>
      </c>
      <c r="BN44" s="251">
        <v>0</v>
      </c>
      <c r="BO44" s="251">
        <v>0</v>
      </c>
      <c r="BP44" s="251">
        <v>0</v>
      </c>
      <c r="BQ44" s="251">
        <v>0</v>
      </c>
      <c r="BR44" s="251">
        <v>0</v>
      </c>
      <c r="BS44" s="251">
        <v>0</v>
      </c>
      <c r="BT44" s="251">
        <v>0</v>
      </c>
      <c r="BU44" s="251">
        <v>0</v>
      </c>
      <c r="BV44" s="251">
        <v>0</v>
      </c>
      <c r="BW44" s="251">
        <v>0</v>
      </c>
      <c r="BX44" s="251">
        <v>0</v>
      </c>
      <c r="BY44" s="251">
        <v>0</v>
      </c>
      <c r="BZ44" s="251">
        <v>0</v>
      </c>
      <c r="CA44" s="251">
        <v>0</v>
      </c>
      <c r="CB44" s="251">
        <v>0</v>
      </c>
      <c r="CC44" s="251">
        <v>0</v>
      </c>
      <c r="CD44" s="251">
        <v>0</v>
      </c>
      <c r="CE44" s="251">
        <v>0</v>
      </c>
      <c r="CF44" s="251">
        <v>0</v>
      </c>
      <c r="CG44" s="251">
        <v>0</v>
      </c>
      <c r="CH44" s="251">
        <v>0</v>
      </c>
      <c r="CI44" s="251">
        <v>0</v>
      </c>
      <c r="CJ44" s="251">
        <v>0</v>
      </c>
      <c r="CK44" s="251">
        <v>0</v>
      </c>
      <c r="CL44" s="251">
        <v>0</v>
      </c>
      <c r="CM44" s="251">
        <v>0</v>
      </c>
      <c r="CN44" s="251">
        <v>0</v>
      </c>
      <c r="CO44" s="251">
        <v>0</v>
      </c>
      <c r="CP44" s="251">
        <v>0</v>
      </c>
      <c r="CQ44" s="251">
        <v>0</v>
      </c>
      <c r="CR44" s="251">
        <v>0</v>
      </c>
      <c r="CS44" s="251">
        <v>0</v>
      </c>
      <c r="CT44" s="251">
        <v>0</v>
      </c>
      <c r="CU44" s="251">
        <v>0</v>
      </c>
      <c r="CV44" s="251">
        <v>0</v>
      </c>
      <c r="CW44" s="251">
        <v>0</v>
      </c>
      <c r="CX44" s="251">
        <v>0</v>
      </c>
      <c r="CY44" s="251">
        <v>0</v>
      </c>
      <c r="CZ44" s="251">
        <v>0</v>
      </c>
      <c r="DA44" s="252">
        <v>0</v>
      </c>
    </row>
    <row r="45" spans="1:105" s="253" customFormat="1" ht="15" customHeight="1" x14ac:dyDescent="0.15">
      <c r="A45" s="254" t="s">
        <v>367</v>
      </c>
      <c r="B45" s="255" t="s">
        <v>553</v>
      </c>
      <c r="C45" s="250">
        <v>0</v>
      </c>
      <c r="D45" s="251">
        <v>0</v>
      </c>
      <c r="E45" s="251">
        <v>0</v>
      </c>
      <c r="F45" s="251">
        <v>0</v>
      </c>
      <c r="G45" s="251">
        <v>0</v>
      </c>
      <c r="H45" s="251">
        <v>0</v>
      </c>
      <c r="I45" s="251">
        <v>2.9108592687728565E-4</v>
      </c>
      <c r="J45" s="251">
        <v>1.9957258509032809E-4</v>
      </c>
      <c r="K45" s="251">
        <v>4.1030497729787939E-5</v>
      </c>
      <c r="L45" s="251">
        <v>0</v>
      </c>
      <c r="M45" s="251">
        <v>3.7655824793586348E-3</v>
      </c>
      <c r="N45" s="251">
        <v>1.9728695171616637E-3</v>
      </c>
      <c r="O45" s="251">
        <v>1.5695990005330522E-3</v>
      </c>
      <c r="P45" s="251">
        <v>0</v>
      </c>
      <c r="Q45" s="251">
        <v>3.3811834998245208E-5</v>
      </c>
      <c r="R45" s="251">
        <v>0</v>
      </c>
      <c r="S45" s="251">
        <v>5.6463967997477486E-4</v>
      </c>
      <c r="T45" s="251">
        <v>1.6678537740389243E-2</v>
      </c>
      <c r="U45" s="251">
        <v>1.7918724760196267E-6</v>
      </c>
      <c r="V45" s="251">
        <v>6.730906423427586E-5</v>
      </c>
      <c r="W45" s="251">
        <v>2.067484002047855E-3</v>
      </c>
      <c r="X45" s="251">
        <v>0</v>
      </c>
      <c r="Y45" s="251">
        <v>7.5101097631426923E-6</v>
      </c>
      <c r="Z45" s="251">
        <v>0</v>
      </c>
      <c r="AA45" s="251">
        <v>0</v>
      </c>
      <c r="AB45" s="251">
        <v>1.9646696008565308E-3</v>
      </c>
      <c r="AC45" s="251">
        <v>5.096148178290078E-3</v>
      </c>
      <c r="AD45" s="251">
        <v>1.1445467118126758E-6</v>
      </c>
      <c r="AE45" s="251">
        <v>2.0654453012951181E-3</v>
      </c>
      <c r="AF45" s="251">
        <v>5.0455627895400733E-4</v>
      </c>
      <c r="AG45" s="251">
        <v>8.2885097921081552E-5</v>
      </c>
      <c r="AH45" s="251">
        <v>2.0440511425952913E-3</v>
      </c>
      <c r="AI45" s="251">
        <v>6.0407047297096974E-4</v>
      </c>
      <c r="AJ45" s="251">
        <v>2.0465679481877215E-3</v>
      </c>
      <c r="AK45" s="251">
        <v>0</v>
      </c>
      <c r="AL45" s="251">
        <v>0</v>
      </c>
      <c r="AM45" s="251">
        <v>1.6387589216364789E-3</v>
      </c>
      <c r="AN45" s="251">
        <v>1.5507460354410681E-4</v>
      </c>
      <c r="AO45" s="251">
        <v>0</v>
      </c>
      <c r="AP45" s="251">
        <v>0</v>
      </c>
      <c r="AQ45" s="251">
        <v>5.7771234091092249E-2</v>
      </c>
      <c r="AR45" s="251">
        <v>2.2892268016615855E-2</v>
      </c>
      <c r="AS45" s="251">
        <v>3.4733175231762531E-2</v>
      </c>
      <c r="AT45" s="251">
        <v>3.2914540905603168E-2</v>
      </c>
      <c r="AU45" s="251">
        <v>1.9427149254075141E-2</v>
      </c>
      <c r="AV45" s="251">
        <v>1.7177783500418865E-2</v>
      </c>
      <c r="AW45" s="251">
        <v>1.5438080739146412E-2</v>
      </c>
      <c r="AX45" s="251">
        <v>4.9181891551071881E-2</v>
      </c>
      <c r="AY45" s="251">
        <v>5.6469992453894093E-2</v>
      </c>
      <c r="AZ45" s="251">
        <v>3.679429239173284E-2</v>
      </c>
      <c r="BA45" s="251">
        <v>2.602986739129581E-2</v>
      </c>
      <c r="BB45" s="251">
        <v>6.8174661379404339E-2</v>
      </c>
      <c r="BC45" s="251">
        <v>5.3984330970234445E-2</v>
      </c>
      <c r="BD45" s="251">
        <v>1.4596406210572248E-2</v>
      </c>
      <c r="BE45" s="251">
        <v>1.0907450404493124E-2</v>
      </c>
      <c r="BF45" s="251">
        <v>3.0002711368515966E-2</v>
      </c>
      <c r="BG45" s="251">
        <v>1.6851913276844675E-2</v>
      </c>
      <c r="BH45" s="251">
        <v>1.5332477167834337E-2</v>
      </c>
      <c r="BI45" s="251">
        <v>0</v>
      </c>
      <c r="BJ45" s="251">
        <v>5.157664090501792E-3</v>
      </c>
      <c r="BK45" s="251">
        <v>7.7902300201785875E-3</v>
      </c>
      <c r="BL45" s="251">
        <v>7.8831708437311181E-3</v>
      </c>
      <c r="BM45" s="251">
        <v>7.8559250668742758E-4</v>
      </c>
      <c r="BN45" s="251">
        <v>0</v>
      </c>
      <c r="BO45" s="251">
        <v>2.0977642613585632E-4</v>
      </c>
      <c r="BP45" s="251">
        <v>6.3975543626030466E-6</v>
      </c>
      <c r="BQ45" s="251">
        <v>1.8256142307563878E-5</v>
      </c>
      <c r="BR45" s="251">
        <v>1.1489701842805976E-5</v>
      </c>
      <c r="BS45" s="251">
        <v>0</v>
      </c>
      <c r="BT45" s="251">
        <v>0</v>
      </c>
      <c r="BU45" s="251">
        <v>0</v>
      </c>
      <c r="BV45" s="251">
        <v>0</v>
      </c>
      <c r="BW45" s="251">
        <v>0</v>
      </c>
      <c r="BX45" s="251">
        <v>0</v>
      </c>
      <c r="BY45" s="251">
        <v>0</v>
      </c>
      <c r="BZ45" s="251">
        <v>1.5078407720144752E-4</v>
      </c>
      <c r="CA45" s="251">
        <v>0</v>
      </c>
      <c r="CB45" s="251">
        <v>0</v>
      </c>
      <c r="CC45" s="251">
        <v>0</v>
      </c>
      <c r="CD45" s="251">
        <v>1.2736592068531833E-6</v>
      </c>
      <c r="CE45" s="251">
        <v>0</v>
      </c>
      <c r="CF45" s="251">
        <v>0</v>
      </c>
      <c r="CG45" s="251">
        <v>0</v>
      </c>
      <c r="CH45" s="251">
        <v>1.6593250077844932E-4</v>
      </c>
      <c r="CI45" s="251">
        <v>1.418636135162413E-4</v>
      </c>
      <c r="CJ45" s="251">
        <v>0</v>
      </c>
      <c r="CK45" s="251">
        <v>1.4072244115077807E-4</v>
      </c>
      <c r="CL45" s="251">
        <v>2.2350316093963643E-3</v>
      </c>
      <c r="CM45" s="251">
        <v>1.4596674639444604E-4</v>
      </c>
      <c r="CN45" s="251">
        <v>4.1034026307608975E-4</v>
      </c>
      <c r="CO45" s="251">
        <v>2.1071928812296315E-4</v>
      </c>
      <c r="CP45" s="251">
        <v>0</v>
      </c>
      <c r="CQ45" s="251">
        <v>0</v>
      </c>
      <c r="CR45" s="251">
        <v>1.8432111333926866E-3</v>
      </c>
      <c r="CS45" s="251">
        <v>3.5043200484252758E-5</v>
      </c>
      <c r="CT45" s="251">
        <v>7.4512065617373877E-4</v>
      </c>
      <c r="CU45" s="251">
        <v>3.2268990058726831E-4</v>
      </c>
      <c r="CV45" s="251">
        <v>6.5044710120246846E-4</v>
      </c>
      <c r="CW45" s="251">
        <v>0</v>
      </c>
      <c r="CX45" s="251">
        <v>0</v>
      </c>
      <c r="CY45" s="251">
        <v>4.1342904465809833E-4</v>
      </c>
      <c r="CZ45" s="251">
        <v>9.6332823641206414E-4</v>
      </c>
      <c r="DA45" s="252">
        <v>1.2157197430134944E-3</v>
      </c>
    </row>
    <row r="46" spans="1:105" s="253" customFormat="1" ht="15" customHeight="1" x14ac:dyDescent="0.15">
      <c r="A46" s="254" t="s">
        <v>368</v>
      </c>
      <c r="B46" s="255" t="s">
        <v>554</v>
      </c>
      <c r="C46" s="250">
        <v>0</v>
      </c>
      <c r="D46" s="251">
        <v>0</v>
      </c>
      <c r="E46" s="251">
        <v>0</v>
      </c>
      <c r="F46" s="251">
        <v>4.9728570150212646E-6</v>
      </c>
      <c r="G46" s="251">
        <v>3.0600776632734198E-4</v>
      </c>
      <c r="H46" s="251">
        <v>0</v>
      </c>
      <c r="I46" s="251">
        <v>0</v>
      </c>
      <c r="J46" s="251">
        <v>0</v>
      </c>
      <c r="K46" s="251">
        <v>0</v>
      </c>
      <c r="L46" s="251">
        <v>0</v>
      </c>
      <c r="M46" s="251">
        <v>0</v>
      </c>
      <c r="N46" s="251">
        <v>0</v>
      </c>
      <c r="O46" s="251">
        <v>0</v>
      </c>
      <c r="P46" s="251">
        <v>0</v>
      </c>
      <c r="Q46" s="251">
        <v>0</v>
      </c>
      <c r="R46" s="251">
        <v>0</v>
      </c>
      <c r="S46" s="251">
        <v>1.8954256526695386E-4</v>
      </c>
      <c r="T46" s="251">
        <v>1.4027117382460327E-3</v>
      </c>
      <c r="U46" s="251">
        <v>0</v>
      </c>
      <c r="V46" s="251">
        <v>0</v>
      </c>
      <c r="W46" s="251">
        <v>0</v>
      </c>
      <c r="X46" s="251">
        <v>0</v>
      </c>
      <c r="Y46" s="251">
        <v>0</v>
      </c>
      <c r="Z46" s="251">
        <v>0</v>
      </c>
      <c r="AA46" s="251">
        <v>0</v>
      </c>
      <c r="AB46" s="251">
        <v>0</v>
      </c>
      <c r="AC46" s="251">
        <v>0</v>
      </c>
      <c r="AD46" s="251">
        <v>0</v>
      </c>
      <c r="AE46" s="251">
        <v>0</v>
      </c>
      <c r="AF46" s="251">
        <v>0</v>
      </c>
      <c r="AG46" s="251">
        <v>0</v>
      </c>
      <c r="AH46" s="251">
        <v>0</v>
      </c>
      <c r="AI46" s="251">
        <v>1.4672158314756514E-4</v>
      </c>
      <c r="AJ46" s="251">
        <v>0</v>
      </c>
      <c r="AK46" s="251">
        <v>0</v>
      </c>
      <c r="AL46" s="251">
        <v>0</v>
      </c>
      <c r="AM46" s="251">
        <v>0</v>
      </c>
      <c r="AN46" s="251">
        <v>4.1869824070206098E-5</v>
      </c>
      <c r="AO46" s="251">
        <v>0</v>
      </c>
      <c r="AP46" s="251">
        <v>0</v>
      </c>
      <c r="AQ46" s="251">
        <v>0</v>
      </c>
      <c r="AR46" s="251">
        <v>2.9811557052155008E-2</v>
      </c>
      <c r="AS46" s="251">
        <v>1.2702270037835259E-3</v>
      </c>
      <c r="AT46" s="251">
        <v>2.3772402883867909E-4</v>
      </c>
      <c r="AU46" s="251">
        <v>5.2362458810046106E-5</v>
      </c>
      <c r="AV46" s="251">
        <v>0</v>
      </c>
      <c r="AW46" s="251">
        <v>0</v>
      </c>
      <c r="AX46" s="251">
        <v>4.9186633039092052E-5</v>
      </c>
      <c r="AY46" s="251">
        <v>0</v>
      </c>
      <c r="AZ46" s="251">
        <v>0</v>
      </c>
      <c r="BA46" s="251">
        <v>0</v>
      </c>
      <c r="BB46" s="251">
        <v>0</v>
      </c>
      <c r="BC46" s="251">
        <v>1.2041730664290474E-4</v>
      </c>
      <c r="BD46" s="251">
        <v>0</v>
      </c>
      <c r="BE46" s="251">
        <v>0</v>
      </c>
      <c r="BF46" s="251">
        <v>1.2404826235958422E-2</v>
      </c>
      <c r="BG46" s="251">
        <v>6.5916835026987907E-3</v>
      </c>
      <c r="BH46" s="251">
        <v>4.6313725220434344E-3</v>
      </c>
      <c r="BI46" s="251">
        <v>0</v>
      </c>
      <c r="BJ46" s="251">
        <v>6.4002957689292109E-2</v>
      </c>
      <c r="BK46" s="251">
        <v>9.1813414841301705E-2</v>
      </c>
      <c r="BL46" s="251">
        <v>3.7709773148011723E-2</v>
      </c>
      <c r="BM46" s="251">
        <v>0</v>
      </c>
      <c r="BN46" s="251">
        <v>0</v>
      </c>
      <c r="BO46" s="251">
        <v>0</v>
      </c>
      <c r="BP46" s="251">
        <v>0</v>
      </c>
      <c r="BQ46" s="251">
        <v>0</v>
      </c>
      <c r="BR46" s="251">
        <v>0</v>
      </c>
      <c r="BS46" s="251">
        <v>0</v>
      </c>
      <c r="BT46" s="251">
        <v>0</v>
      </c>
      <c r="BU46" s="251">
        <v>1.3777317057246858E-4</v>
      </c>
      <c r="BV46" s="251">
        <v>7.1003117051388372E-6</v>
      </c>
      <c r="BW46" s="251">
        <v>5.5170176919467732E-5</v>
      </c>
      <c r="BX46" s="251">
        <v>0</v>
      </c>
      <c r="BY46" s="251">
        <v>0</v>
      </c>
      <c r="BZ46" s="251">
        <v>9.3789946527915306E-4</v>
      </c>
      <c r="CA46" s="251">
        <v>0</v>
      </c>
      <c r="CB46" s="251">
        <v>0</v>
      </c>
      <c r="CC46" s="251">
        <v>0</v>
      </c>
      <c r="CD46" s="251">
        <v>8.7882485272869641E-6</v>
      </c>
      <c r="CE46" s="251">
        <v>0</v>
      </c>
      <c r="CF46" s="251">
        <v>0</v>
      </c>
      <c r="CG46" s="251">
        <v>0</v>
      </c>
      <c r="CH46" s="251">
        <v>0</v>
      </c>
      <c r="CI46" s="251">
        <v>4.546672444368226E-6</v>
      </c>
      <c r="CJ46" s="251">
        <v>0</v>
      </c>
      <c r="CK46" s="251">
        <v>0</v>
      </c>
      <c r="CL46" s="251">
        <v>0</v>
      </c>
      <c r="CM46" s="251">
        <v>0</v>
      </c>
      <c r="CN46" s="251">
        <v>0</v>
      </c>
      <c r="CO46" s="251">
        <v>0</v>
      </c>
      <c r="CP46" s="251">
        <v>9.1908897838213486E-5</v>
      </c>
      <c r="CQ46" s="251">
        <v>0</v>
      </c>
      <c r="CR46" s="251">
        <v>1.4937634655312401E-4</v>
      </c>
      <c r="CS46" s="251">
        <v>0</v>
      </c>
      <c r="CT46" s="251">
        <v>0</v>
      </c>
      <c r="CU46" s="251">
        <v>0</v>
      </c>
      <c r="CV46" s="251">
        <v>0</v>
      </c>
      <c r="CW46" s="251">
        <v>0</v>
      </c>
      <c r="CX46" s="251">
        <v>0</v>
      </c>
      <c r="CY46" s="251">
        <v>0</v>
      </c>
      <c r="CZ46" s="251">
        <v>0</v>
      </c>
      <c r="DA46" s="252">
        <v>2.750854363562003E-4</v>
      </c>
    </row>
    <row r="47" spans="1:105" s="253" customFormat="1" ht="15" customHeight="1" x14ac:dyDescent="0.15">
      <c r="A47" s="254" t="s">
        <v>369</v>
      </c>
      <c r="B47" s="255" t="s">
        <v>555</v>
      </c>
      <c r="C47" s="250">
        <v>3.4635030293655167E-3</v>
      </c>
      <c r="D47" s="251">
        <v>1.2162740619796023E-3</v>
      </c>
      <c r="E47" s="251">
        <v>1.1395591318571031E-5</v>
      </c>
      <c r="F47" s="251">
        <v>1.2354786983986164E-3</v>
      </c>
      <c r="G47" s="251">
        <v>1.4713376321649574E-3</v>
      </c>
      <c r="H47" s="251">
        <v>0</v>
      </c>
      <c r="I47" s="251">
        <v>7.3687249200305102E-3</v>
      </c>
      <c r="J47" s="251">
        <v>2.4590896576475937E-3</v>
      </c>
      <c r="K47" s="251">
        <v>1.5498125631193857E-2</v>
      </c>
      <c r="L47" s="251">
        <v>7.3544465892173188E-6</v>
      </c>
      <c r="M47" s="251">
        <v>4.2446929919039309E-3</v>
      </c>
      <c r="N47" s="251">
        <v>3.7730387634271421E-3</v>
      </c>
      <c r="O47" s="251">
        <v>5.8800509473551227E-2</v>
      </c>
      <c r="P47" s="251">
        <v>1.3056099109723068E-4</v>
      </c>
      <c r="Q47" s="251">
        <v>2.2170291808975973E-4</v>
      </c>
      <c r="R47" s="251">
        <v>2.3331875139925677E-3</v>
      </c>
      <c r="S47" s="251">
        <v>7.3424589322888959E-3</v>
      </c>
      <c r="T47" s="251">
        <v>6.3620132057674167E-2</v>
      </c>
      <c r="U47" s="251">
        <v>5.7524226115875782E-4</v>
      </c>
      <c r="V47" s="251">
        <v>2.2682465113590014E-3</v>
      </c>
      <c r="W47" s="251">
        <v>4.6384356613890699E-4</v>
      </c>
      <c r="X47" s="251">
        <v>2.9943495746520164E-5</v>
      </c>
      <c r="Y47" s="251">
        <v>1.494107452339688E-2</v>
      </c>
      <c r="Z47" s="251">
        <v>4.3679843826256708E-3</v>
      </c>
      <c r="AA47" s="251">
        <v>1.430917252738244E-3</v>
      </c>
      <c r="AB47" s="251">
        <v>2.1633106477140569E-2</v>
      </c>
      <c r="AC47" s="251">
        <v>1.0428459784714787E-2</v>
      </c>
      <c r="AD47" s="251">
        <v>1.4793266250178835E-4</v>
      </c>
      <c r="AE47" s="251">
        <v>2.0588632972083766E-3</v>
      </c>
      <c r="AF47" s="251">
        <v>3.2216559476739688E-2</v>
      </c>
      <c r="AG47" s="251">
        <v>2.2655840526285545E-3</v>
      </c>
      <c r="AH47" s="251">
        <v>1.5046049369732117E-2</v>
      </c>
      <c r="AI47" s="251">
        <v>6.5363897404339287E-3</v>
      </c>
      <c r="AJ47" s="251">
        <v>1.3207611527293968E-2</v>
      </c>
      <c r="AK47" s="251">
        <v>0</v>
      </c>
      <c r="AL47" s="251">
        <v>0</v>
      </c>
      <c r="AM47" s="251">
        <v>3.6615036085219663E-4</v>
      </c>
      <c r="AN47" s="251">
        <v>1.3190397683606992E-2</v>
      </c>
      <c r="AO47" s="251">
        <v>0</v>
      </c>
      <c r="AP47" s="251">
        <v>0</v>
      </c>
      <c r="AQ47" s="251">
        <v>2.7192531104898053E-3</v>
      </c>
      <c r="AR47" s="251">
        <v>3.5498361773134451E-2</v>
      </c>
      <c r="AS47" s="251">
        <v>8.4695147228914275E-2</v>
      </c>
      <c r="AT47" s="251">
        <v>4.2944289391465766E-2</v>
      </c>
      <c r="AU47" s="251">
        <v>2.8800150415361308E-2</v>
      </c>
      <c r="AV47" s="251">
        <v>2.7515902580936273E-2</v>
      </c>
      <c r="AW47" s="251">
        <v>1.0018208679870709E-2</v>
      </c>
      <c r="AX47" s="251">
        <v>2.6351172761664564E-2</v>
      </c>
      <c r="AY47" s="251">
        <v>3.3697354720759007E-2</v>
      </c>
      <c r="AZ47" s="251">
        <v>2.920450385763361E-2</v>
      </c>
      <c r="BA47" s="251">
        <v>3.0614665101174512E-2</v>
      </c>
      <c r="BB47" s="251">
        <v>6.3680791272123106E-3</v>
      </c>
      <c r="BC47" s="251">
        <v>3.6006602726736336E-2</v>
      </c>
      <c r="BD47" s="251">
        <v>4.7763466254375823E-2</v>
      </c>
      <c r="BE47" s="251">
        <v>5.0307152023528184E-3</v>
      </c>
      <c r="BF47" s="251">
        <v>4.6114072948424095E-2</v>
      </c>
      <c r="BG47" s="251">
        <v>1.4724240870850044E-2</v>
      </c>
      <c r="BH47" s="251">
        <v>1.6571015746639217E-2</v>
      </c>
      <c r="BI47" s="251">
        <v>1.2879217186027414E-4</v>
      </c>
      <c r="BJ47" s="251">
        <v>1.5899694080421148E-2</v>
      </c>
      <c r="BK47" s="251">
        <v>6.6040055829454186E-2</v>
      </c>
      <c r="BL47" s="251">
        <v>5.7114904212209579E-3</v>
      </c>
      <c r="BM47" s="251">
        <v>5.105112733115939E-4</v>
      </c>
      <c r="BN47" s="251">
        <v>1.3236201225757362E-3</v>
      </c>
      <c r="BO47" s="251">
        <v>7.3281338026440538E-4</v>
      </c>
      <c r="BP47" s="251">
        <v>1.7064893489072944E-4</v>
      </c>
      <c r="BQ47" s="251">
        <v>4.3468012602464875E-3</v>
      </c>
      <c r="BR47" s="251">
        <v>2.0291955788613223E-3</v>
      </c>
      <c r="BS47" s="251">
        <v>1.1937554242119671E-4</v>
      </c>
      <c r="BT47" s="251">
        <v>2.5734336820959837E-5</v>
      </c>
      <c r="BU47" s="251">
        <v>3.9636897724508864E-4</v>
      </c>
      <c r="BV47" s="251">
        <v>4.1433883505156754E-4</v>
      </c>
      <c r="BW47" s="251">
        <v>4.822597704466214E-4</v>
      </c>
      <c r="BX47" s="251">
        <v>1.4566159435876428E-3</v>
      </c>
      <c r="BY47" s="251">
        <v>0</v>
      </c>
      <c r="BZ47" s="251">
        <v>3.1810939272275533E-3</v>
      </c>
      <c r="CA47" s="251">
        <v>8.0268591833958114E-5</v>
      </c>
      <c r="CB47" s="251">
        <v>1.3356957292085612E-3</v>
      </c>
      <c r="CC47" s="251">
        <v>2.9336502105099848E-3</v>
      </c>
      <c r="CD47" s="251">
        <v>8.3358447770127129E-4</v>
      </c>
      <c r="CE47" s="251">
        <v>2.8829859117725804E-5</v>
      </c>
      <c r="CF47" s="251">
        <v>6.7410940384666975E-4</v>
      </c>
      <c r="CG47" s="251">
        <v>5.5448555258288487E-5</v>
      </c>
      <c r="CH47" s="251">
        <v>3.0606293206412403E-4</v>
      </c>
      <c r="CI47" s="251">
        <v>2.968202809094051E-3</v>
      </c>
      <c r="CJ47" s="251">
        <v>1.9088972259968072E-4</v>
      </c>
      <c r="CK47" s="251">
        <v>2.4610013930145656E-4</v>
      </c>
      <c r="CL47" s="251">
        <v>3.1255488094981222E-4</v>
      </c>
      <c r="CM47" s="251">
        <v>6.0166349644218576E-4</v>
      </c>
      <c r="CN47" s="251">
        <v>4.2717540914050085E-4</v>
      </c>
      <c r="CO47" s="251">
        <v>2.227432898135056E-3</v>
      </c>
      <c r="CP47" s="251">
        <v>1.2304489597965099E-3</v>
      </c>
      <c r="CQ47" s="251">
        <v>7.5793384823644605E-6</v>
      </c>
      <c r="CR47" s="251">
        <v>4.7889025388253188E-3</v>
      </c>
      <c r="CS47" s="251">
        <v>4.0664326754133548E-4</v>
      </c>
      <c r="CT47" s="251">
        <v>1.1995593455465339E-3</v>
      </c>
      <c r="CU47" s="251">
        <v>2.6634584687284676E-3</v>
      </c>
      <c r="CV47" s="251">
        <v>3.6394441974980807E-3</v>
      </c>
      <c r="CW47" s="251">
        <v>1.7929642662715048E-4</v>
      </c>
      <c r="CX47" s="251">
        <v>1.1722238281688669E-5</v>
      </c>
      <c r="CY47" s="251">
        <v>5.0712025754157744E-3</v>
      </c>
      <c r="CZ47" s="251">
        <v>3.8839738492064079E-4</v>
      </c>
      <c r="DA47" s="252">
        <v>2.8960344512161157E-3</v>
      </c>
    </row>
    <row r="48" spans="1:105" s="253" customFormat="1" ht="15" customHeight="1" x14ac:dyDescent="0.15">
      <c r="A48" s="254" t="s">
        <v>370</v>
      </c>
      <c r="B48" s="255" t="s">
        <v>632</v>
      </c>
      <c r="C48" s="250">
        <v>0</v>
      </c>
      <c r="D48" s="251">
        <v>0</v>
      </c>
      <c r="E48" s="251">
        <v>0</v>
      </c>
      <c r="F48" s="251">
        <v>4.6913248982978382E-5</v>
      </c>
      <c r="G48" s="251">
        <v>0</v>
      </c>
      <c r="H48" s="251">
        <v>0</v>
      </c>
      <c r="I48" s="251">
        <v>3.3876613333574525E-3</v>
      </c>
      <c r="J48" s="251">
        <v>0</v>
      </c>
      <c r="K48" s="251">
        <v>0</v>
      </c>
      <c r="L48" s="251">
        <v>0</v>
      </c>
      <c r="M48" s="251">
        <v>0</v>
      </c>
      <c r="N48" s="251">
        <v>0</v>
      </c>
      <c r="O48" s="251">
        <v>0</v>
      </c>
      <c r="P48" s="251">
        <v>0</v>
      </c>
      <c r="Q48" s="251">
        <v>0</v>
      </c>
      <c r="R48" s="251">
        <v>0</v>
      </c>
      <c r="S48" s="251">
        <v>1.3456758074846856E-4</v>
      </c>
      <c r="T48" s="251">
        <v>5.1863758574444466E-4</v>
      </c>
      <c r="U48" s="251">
        <v>0</v>
      </c>
      <c r="V48" s="251">
        <v>0</v>
      </c>
      <c r="W48" s="251">
        <v>0</v>
      </c>
      <c r="X48" s="251">
        <v>0</v>
      </c>
      <c r="Y48" s="251">
        <v>0</v>
      </c>
      <c r="Z48" s="251">
        <v>0</v>
      </c>
      <c r="AA48" s="251">
        <v>0</v>
      </c>
      <c r="AB48" s="251">
        <v>0</v>
      </c>
      <c r="AC48" s="251">
        <v>1.7265410043981161E-4</v>
      </c>
      <c r="AD48" s="251">
        <v>0</v>
      </c>
      <c r="AE48" s="251">
        <v>4.3539025618122366E-4</v>
      </c>
      <c r="AF48" s="251">
        <v>0</v>
      </c>
      <c r="AG48" s="251">
        <v>0</v>
      </c>
      <c r="AH48" s="251">
        <v>2.4259178573396035E-3</v>
      </c>
      <c r="AI48" s="251">
        <v>5.0587749227193064E-4</v>
      </c>
      <c r="AJ48" s="251">
        <v>1.0276897800934315E-3</v>
      </c>
      <c r="AK48" s="251">
        <v>0</v>
      </c>
      <c r="AL48" s="251">
        <v>0</v>
      </c>
      <c r="AM48" s="251">
        <v>0</v>
      </c>
      <c r="AN48" s="251">
        <v>1.7756249382157013E-3</v>
      </c>
      <c r="AO48" s="251">
        <v>0</v>
      </c>
      <c r="AP48" s="251">
        <v>0</v>
      </c>
      <c r="AQ48" s="251">
        <v>6.819210335443156E-7</v>
      </c>
      <c r="AR48" s="251">
        <v>1.4224972676064797E-3</v>
      </c>
      <c r="AS48" s="251">
        <v>5.2129373861510922E-4</v>
      </c>
      <c r="AT48" s="251">
        <v>0.15366218373161969</v>
      </c>
      <c r="AU48" s="251">
        <v>3.8807231299436598E-2</v>
      </c>
      <c r="AV48" s="251">
        <v>8.4615896380570311E-3</v>
      </c>
      <c r="AW48" s="251">
        <v>1.438440713048304E-3</v>
      </c>
      <c r="AX48" s="251">
        <v>2.485346784363178E-3</v>
      </c>
      <c r="AY48" s="251">
        <v>1.0828043988552902E-2</v>
      </c>
      <c r="AZ48" s="251">
        <v>2.2393633496649207E-2</v>
      </c>
      <c r="BA48" s="251">
        <v>2.8556618851091069E-3</v>
      </c>
      <c r="BB48" s="251">
        <v>1.2341560607732297E-3</v>
      </c>
      <c r="BC48" s="251">
        <v>3.2192960177109898E-3</v>
      </c>
      <c r="BD48" s="251">
        <v>1.2777205409783728E-3</v>
      </c>
      <c r="BE48" s="251">
        <v>2.6377018503164081E-3</v>
      </c>
      <c r="BF48" s="251">
        <v>3.3324925989097774E-2</v>
      </c>
      <c r="BG48" s="251">
        <v>2.1592135814009587E-2</v>
      </c>
      <c r="BH48" s="251">
        <v>1.0727682307516365E-2</v>
      </c>
      <c r="BI48" s="251">
        <v>0</v>
      </c>
      <c r="BJ48" s="251">
        <v>9.3700541834677419E-3</v>
      </c>
      <c r="BK48" s="251">
        <v>6.8056122485228164E-4</v>
      </c>
      <c r="BL48" s="251">
        <v>4.5099289253377013E-3</v>
      </c>
      <c r="BM48" s="251">
        <v>0</v>
      </c>
      <c r="BN48" s="251">
        <v>0</v>
      </c>
      <c r="BO48" s="251">
        <v>1.0683252013550757E-2</v>
      </c>
      <c r="BP48" s="251">
        <v>0</v>
      </c>
      <c r="BQ48" s="251">
        <v>3.8239971751719559E-6</v>
      </c>
      <c r="BR48" s="251">
        <v>4.7233860917310868E-6</v>
      </c>
      <c r="BS48" s="251">
        <v>4.2089959248711907E-8</v>
      </c>
      <c r="BT48" s="251">
        <v>0</v>
      </c>
      <c r="BU48" s="251">
        <v>0</v>
      </c>
      <c r="BV48" s="251">
        <v>0</v>
      </c>
      <c r="BW48" s="251">
        <v>1.8084741391748304E-4</v>
      </c>
      <c r="BX48" s="251">
        <v>4.0399955738471204E-6</v>
      </c>
      <c r="BY48" s="251">
        <v>0</v>
      </c>
      <c r="BZ48" s="251">
        <v>3.9383900761572113E-6</v>
      </c>
      <c r="CA48" s="251">
        <v>7.0676747526755569E-5</v>
      </c>
      <c r="CB48" s="251">
        <v>8.6524560583497293E-5</v>
      </c>
      <c r="CC48" s="251">
        <v>8.2839695677639448E-5</v>
      </c>
      <c r="CD48" s="251">
        <v>5.4255334893531899E-4</v>
      </c>
      <c r="CE48" s="251">
        <v>4.2320057346397502E-5</v>
      </c>
      <c r="CF48" s="251">
        <v>0</v>
      </c>
      <c r="CG48" s="251">
        <v>2.160894593074376E-6</v>
      </c>
      <c r="CH48" s="251">
        <v>6.8197389063394082E-6</v>
      </c>
      <c r="CI48" s="251">
        <v>2.1555811225009523E-4</v>
      </c>
      <c r="CJ48" s="251">
        <v>0</v>
      </c>
      <c r="CK48" s="251">
        <v>0</v>
      </c>
      <c r="CL48" s="251">
        <v>0</v>
      </c>
      <c r="CM48" s="251">
        <v>9.2812929176928761E-7</v>
      </c>
      <c r="CN48" s="251">
        <v>0</v>
      </c>
      <c r="CO48" s="251">
        <v>0</v>
      </c>
      <c r="CP48" s="251">
        <v>3.9757786443499044E-6</v>
      </c>
      <c r="CQ48" s="251">
        <v>0</v>
      </c>
      <c r="CR48" s="251">
        <v>4.1778426068805621E-2</v>
      </c>
      <c r="CS48" s="251">
        <v>1.1262791395752907E-4</v>
      </c>
      <c r="CT48" s="251">
        <v>0</v>
      </c>
      <c r="CU48" s="251">
        <v>0</v>
      </c>
      <c r="CV48" s="251">
        <v>0</v>
      </c>
      <c r="CW48" s="251">
        <v>0</v>
      </c>
      <c r="CX48" s="251">
        <v>0</v>
      </c>
      <c r="CY48" s="251">
        <v>1.3051254813073115E-4</v>
      </c>
      <c r="CZ48" s="251">
        <v>0</v>
      </c>
      <c r="DA48" s="252">
        <v>0</v>
      </c>
    </row>
    <row r="49" spans="1:105" s="253" customFormat="1" ht="15" customHeight="1" x14ac:dyDescent="0.15">
      <c r="A49" s="254" t="s">
        <v>371</v>
      </c>
      <c r="B49" s="255" t="s">
        <v>633</v>
      </c>
      <c r="C49" s="250">
        <v>0</v>
      </c>
      <c r="D49" s="251">
        <v>0</v>
      </c>
      <c r="E49" s="251">
        <v>0</v>
      </c>
      <c r="F49" s="251">
        <v>2.4080204974325192E-4</v>
      </c>
      <c r="G49" s="251">
        <v>0</v>
      </c>
      <c r="H49" s="251">
        <v>0</v>
      </c>
      <c r="I49" s="251">
        <v>6.000349725194384E-4</v>
      </c>
      <c r="J49" s="251">
        <v>0</v>
      </c>
      <c r="K49" s="251">
        <v>0</v>
      </c>
      <c r="L49" s="251">
        <v>0</v>
      </c>
      <c r="M49" s="251">
        <v>0</v>
      </c>
      <c r="N49" s="251">
        <v>0</v>
      </c>
      <c r="O49" s="251">
        <v>0</v>
      </c>
      <c r="P49" s="251">
        <v>0</v>
      </c>
      <c r="Q49" s="251">
        <v>0</v>
      </c>
      <c r="R49" s="251">
        <v>0</v>
      </c>
      <c r="S49" s="251">
        <v>1.4291632416008938E-4</v>
      </c>
      <c r="T49" s="251">
        <v>3.680032853998627E-4</v>
      </c>
      <c r="U49" s="251">
        <v>0</v>
      </c>
      <c r="V49" s="251">
        <v>0</v>
      </c>
      <c r="W49" s="251">
        <v>0</v>
      </c>
      <c r="X49" s="251">
        <v>0</v>
      </c>
      <c r="Y49" s="251">
        <v>0</v>
      </c>
      <c r="Z49" s="251">
        <v>0</v>
      </c>
      <c r="AA49" s="251">
        <v>0</v>
      </c>
      <c r="AB49" s="251">
        <v>0</v>
      </c>
      <c r="AC49" s="251">
        <v>0</v>
      </c>
      <c r="AD49" s="251">
        <v>8.2693499928465828E-5</v>
      </c>
      <c r="AE49" s="251">
        <v>3.4055040767287811E-3</v>
      </c>
      <c r="AF49" s="251">
        <v>0</v>
      </c>
      <c r="AG49" s="251">
        <v>0</v>
      </c>
      <c r="AH49" s="251">
        <v>7.912779138308368E-4</v>
      </c>
      <c r="AI49" s="251">
        <v>1.1831096272929579E-3</v>
      </c>
      <c r="AJ49" s="251">
        <v>2.4057832599269206E-3</v>
      </c>
      <c r="AK49" s="251">
        <v>0</v>
      </c>
      <c r="AL49" s="251">
        <v>0</v>
      </c>
      <c r="AM49" s="251">
        <v>1.1190841974470193E-6</v>
      </c>
      <c r="AN49" s="251">
        <v>1.8656466544001581E-3</v>
      </c>
      <c r="AO49" s="251">
        <v>0</v>
      </c>
      <c r="AP49" s="251">
        <v>0</v>
      </c>
      <c r="AQ49" s="251">
        <v>2.2621180467301887E-4</v>
      </c>
      <c r="AR49" s="251">
        <v>2.6538932602034721E-4</v>
      </c>
      <c r="AS49" s="251">
        <v>2.4888795487685629E-4</v>
      </c>
      <c r="AT49" s="251">
        <v>3.6501842323457554E-3</v>
      </c>
      <c r="AU49" s="251">
        <v>0.12306370764561116</v>
      </c>
      <c r="AV49" s="251">
        <v>1.1071138111115083E-3</v>
      </c>
      <c r="AW49" s="251">
        <v>3.8159933404828148E-3</v>
      </c>
      <c r="AX49" s="251">
        <v>2.2474527112232032E-3</v>
      </c>
      <c r="AY49" s="251">
        <v>2.8043520888082129E-3</v>
      </c>
      <c r="AZ49" s="251">
        <v>1.3350368868615195E-3</v>
      </c>
      <c r="BA49" s="251">
        <v>3.5942966869421463E-3</v>
      </c>
      <c r="BB49" s="251">
        <v>3.0464495946937002E-4</v>
      </c>
      <c r="BC49" s="251">
        <v>1.713574056449113E-3</v>
      </c>
      <c r="BD49" s="251">
        <v>9.1371308516882222E-4</v>
      </c>
      <c r="BE49" s="251">
        <v>4.0481331286510564E-4</v>
      </c>
      <c r="BF49" s="251">
        <v>4.2803365880264704E-3</v>
      </c>
      <c r="BG49" s="251">
        <v>2.2995507040979406E-3</v>
      </c>
      <c r="BH49" s="251">
        <v>1.7109760583733002E-3</v>
      </c>
      <c r="BI49" s="251">
        <v>0</v>
      </c>
      <c r="BJ49" s="251">
        <v>2.1620883736559141E-5</v>
      </c>
      <c r="BK49" s="251">
        <v>1.0526993656085392E-4</v>
      </c>
      <c r="BL49" s="251">
        <v>1.0104856655790873E-4</v>
      </c>
      <c r="BM49" s="251">
        <v>0</v>
      </c>
      <c r="BN49" s="251">
        <v>3.368932872849322E-5</v>
      </c>
      <c r="BO49" s="251">
        <v>2.8911423755943093E-4</v>
      </c>
      <c r="BP49" s="251">
        <v>0</v>
      </c>
      <c r="BQ49" s="251">
        <v>4.0771927038104106E-6</v>
      </c>
      <c r="BR49" s="251">
        <v>2.656756552348494E-6</v>
      </c>
      <c r="BS49" s="251">
        <v>0</v>
      </c>
      <c r="BT49" s="251">
        <v>0</v>
      </c>
      <c r="BU49" s="251">
        <v>0</v>
      </c>
      <c r="BV49" s="251">
        <v>0</v>
      </c>
      <c r="BW49" s="251">
        <v>3.3797946220935184E-5</v>
      </c>
      <c r="BX49" s="251">
        <v>1.5713926001746057E-5</v>
      </c>
      <c r="BY49" s="251">
        <v>0</v>
      </c>
      <c r="BZ49" s="251">
        <v>2.3855391318437967E-4</v>
      </c>
      <c r="CA49" s="251">
        <v>4.366813329331683E-5</v>
      </c>
      <c r="CB49" s="251">
        <v>7.0002282683130971E-5</v>
      </c>
      <c r="CC49" s="251">
        <v>8.9487325577696942E-5</v>
      </c>
      <c r="CD49" s="251">
        <v>1.8671843972467664E-4</v>
      </c>
      <c r="CE49" s="251">
        <v>3.6934857247048719E-5</v>
      </c>
      <c r="CF49" s="251">
        <v>3.5769362402985768E-6</v>
      </c>
      <c r="CG49" s="251">
        <v>0</v>
      </c>
      <c r="CH49" s="251">
        <v>4.4306583977491697E-6</v>
      </c>
      <c r="CI49" s="251">
        <v>1.4686866983102267E-5</v>
      </c>
      <c r="CJ49" s="251">
        <v>0</v>
      </c>
      <c r="CK49" s="251">
        <v>0</v>
      </c>
      <c r="CL49" s="251">
        <v>0</v>
      </c>
      <c r="CM49" s="251">
        <v>0</v>
      </c>
      <c r="CN49" s="251">
        <v>0</v>
      </c>
      <c r="CO49" s="251">
        <v>0</v>
      </c>
      <c r="CP49" s="251">
        <v>1.5140677226400845E-4</v>
      </c>
      <c r="CQ49" s="251">
        <v>0</v>
      </c>
      <c r="CR49" s="251">
        <v>6.5850605344832974E-2</v>
      </c>
      <c r="CS49" s="251">
        <v>6.7876028847533951E-6</v>
      </c>
      <c r="CT49" s="251">
        <v>0</v>
      </c>
      <c r="CU49" s="251">
        <v>0</v>
      </c>
      <c r="CV49" s="251">
        <v>0</v>
      </c>
      <c r="CW49" s="251">
        <v>2.7052802455503313E-6</v>
      </c>
      <c r="CX49" s="251">
        <v>0</v>
      </c>
      <c r="CY49" s="251">
        <v>5.5803169405088462E-5</v>
      </c>
      <c r="CZ49" s="251">
        <v>0</v>
      </c>
      <c r="DA49" s="252">
        <v>0</v>
      </c>
    </row>
    <row r="50" spans="1:105" s="253" customFormat="1" ht="15" customHeight="1" x14ac:dyDescent="0.15">
      <c r="A50" s="254" t="s">
        <v>372</v>
      </c>
      <c r="B50" s="255" t="s">
        <v>634</v>
      </c>
      <c r="C50" s="250">
        <v>4.0021157745338281E-6</v>
      </c>
      <c r="D50" s="251">
        <v>0</v>
      </c>
      <c r="E50" s="251">
        <v>2.5054250772238565E-4</v>
      </c>
      <c r="F50" s="251">
        <v>3.1705252397357797E-5</v>
      </c>
      <c r="G50" s="251">
        <v>6.187423728103659E-6</v>
      </c>
      <c r="H50" s="251">
        <v>0</v>
      </c>
      <c r="I50" s="251">
        <v>0</v>
      </c>
      <c r="J50" s="251">
        <v>0</v>
      </c>
      <c r="K50" s="251">
        <v>0</v>
      </c>
      <c r="L50" s="251">
        <v>0</v>
      </c>
      <c r="M50" s="251">
        <v>0</v>
      </c>
      <c r="N50" s="251">
        <v>0</v>
      </c>
      <c r="O50" s="251">
        <v>0</v>
      </c>
      <c r="P50" s="251">
        <v>0</v>
      </c>
      <c r="Q50" s="251">
        <v>0</v>
      </c>
      <c r="R50" s="251">
        <v>0</v>
      </c>
      <c r="S50" s="251">
        <v>0</v>
      </c>
      <c r="T50" s="251">
        <v>0</v>
      </c>
      <c r="U50" s="251">
        <v>0</v>
      </c>
      <c r="V50" s="251">
        <v>0</v>
      </c>
      <c r="W50" s="251">
        <v>0</v>
      </c>
      <c r="X50" s="251">
        <v>0</v>
      </c>
      <c r="Y50" s="251">
        <v>5.1993067590987869E-6</v>
      </c>
      <c r="Z50" s="251">
        <v>0</v>
      </c>
      <c r="AA50" s="251">
        <v>0</v>
      </c>
      <c r="AB50" s="251">
        <v>0</v>
      </c>
      <c r="AC50" s="251">
        <v>0</v>
      </c>
      <c r="AD50" s="251">
        <v>0</v>
      </c>
      <c r="AE50" s="251">
        <v>0</v>
      </c>
      <c r="AF50" s="251">
        <v>0</v>
      </c>
      <c r="AG50" s="251">
        <v>0</v>
      </c>
      <c r="AH50" s="251">
        <v>0</v>
      </c>
      <c r="AI50" s="251">
        <v>0</v>
      </c>
      <c r="AJ50" s="251">
        <v>0</v>
      </c>
      <c r="AK50" s="251">
        <v>0</v>
      </c>
      <c r="AL50" s="251">
        <v>0</v>
      </c>
      <c r="AM50" s="251">
        <v>0</v>
      </c>
      <c r="AN50" s="251">
        <v>0</v>
      </c>
      <c r="AO50" s="251">
        <v>0</v>
      </c>
      <c r="AP50" s="251">
        <v>0</v>
      </c>
      <c r="AQ50" s="251">
        <v>0</v>
      </c>
      <c r="AR50" s="251">
        <v>4.7644317034637055E-5</v>
      </c>
      <c r="AS50" s="251">
        <v>6.9947276851477214E-6</v>
      </c>
      <c r="AT50" s="251">
        <v>1.8467244488966856E-3</v>
      </c>
      <c r="AU50" s="251">
        <v>3.2874803758977007E-3</v>
      </c>
      <c r="AV50" s="251">
        <v>0.10667783939422877</v>
      </c>
      <c r="AW50" s="251">
        <v>3.8997172704978887E-7</v>
      </c>
      <c r="AX50" s="251">
        <v>0</v>
      </c>
      <c r="AY50" s="251">
        <v>1.0595614573371099E-3</v>
      </c>
      <c r="AZ50" s="251">
        <v>0</v>
      </c>
      <c r="BA50" s="251">
        <v>5.4567087752641769E-4</v>
      </c>
      <c r="BB50" s="251">
        <v>0</v>
      </c>
      <c r="BC50" s="251">
        <v>3.4378829890718181E-4</v>
      </c>
      <c r="BD50" s="251">
        <v>1.3167561930759119E-3</v>
      </c>
      <c r="BE50" s="251">
        <v>1.8106572805489391E-4</v>
      </c>
      <c r="BF50" s="251">
        <v>2.1240104293105242E-3</v>
      </c>
      <c r="BG50" s="251">
        <v>4.1009558845701533E-5</v>
      </c>
      <c r="BH50" s="251">
        <v>1.5481487955081876E-4</v>
      </c>
      <c r="BI50" s="251">
        <v>1.9146643731099576E-5</v>
      </c>
      <c r="BJ50" s="251">
        <v>3.1576920922939068E-4</v>
      </c>
      <c r="BK50" s="251">
        <v>0</v>
      </c>
      <c r="BL50" s="251">
        <v>2.603569244524913E-5</v>
      </c>
      <c r="BM50" s="251">
        <v>0</v>
      </c>
      <c r="BN50" s="251">
        <v>0</v>
      </c>
      <c r="BO50" s="251">
        <v>1.01295015086788E-4</v>
      </c>
      <c r="BP50" s="251">
        <v>2.6017584442245994E-5</v>
      </c>
      <c r="BQ50" s="251">
        <v>1.9588248665294663E-3</v>
      </c>
      <c r="BR50" s="251">
        <v>3.1969479180726622E-4</v>
      </c>
      <c r="BS50" s="251">
        <v>8.9356983485015377E-6</v>
      </c>
      <c r="BT50" s="251">
        <v>0</v>
      </c>
      <c r="BU50" s="251">
        <v>0</v>
      </c>
      <c r="BV50" s="251">
        <v>0</v>
      </c>
      <c r="BW50" s="251">
        <v>0</v>
      </c>
      <c r="BX50" s="251">
        <v>2.6763377618545594E-6</v>
      </c>
      <c r="BY50" s="251">
        <v>0</v>
      </c>
      <c r="BZ50" s="251">
        <v>2.4943137148995673E-5</v>
      </c>
      <c r="CA50" s="251">
        <v>1.4892600371709208E-5</v>
      </c>
      <c r="CB50" s="251">
        <v>4.8479841733969589E-4</v>
      </c>
      <c r="CC50" s="251">
        <v>6.7499011292891398E-5</v>
      </c>
      <c r="CD50" s="251">
        <v>5.1965295639609876E-6</v>
      </c>
      <c r="CE50" s="251">
        <v>4.6345358430759219E-5</v>
      </c>
      <c r="CF50" s="251">
        <v>1.3702917560562002E-5</v>
      </c>
      <c r="CG50" s="251">
        <v>1.7632899879486909E-5</v>
      </c>
      <c r="CH50" s="251">
        <v>3.0254446804238205E-4</v>
      </c>
      <c r="CI50" s="251">
        <v>2.438738466883732E-3</v>
      </c>
      <c r="CJ50" s="251">
        <v>0</v>
      </c>
      <c r="CK50" s="251">
        <v>0</v>
      </c>
      <c r="CL50" s="251">
        <v>1.5408027977237221E-2</v>
      </c>
      <c r="CM50" s="251">
        <v>2.9995812810995133E-3</v>
      </c>
      <c r="CN50" s="251">
        <v>2.4263630804984052E-3</v>
      </c>
      <c r="CO50" s="251">
        <v>0</v>
      </c>
      <c r="CP50" s="251">
        <v>2.6871504599024084E-3</v>
      </c>
      <c r="CQ50" s="251">
        <v>0</v>
      </c>
      <c r="CR50" s="251">
        <v>1.8275685828162549E-2</v>
      </c>
      <c r="CS50" s="251">
        <v>1.8062782796818532E-4</v>
      </c>
      <c r="CT50" s="251">
        <v>3.9191339529990635E-5</v>
      </c>
      <c r="CU50" s="251">
        <v>0</v>
      </c>
      <c r="CV50" s="251">
        <v>6.3500493572018221E-6</v>
      </c>
      <c r="CW50" s="251">
        <v>4.9598289753655586E-3</v>
      </c>
      <c r="CX50" s="251">
        <v>9.6602965679396316E-3</v>
      </c>
      <c r="CY50" s="251">
        <v>5.3420987030698632E-4</v>
      </c>
      <c r="CZ50" s="251">
        <v>2.3393724678004095E-2</v>
      </c>
      <c r="DA50" s="252">
        <v>0</v>
      </c>
    </row>
    <row r="51" spans="1:105" s="253" customFormat="1" ht="15" customHeight="1" x14ac:dyDescent="0.15">
      <c r="A51" s="254" t="s">
        <v>373</v>
      </c>
      <c r="B51" s="255" t="s">
        <v>559</v>
      </c>
      <c r="C51" s="250">
        <v>0</v>
      </c>
      <c r="D51" s="251">
        <v>0</v>
      </c>
      <c r="E51" s="251">
        <v>0</v>
      </c>
      <c r="F51" s="251">
        <v>0</v>
      </c>
      <c r="G51" s="251">
        <v>0</v>
      </c>
      <c r="H51" s="251">
        <v>0</v>
      </c>
      <c r="I51" s="251">
        <v>0</v>
      </c>
      <c r="J51" s="251">
        <v>0</v>
      </c>
      <c r="K51" s="251">
        <v>0</v>
      </c>
      <c r="L51" s="251">
        <v>0</v>
      </c>
      <c r="M51" s="251">
        <v>0</v>
      </c>
      <c r="N51" s="251">
        <v>0</v>
      </c>
      <c r="O51" s="251">
        <v>0</v>
      </c>
      <c r="P51" s="251">
        <v>0</v>
      </c>
      <c r="Q51" s="251">
        <v>0</v>
      </c>
      <c r="R51" s="251">
        <v>0</v>
      </c>
      <c r="S51" s="251">
        <v>0</v>
      </c>
      <c r="T51" s="251">
        <v>0</v>
      </c>
      <c r="U51" s="251">
        <v>0</v>
      </c>
      <c r="V51" s="251">
        <v>0</v>
      </c>
      <c r="W51" s="251">
        <v>0</v>
      </c>
      <c r="X51" s="251">
        <v>0</v>
      </c>
      <c r="Y51" s="251">
        <v>0</v>
      </c>
      <c r="Z51" s="251">
        <v>0</v>
      </c>
      <c r="AA51" s="251">
        <v>0</v>
      </c>
      <c r="AB51" s="251">
        <v>0</v>
      </c>
      <c r="AC51" s="251">
        <v>0</v>
      </c>
      <c r="AD51" s="251">
        <v>0</v>
      </c>
      <c r="AE51" s="251">
        <v>0</v>
      </c>
      <c r="AF51" s="251">
        <v>0</v>
      </c>
      <c r="AG51" s="251">
        <v>0</v>
      </c>
      <c r="AH51" s="251">
        <v>0</v>
      </c>
      <c r="AI51" s="251">
        <v>0</v>
      </c>
      <c r="AJ51" s="251">
        <v>0</v>
      </c>
      <c r="AK51" s="251">
        <v>0</v>
      </c>
      <c r="AL51" s="251">
        <v>0</v>
      </c>
      <c r="AM51" s="251">
        <v>0</v>
      </c>
      <c r="AN51" s="251">
        <v>0</v>
      </c>
      <c r="AO51" s="251">
        <v>0</v>
      </c>
      <c r="AP51" s="251">
        <v>0</v>
      </c>
      <c r="AQ51" s="251">
        <v>0</v>
      </c>
      <c r="AR51" s="251">
        <v>0</v>
      </c>
      <c r="AS51" s="251">
        <v>4.6654833659935305E-4</v>
      </c>
      <c r="AT51" s="251">
        <v>4.5551771016319822E-4</v>
      </c>
      <c r="AU51" s="251">
        <v>1.6921198622221313E-3</v>
      </c>
      <c r="AV51" s="251">
        <v>6.2524001526104669E-2</v>
      </c>
      <c r="AW51" s="251">
        <v>0.11791753597864155</v>
      </c>
      <c r="AX51" s="251">
        <v>5.6888713745271123E-2</v>
      </c>
      <c r="AY51" s="251">
        <v>3.5274287086738798E-2</v>
      </c>
      <c r="AZ51" s="251">
        <v>0.13591840541758179</v>
      </c>
      <c r="BA51" s="251">
        <v>0.18876631102768801</v>
      </c>
      <c r="BB51" s="251">
        <v>0.2558787910254996</v>
      </c>
      <c r="BC51" s="251">
        <v>0.15383692089524201</v>
      </c>
      <c r="BD51" s="251">
        <v>0.19600079744260712</v>
      </c>
      <c r="BE51" s="251">
        <v>2.3478657714587287E-3</v>
      </c>
      <c r="BF51" s="251">
        <v>0</v>
      </c>
      <c r="BG51" s="251">
        <v>9.2814280975786272E-4</v>
      </c>
      <c r="BH51" s="251">
        <v>3.1983323611641579E-2</v>
      </c>
      <c r="BI51" s="251">
        <v>0</v>
      </c>
      <c r="BJ51" s="251">
        <v>0</v>
      </c>
      <c r="BK51" s="251">
        <v>0</v>
      </c>
      <c r="BL51" s="251">
        <v>0</v>
      </c>
      <c r="BM51" s="251">
        <v>0</v>
      </c>
      <c r="BN51" s="251">
        <v>0</v>
      </c>
      <c r="BO51" s="251">
        <v>0</v>
      </c>
      <c r="BP51" s="251">
        <v>0</v>
      </c>
      <c r="BQ51" s="251">
        <v>0</v>
      </c>
      <c r="BR51" s="251">
        <v>0</v>
      </c>
      <c r="BS51" s="251">
        <v>0</v>
      </c>
      <c r="BT51" s="251">
        <v>0</v>
      </c>
      <c r="BU51" s="251">
        <v>0</v>
      </c>
      <c r="BV51" s="251">
        <v>0</v>
      </c>
      <c r="BW51" s="251">
        <v>0</v>
      </c>
      <c r="BX51" s="251">
        <v>0</v>
      </c>
      <c r="BY51" s="251">
        <v>0</v>
      </c>
      <c r="BZ51" s="251">
        <v>0</v>
      </c>
      <c r="CA51" s="251">
        <v>0</v>
      </c>
      <c r="CB51" s="251">
        <v>0</v>
      </c>
      <c r="CC51" s="251">
        <v>0</v>
      </c>
      <c r="CD51" s="251">
        <v>2.5473184137063664E-7</v>
      </c>
      <c r="CE51" s="251">
        <v>0</v>
      </c>
      <c r="CF51" s="251">
        <v>0</v>
      </c>
      <c r="CG51" s="251">
        <v>0</v>
      </c>
      <c r="CH51" s="251">
        <v>0</v>
      </c>
      <c r="CI51" s="251">
        <v>0</v>
      </c>
      <c r="CJ51" s="251">
        <v>0</v>
      </c>
      <c r="CK51" s="251">
        <v>4.1280501366528492E-5</v>
      </c>
      <c r="CL51" s="251">
        <v>0</v>
      </c>
      <c r="CM51" s="251">
        <v>0</v>
      </c>
      <c r="CN51" s="251">
        <v>0</v>
      </c>
      <c r="CO51" s="251">
        <v>0</v>
      </c>
      <c r="CP51" s="251">
        <v>0</v>
      </c>
      <c r="CQ51" s="251">
        <v>0</v>
      </c>
      <c r="CR51" s="251">
        <v>1.1813986265590994E-2</v>
      </c>
      <c r="CS51" s="251">
        <v>0</v>
      </c>
      <c r="CT51" s="251">
        <v>0</v>
      </c>
      <c r="CU51" s="251">
        <v>0</v>
      </c>
      <c r="CV51" s="251">
        <v>0</v>
      </c>
      <c r="CW51" s="251">
        <v>0</v>
      </c>
      <c r="CX51" s="251">
        <v>0</v>
      </c>
      <c r="CY51" s="251">
        <v>0</v>
      </c>
      <c r="CZ51" s="251">
        <v>0</v>
      </c>
      <c r="DA51" s="252">
        <v>0</v>
      </c>
    </row>
    <row r="52" spans="1:105" s="253" customFormat="1" ht="15" customHeight="1" x14ac:dyDescent="0.15">
      <c r="A52" s="254" t="s">
        <v>374</v>
      </c>
      <c r="B52" s="255" t="s">
        <v>635</v>
      </c>
      <c r="C52" s="250">
        <v>0</v>
      </c>
      <c r="D52" s="251">
        <v>0</v>
      </c>
      <c r="E52" s="251">
        <v>0</v>
      </c>
      <c r="F52" s="251">
        <v>0</v>
      </c>
      <c r="G52" s="251">
        <v>9.8046868306873369E-6</v>
      </c>
      <c r="H52" s="251">
        <v>0</v>
      </c>
      <c r="I52" s="251">
        <v>3.6781442857616625E-5</v>
      </c>
      <c r="J52" s="251">
        <v>1.380662829234584E-7</v>
      </c>
      <c r="K52" s="251">
        <v>2.9665068399304426E-6</v>
      </c>
      <c r="L52" s="251">
        <v>0</v>
      </c>
      <c r="M52" s="251">
        <v>1.7282147726564328E-6</v>
      </c>
      <c r="N52" s="251">
        <v>8.5133936357274533E-8</v>
      </c>
      <c r="O52" s="251">
        <v>1.952837291766669E-6</v>
      </c>
      <c r="P52" s="251">
        <v>0</v>
      </c>
      <c r="Q52" s="251">
        <v>0</v>
      </c>
      <c r="R52" s="251">
        <v>0</v>
      </c>
      <c r="S52" s="251">
        <v>0</v>
      </c>
      <c r="T52" s="251">
        <v>2.4704666936172124E-5</v>
      </c>
      <c r="U52" s="251">
        <v>0</v>
      </c>
      <c r="V52" s="251">
        <v>0</v>
      </c>
      <c r="W52" s="251">
        <v>1.5695827605174129E-4</v>
      </c>
      <c r="X52" s="251">
        <v>0</v>
      </c>
      <c r="Y52" s="251">
        <v>0</v>
      </c>
      <c r="Z52" s="251">
        <v>0</v>
      </c>
      <c r="AA52" s="251">
        <v>0</v>
      </c>
      <c r="AB52" s="251">
        <v>1.0175520279315549E-5</v>
      </c>
      <c r="AC52" s="251">
        <v>2.4719199402175671E-6</v>
      </c>
      <c r="AD52" s="251">
        <v>0</v>
      </c>
      <c r="AE52" s="251">
        <v>0</v>
      </c>
      <c r="AF52" s="251">
        <v>0</v>
      </c>
      <c r="AG52" s="251">
        <v>0</v>
      </c>
      <c r="AH52" s="251">
        <v>0</v>
      </c>
      <c r="AI52" s="251">
        <v>2.9500670181474849E-7</v>
      </c>
      <c r="AJ52" s="251">
        <v>0</v>
      </c>
      <c r="AK52" s="251">
        <v>0</v>
      </c>
      <c r="AL52" s="251">
        <v>0</v>
      </c>
      <c r="AM52" s="251">
        <v>1.2589697221278967E-6</v>
      </c>
      <c r="AN52" s="251">
        <v>9.2477143795580867E-7</v>
      </c>
      <c r="AO52" s="251">
        <v>0</v>
      </c>
      <c r="AP52" s="251">
        <v>0</v>
      </c>
      <c r="AQ52" s="251">
        <v>4.308501075575448E-5</v>
      </c>
      <c r="AR52" s="251">
        <v>3.3052741090018939E-6</v>
      </c>
      <c r="AS52" s="251">
        <v>3.9118714051957146E-3</v>
      </c>
      <c r="AT52" s="251">
        <v>7.128598880456285E-4</v>
      </c>
      <c r="AU52" s="251">
        <v>1.1115879778003449E-2</v>
      </c>
      <c r="AV52" s="251">
        <v>5.6482446401909532E-2</v>
      </c>
      <c r="AW52" s="251">
        <v>0.13955100755195249</v>
      </c>
      <c r="AX52" s="251">
        <v>0.25694502522068097</v>
      </c>
      <c r="AY52" s="251">
        <v>2.499845503586488E-2</v>
      </c>
      <c r="AZ52" s="251">
        <v>3.1301564171875879E-2</v>
      </c>
      <c r="BA52" s="251">
        <v>0.12721089771027139</v>
      </c>
      <c r="BB52" s="251">
        <v>7.263971547432844E-3</v>
      </c>
      <c r="BC52" s="251">
        <v>0.16411470915292103</v>
      </c>
      <c r="BD52" s="251">
        <v>0.12947637855102448</v>
      </c>
      <c r="BE52" s="251">
        <v>2.841601245307608E-3</v>
      </c>
      <c r="BF52" s="251">
        <v>6.5635610987978552E-3</v>
      </c>
      <c r="BG52" s="251">
        <v>1.2483792178029731E-3</v>
      </c>
      <c r="BH52" s="251">
        <v>1.1734350330164912E-2</v>
      </c>
      <c r="BI52" s="251">
        <v>0</v>
      </c>
      <c r="BJ52" s="251">
        <v>5.2525411626344089E-4</v>
      </c>
      <c r="BK52" s="251">
        <v>2.0785627207733763E-4</v>
      </c>
      <c r="BL52" s="251">
        <v>3.3775990291239678E-5</v>
      </c>
      <c r="BM52" s="251">
        <v>3.9616669109694599E-6</v>
      </c>
      <c r="BN52" s="251">
        <v>1.8955632532656032E-6</v>
      </c>
      <c r="BO52" s="251">
        <v>2.1625523849569673E-5</v>
      </c>
      <c r="BP52" s="251">
        <v>0</v>
      </c>
      <c r="BQ52" s="251">
        <v>1.3992776420931072E-5</v>
      </c>
      <c r="BR52" s="251">
        <v>4.0842003270848883E-5</v>
      </c>
      <c r="BS52" s="251">
        <v>3.5267176854495708E-5</v>
      </c>
      <c r="BT52" s="251">
        <v>0</v>
      </c>
      <c r="BU52" s="251">
        <v>0</v>
      </c>
      <c r="BV52" s="251">
        <v>0</v>
      </c>
      <c r="BW52" s="251">
        <v>2.0520181634139221E-5</v>
      </c>
      <c r="BX52" s="251">
        <v>1.3381688809272796E-7</v>
      </c>
      <c r="BY52" s="251">
        <v>0</v>
      </c>
      <c r="BZ52" s="251">
        <v>1.1252543074734891E-6</v>
      </c>
      <c r="CA52" s="251">
        <v>1.2620847772634922E-6</v>
      </c>
      <c r="CB52" s="251">
        <v>0</v>
      </c>
      <c r="CC52" s="251">
        <v>3.068136876949609E-7</v>
      </c>
      <c r="CD52" s="251">
        <v>6.4701887708141706E-6</v>
      </c>
      <c r="CE52" s="251">
        <v>2.2846303451782712E-5</v>
      </c>
      <c r="CF52" s="251">
        <v>2.6765238358088711E-4</v>
      </c>
      <c r="CG52" s="251">
        <v>1.6749526169838103E-3</v>
      </c>
      <c r="CH52" s="251">
        <v>1.1411204141230417E-3</v>
      </c>
      <c r="CI52" s="251">
        <v>1.2155132339914311E-3</v>
      </c>
      <c r="CJ52" s="251">
        <v>1.9936604477901355E-5</v>
      </c>
      <c r="CK52" s="251">
        <v>2.4057178980472346E-3</v>
      </c>
      <c r="CL52" s="251">
        <v>5.5953022689006874E-7</v>
      </c>
      <c r="CM52" s="251">
        <v>1.4216583596148611E-5</v>
      </c>
      <c r="CN52" s="251">
        <v>1.1260967267164628E-7</v>
      </c>
      <c r="CO52" s="251">
        <v>0</v>
      </c>
      <c r="CP52" s="251">
        <v>7.1088111920171596E-6</v>
      </c>
      <c r="CQ52" s="251">
        <v>1.0038858917039021E-7</v>
      </c>
      <c r="CR52" s="251">
        <v>5.5344169541330479E-2</v>
      </c>
      <c r="CS52" s="251">
        <v>2.1213704116758089E-5</v>
      </c>
      <c r="CT52" s="251">
        <v>6.3958854607187873E-7</v>
      </c>
      <c r="CU52" s="251">
        <v>0</v>
      </c>
      <c r="CV52" s="251">
        <v>1.8039912946596085E-6</v>
      </c>
      <c r="CW52" s="251">
        <v>3.1826826418239189E-8</v>
      </c>
      <c r="CX52" s="251">
        <v>0</v>
      </c>
      <c r="CY52" s="251">
        <v>1.508914516509917E-4</v>
      </c>
      <c r="CZ52" s="251">
        <v>3.198515887756502E-2</v>
      </c>
      <c r="DA52" s="252">
        <v>0</v>
      </c>
    </row>
    <row r="53" spans="1:105" s="253" customFormat="1" ht="15" customHeight="1" x14ac:dyDescent="0.15">
      <c r="A53" s="254" t="s">
        <v>375</v>
      </c>
      <c r="B53" s="255" t="s">
        <v>636</v>
      </c>
      <c r="C53" s="250">
        <v>0</v>
      </c>
      <c r="D53" s="251">
        <v>8.0012917797149267E-5</v>
      </c>
      <c r="E53" s="251">
        <v>0</v>
      </c>
      <c r="F53" s="251">
        <v>0</v>
      </c>
      <c r="G53" s="251">
        <v>8.4558284579607391E-4</v>
      </c>
      <c r="H53" s="251">
        <v>0</v>
      </c>
      <c r="I53" s="251">
        <v>1.8383184247894866E-4</v>
      </c>
      <c r="J53" s="251">
        <v>0</v>
      </c>
      <c r="K53" s="251">
        <v>0</v>
      </c>
      <c r="L53" s="251">
        <v>0</v>
      </c>
      <c r="M53" s="251">
        <v>0</v>
      </c>
      <c r="N53" s="251">
        <v>0</v>
      </c>
      <c r="O53" s="251">
        <v>0</v>
      </c>
      <c r="P53" s="251">
        <v>0</v>
      </c>
      <c r="Q53" s="251">
        <v>0</v>
      </c>
      <c r="R53" s="251">
        <v>0</v>
      </c>
      <c r="S53" s="251">
        <v>0</v>
      </c>
      <c r="T53" s="251">
        <v>1.3892364653717571E-4</v>
      </c>
      <c r="U53" s="251">
        <v>0</v>
      </c>
      <c r="V53" s="251">
        <v>0</v>
      </c>
      <c r="W53" s="251">
        <v>0</v>
      </c>
      <c r="X53" s="251">
        <v>0</v>
      </c>
      <c r="Y53" s="251">
        <v>0</v>
      </c>
      <c r="Z53" s="251">
        <v>0</v>
      </c>
      <c r="AA53" s="251">
        <v>0</v>
      </c>
      <c r="AB53" s="251">
        <v>0</v>
      </c>
      <c r="AC53" s="251">
        <v>0</v>
      </c>
      <c r="AD53" s="251">
        <v>0</v>
      </c>
      <c r="AE53" s="251">
        <v>5.9455367104292319E-6</v>
      </c>
      <c r="AF53" s="251">
        <v>0</v>
      </c>
      <c r="AG53" s="251">
        <v>0</v>
      </c>
      <c r="AH53" s="251">
        <v>0</v>
      </c>
      <c r="AI53" s="251">
        <v>1.5074842462733647E-5</v>
      </c>
      <c r="AJ53" s="251">
        <v>0</v>
      </c>
      <c r="AK53" s="251">
        <v>0</v>
      </c>
      <c r="AL53" s="251">
        <v>0</v>
      </c>
      <c r="AM53" s="251">
        <v>0</v>
      </c>
      <c r="AN53" s="251">
        <v>0</v>
      </c>
      <c r="AO53" s="251">
        <v>0</v>
      </c>
      <c r="AP53" s="251">
        <v>0</v>
      </c>
      <c r="AQ53" s="251">
        <v>4.2155118437284962E-6</v>
      </c>
      <c r="AR53" s="251">
        <v>1.7534076066046632E-4</v>
      </c>
      <c r="AS53" s="251">
        <v>1.3534020878795824E-4</v>
      </c>
      <c r="AT53" s="251">
        <v>1.3181502824741547E-2</v>
      </c>
      <c r="AU53" s="251">
        <v>1.3099280001062075E-2</v>
      </c>
      <c r="AV53" s="251">
        <v>9.4010310710747492E-3</v>
      </c>
      <c r="AW53" s="251">
        <v>0</v>
      </c>
      <c r="AX53" s="251">
        <v>9.6018284993694826E-4</v>
      </c>
      <c r="AY53" s="251">
        <v>0.16183657987364364</v>
      </c>
      <c r="AZ53" s="251">
        <v>1.3005082502675002E-2</v>
      </c>
      <c r="BA53" s="251">
        <v>4.0253829630996748E-3</v>
      </c>
      <c r="BB53" s="251">
        <v>2.6191418799203017E-3</v>
      </c>
      <c r="BC53" s="251">
        <v>9.2425728075473963E-3</v>
      </c>
      <c r="BD53" s="251">
        <v>9.4279464598148871E-3</v>
      </c>
      <c r="BE53" s="251">
        <v>3.7676518995413029E-2</v>
      </c>
      <c r="BF53" s="251">
        <v>1.7152243342171553E-2</v>
      </c>
      <c r="BG53" s="251">
        <v>1.0310285559207551E-2</v>
      </c>
      <c r="BH53" s="251">
        <v>3.3271128576630202E-3</v>
      </c>
      <c r="BI53" s="251">
        <v>0</v>
      </c>
      <c r="BJ53" s="251">
        <v>2.0146344366039426E-3</v>
      </c>
      <c r="BK53" s="251">
        <v>3.4803303551092821E-3</v>
      </c>
      <c r="BL53" s="251">
        <v>1.8714054026068745E-3</v>
      </c>
      <c r="BM53" s="251">
        <v>0</v>
      </c>
      <c r="BN53" s="251">
        <v>0</v>
      </c>
      <c r="BO53" s="251">
        <v>0</v>
      </c>
      <c r="BP53" s="251">
        <v>0</v>
      </c>
      <c r="BQ53" s="251">
        <v>2.3085474669976755E-7</v>
      </c>
      <c r="BR53" s="251">
        <v>0</v>
      </c>
      <c r="BS53" s="251">
        <v>0</v>
      </c>
      <c r="BT53" s="251">
        <v>0</v>
      </c>
      <c r="BU53" s="251">
        <v>0</v>
      </c>
      <c r="BV53" s="251">
        <v>0</v>
      </c>
      <c r="BW53" s="251">
        <v>1.0742918620225827E-4</v>
      </c>
      <c r="BX53" s="251">
        <v>0</v>
      </c>
      <c r="BY53" s="251">
        <v>1.391836997173685E-5</v>
      </c>
      <c r="BZ53" s="251">
        <v>0</v>
      </c>
      <c r="CA53" s="251">
        <v>0</v>
      </c>
      <c r="CB53" s="251">
        <v>0</v>
      </c>
      <c r="CC53" s="251">
        <v>1.0431665381628671E-5</v>
      </c>
      <c r="CD53" s="251">
        <v>0</v>
      </c>
      <c r="CE53" s="251">
        <v>6.5275152719379177E-7</v>
      </c>
      <c r="CF53" s="251">
        <v>3.4793834337449791E-6</v>
      </c>
      <c r="CG53" s="251">
        <v>0</v>
      </c>
      <c r="CH53" s="251">
        <v>0</v>
      </c>
      <c r="CI53" s="251">
        <v>1.1490568643464659E-6</v>
      </c>
      <c r="CJ53" s="251">
        <v>0</v>
      </c>
      <c r="CK53" s="251">
        <v>0</v>
      </c>
      <c r="CL53" s="251">
        <v>0</v>
      </c>
      <c r="CM53" s="251">
        <v>0</v>
      </c>
      <c r="CN53" s="251">
        <v>0</v>
      </c>
      <c r="CO53" s="251">
        <v>0</v>
      </c>
      <c r="CP53" s="251">
        <v>0</v>
      </c>
      <c r="CQ53" s="251">
        <v>0</v>
      </c>
      <c r="CR53" s="251">
        <v>1.8016670370103832E-2</v>
      </c>
      <c r="CS53" s="251">
        <v>5.6074336992199036E-7</v>
      </c>
      <c r="CT53" s="251">
        <v>0</v>
      </c>
      <c r="CU53" s="251">
        <v>0</v>
      </c>
      <c r="CV53" s="251">
        <v>0</v>
      </c>
      <c r="CW53" s="251">
        <v>0</v>
      </c>
      <c r="CX53" s="251">
        <v>0</v>
      </c>
      <c r="CY53" s="251">
        <v>3.5185450609199859E-5</v>
      </c>
      <c r="CZ53" s="251">
        <v>0</v>
      </c>
      <c r="DA53" s="252">
        <v>4.2577750932021828E-5</v>
      </c>
    </row>
    <row r="54" spans="1:105" s="253" customFormat="1" ht="15" customHeight="1" x14ac:dyDescent="0.15">
      <c r="A54" s="254" t="s">
        <v>376</v>
      </c>
      <c r="B54" s="255" t="s">
        <v>637</v>
      </c>
      <c r="C54" s="250">
        <v>0</v>
      </c>
      <c r="D54" s="251">
        <v>0</v>
      </c>
      <c r="E54" s="251">
        <v>0</v>
      </c>
      <c r="F54" s="251">
        <v>0</v>
      </c>
      <c r="G54" s="251">
        <v>0</v>
      </c>
      <c r="H54" s="251">
        <v>0</v>
      </c>
      <c r="I54" s="251">
        <v>0</v>
      </c>
      <c r="J54" s="251">
        <v>0</v>
      </c>
      <c r="K54" s="251">
        <v>0</v>
      </c>
      <c r="L54" s="251">
        <v>0</v>
      </c>
      <c r="M54" s="251">
        <v>0</v>
      </c>
      <c r="N54" s="251">
        <v>0</v>
      </c>
      <c r="O54" s="251">
        <v>0</v>
      </c>
      <c r="P54" s="251">
        <v>0</v>
      </c>
      <c r="Q54" s="251">
        <v>0</v>
      </c>
      <c r="R54" s="251">
        <v>0</v>
      </c>
      <c r="S54" s="251">
        <v>0</v>
      </c>
      <c r="T54" s="251">
        <v>0</v>
      </c>
      <c r="U54" s="251">
        <v>0</v>
      </c>
      <c r="V54" s="251">
        <v>0</v>
      </c>
      <c r="W54" s="251">
        <v>0</v>
      </c>
      <c r="X54" s="251">
        <v>0</v>
      </c>
      <c r="Y54" s="251">
        <v>0</v>
      </c>
      <c r="Z54" s="251">
        <v>0</v>
      </c>
      <c r="AA54" s="251">
        <v>0</v>
      </c>
      <c r="AB54" s="251">
        <v>0</v>
      </c>
      <c r="AC54" s="251">
        <v>0</v>
      </c>
      <c r="AD54" s="251">
        <v>0</v>
      </c>
      <c r="AE54" s="251">
        <v>4.0361345814924287E-6</v>
      </c>
      <c r="AF54" s="251">
        <v>0</v>
      </c>
      <c r="AG54" s="251">
        <v>0</v>
      </c>
      <c r="AH54" s="251">
        <v>0</v>
      </c>
      <c r="AI54" s="251">
        <v>0</v>
      </c>
      <c r="AJ54" s="251">
        <v>0</v>
      </c>
      <c r="AK54" s="251">
        <v>0</v>
      </c>
      <c r="AL54" s="251">
        <v>0</v>
      </c>
      <c r="AM54" s="251">
        <v>0</v>
      </c>
      <c r="AN54" s="251">
        <v>0</v>
      </c>
      <c r="AO54" s="251">
        <v>0</v>
      </c>
      <c r="AP54" s="251">
        <v>0</v>
      </c>
      <c r="AQ54" s="251">
        <v>0</v>
      </c>
      <c r="AR54" s="251">
        <v>0</v>
      </c>
      <c r="AS54" s="251">
        <v>0</v>
      </c>
      <c r="AT54" s="251">
        <v>0</v>
      </c>
      <c r="AU54" s="251">
        <v>0</v>
      </c>
      <c r="AV54" s="251">
        <v>0</v>
      </c>
      <c r="AW54" s="251">
        <v>0</v>
      </c>
      <c r="AX54" s="251">
        <v>0</v>
      </c>
      <c r="AY54" s="251">
        <v>0</v>
      </c>
      <c r="AZ54" s="251">
        <v>7.5332439319704902E-2</v>
      </c>
      <c r="BA54" s="251">
        <v>0</v>
      </c>
      <c r="BB54" s="251">
        <v>5.1920742985832131E-6</v>
      </c>
      <c r="BC54" s="251">
        <v>0</v>
      </c>
      <c r="BD54" s="251">
        <v>0</v>
      </c>
      <c r="BE54" s="251">
        <v>0</v>
      </c>
      <c r="BF54" s="251">
        <v>3.6950277915272884E-4</v>
      </c>
      <c r="BG54" s="251">
        <v>2.5817929620360041E-3</v>
      </c>
      <c r="BH54" s="251">
        <v>3.4785469023031733E-6</v>
      </c>
      <c r="BI54" s="251">
        <v>0</v>
      </c>
      <c r="BJ54" s="251">
        <v>4.1024305555555553E-3</v>
      </c>
      <c r="BK54" s="251">
        <v>0</v>
      </c>
      <c r="BL54" s="251">
        <v>0</v>
      </c>
      <c r="BM54" s="251">
        <v>0</v>
      </c>
      <c r="BN54" s="251">
        <v>0</v>
      </c>
      <c r="BO54" s="251">
        <v>0</v>
      </c>
      <c r="BP54" s="251">
        <v>0</v>
      </c>
      <c r="BQ54" s="251">
        <v>0</v>
      </c>
      <c r="BR54" s="251">
        <v>0</v>
      </c>
      <c r="BS54" s="251">
        <v>0</v>
      </c>
      <c r="BT54" s="251">
        <v>0</v>
      </c>
      <c r="BU54" s="251">
        <v>0</v>
      </c>
      <c r="BV54" s="251">
        <v>0</v>
      </c>
      <c r="BW54" s="251">
        <v>0</v>
      </c>
      <c r="BX54" s="251">
        <v>1.9862249532620621E-5</v>
      </c>
      <c r="BY54" s="251">
        <v>0</v>
      </c>
      <c r="BZ54" s="251">
        <v>0</v>
      </c>
      <c r="CA54" s="251">
        <v>0</v>
      </c>
      <c r="CB54" s="251">
        <v>0</v>
      </c>
      <c r="CC54" s="251">
        <v>0</v>
      </c>
      <c r="CD54" s="251">
        <v>1.3730046249877315E-5</v>
      </c>
      <c r="CE54" s="251">
        <v>0</v>
      </c>
      <c r="CF54" s="251">
        <v>0</v>
      </c>
      <c r="CG54" s="251">
        <v>0</v>
      </c>
      <c r="CH54" s="251">
        <v>1.1155702840293547E-4</v>
      </c>
      <c r="CI54" s="251">
        <v>4.7874478638676714E-4</v>
      </c>
      <c r="CJ54" s="251">
        <v>0</v>
      </c>
      <c r="CK54" s="251">
        <v>0</v>
      </c>
      <c r="CL54" s="251">
        <v>0</v>
      </c>
      <c r="CM54" s="251">
        <v>0</v>
      </c>
      <c r="CN54" s="251">
        <v>0</v>
      </c>
      <c r="CO54" s="251">
        <v>0</v>
      </c>
      <c r="CP54" s="251">
        <v>1.4992948792982356E-4</v>
      </c>
      <c r="CQ54" s="251">
        <v>0</v>
      </c>
      <c r="CR54" s="251">
        <v>6.8646056401707994E-3</v>
      </c>
      <c r="CS54" s="251">
        <v>1.6004006993878202E-5</v>
      </c>
      <c r="CT54" s="251">
        <v>0</v>
      </c>
      <c r="CU54" s="251">
        <v>0</v>
      </c>
      <c r="CV54" s="251">
        <v>0</v>
      </c>
      <c r="CW54" s="251">
        <v>2.1548352826468843E-4</v>
      </c>
      <c r="CX54" s="251">
        <v>0</v>
      </c>
      <c r="CY54" s="251">
        <v>1.3652273256737049E-5</v>
      </c>
      <c r="CZ54" s="251">
        <v>0</v>
      </c>
      <c r="DA54" s="252">
        <v>0</v>
      </c>
    </row>
    <row r="55" spans="1:105" s="253" customFormat="1" ht="15" customHeight="1" x14ac:dyDescent="0.15">
      <c r="A55" s="254" t="s">
        <v>377</v>
      </c>
      <c r="B55" s="255" t="s">
        <v>638</v>
      </c>
      <c r="C55" s="250">
        <v>0</v>
      </c>
      <c r="D55" s="251">
        <v>0</v>
      </c>
      <c r="E55" s="251">
        <v>0</v>
      </c>
      <c r="F55" s="251">
        <v>0</v>
      </c>
      <c r="G55" s="251">
        <v>0</v>
      </c>
      <c r="H55" s="251">
        <v>0</v>
      </c>
      <c r="I55" s="251">
        <v>0</v>
      </c>
      <c r="J55" s="251">
        <v>0</v>
      </c>
      <c r="K55" s="251">
        <v>0</v>
      </c>
      <c r="L55" s="251">
        <v>0</v>
      </c>
      <c r="M55" s="251">
        <v>0</v>
      </c>
      <c r="N55" s="251">
        <v>0</v>
      </c>
      <c r="O55" s="251">
        <v>0</v>
      </c>
      <c r="P55" s="251">
        <v>0</v>
      </c>
      <c r="Q55" s="251">
        <v>0</v>
      </c>
      <c r="R55" s="251">
        <v>0</v>
      </c>
      <c r="S55" s="251">
        <v>0</v>
      </c>
      <c r="T55" s="251">
        <v>0</v>
      </c>
      <c r="U55" s="251">
        <v>0</v>
      </c>
      <c r="V55" s="251">
        <v>0</v>
      </c>
      <c r="W55" s="251">
        <v>0</v>
      </c>
      <c r="X55" s="251">
        <v>0</v>
      </c>
      <c r="Y55" s="251">
        <v>0</v>
      </c>
      <c r="Z55" s="251">
        <v>0</v>
      </c>
      <c r="AA55" s="251">
        <v>0</v>
      </c>
      <c r="AB55" s="251">
        <v>0</v>
      </c>
      <c r="AC55" s="251">
        <v>0</v>
      </c>
      <c r="AD55" s="251">
        <v>0</v>
      </c>
      <c r="AE55" s="251">
        <v>0</v>
      </c>
      <c r="AF55" s="251">
        <v>0</v>
      </c>
      <c r="AG55" s="251">
        <v>0</v>
      </c>
      <c r="AH55" s="251">
        <v>0</v>
      </c>
      <c r="AI55" s="251">
        <v>0</v>
      </c>
      <c r="AJ55" s="251">
        <v>0</v>
      </c>
      <c r="AK55" s="251">
        <v>0</v>
      </c>
      <c r="AL55" s="251">
        <v>0</v>
      </c>
      <c r="AM55" s="251">
        <v>0</v>
      </c>
      <c r="AN55" s="251">
        <v>0</v>
      </c>
      <c r="AO55" s="251">
        <v>0</v>
      </c>
      <c r="AP55" s="251">
        <v>0</v>
      </c>
      <c r="AQ55" s="251">
        <v>0</v>
      </c>
      <c r="AR55" s="251">
        <v>0</v>
      </c>
      <c r="AS55" s="251">
        <v>0</v>
      </c>
      <c r="AT55" s="251">
        <v>2.5891827661207456E-3</v>
      </c>
      <c r="AU55" s="251">
        <v>2.316323943581531E-3</v>
      </c>
      <c r="AV55" s="251">
        <v>4.2241147167270034E-3</v>
      </c>
      <c r="AW55" s="251">
        <v>1.0799217056763385E-6</v>
      </c>
      <c r="AX55" s="251">
        <v>0</v>
      </c>
      <c r="AY55" s="251">
        <v>3.7067447622375358E-3</v>
      </c>
      <c r="AZ55" s="251">
        <v>0</v>
      </c>
      <c r="BA55" s="251">
        <v>2.5504773049450442E-2</v>
      </c>
      <c r="BB55" s="251">
        <v>0</v>
      </c>
      <c r="BC55" s="251">
        <v>3.0450487522845642E-4</v>
      </c>
      <c r="BD55" s="251">
        <v>1.3202415191560491E-4</v>
      </c>
      <c r="BE55" s="251">
        <v>1.3706940989499227E-5</v>
      </c>
      <c r="BF55" s="251">
        <v>5.5950350428616916E-3</v>
      </c>
      <c r="BG55" s="251">
        <v>2.8163917619033259E-4</v>
      </c>
      <c r="BH55" s="251">
        <v>0</v>
      </c>
      <c r="BI55" s="251">
        <v>0</v>
      </c>
      <c r="BJ55" s="251">
        <v>1.3421959005376343E-4</v>
      </c>
      <c r="BK55" s="251">
        <v>4.7395123529385488E-5</v>
      </c>
      <c r="BL55" s="251">
        <v>4.1272647573843636E-4</v>
      </c>
      <c r="BM55" s="251">
        <v>0</v>
      </c>
      <c r="BN55" s="251">
        <v>0</v>
      </c>
      <c r="BO55" s="251">
        <v>0</v>
      </c>
      <c r="BP55" s="251">
        <v>0</v>
      </c>
      <c r="BQ55" s="251">
        <v>0</v>
      </c>
      <c r="BR55" s="251">
        <v>0</v>
      </c>
      <c r="BS55" s="251">
        <v>0</v>
      </c>
      <c r="BT55" s="251">
        <v>0</v>
      </c>
      <c r="BU55" s="251">
        <v>0</v>
      </c>
      <c r="BV55" s="251">
        <v>0</v>
      </c>
      <c r="BW55" s="251">
        <v>1.4413830005987066E-5</v>
      </c>
      <c r="BX55" s="251">
        <v>0</v>
      </c>
      <c r="BY55" s="251">
        <v>0</v>
      </c>
      <c r="BZ55" s="251">
        <v>0</v>
      </c>
      <c r="CA55" s="251">
        <v>0</v>
      </c>
      <c r="CB55" s="251">
        <v>0</v>
      </c>
      <c r="CC55" s="251">
        <v>0</v>
      </c>
      <c r="CD55" s="251">
        <v>0</v>
      </c>
      <c r="CE55" s="251">
        <v>0</v>
      </c>
      <c r="CF55" s="251">
        <v>0</v>
      </c>
      <c r="CG55" s="251">
        <v>0</v>
      </c>
      <c r="CH55" s="251">
        <v>5.3428527737563519E-6</v>
      </c>
      <c r="CI55" s="251">
        <v>4.5390223892336282E-4</v>
      </c>
      <c r="CJ55" s="251">
        <v>0</v>
      </c>
      <c r="CK55" s="251">
        <v>0</v>
      </c>
      <c r="CL55" s="251">
        <v>6.3088653343130021E-5</v>
      </c>
      <c r="CM55" s="251">
        <v>0</v>
      </c>
      <c r="CN55" s="251">
        <v>0</v>
      </c>
      <c r="CO55" s="251">
        <v>0</v>
      </c>
      <c r="CP55" s="251">
        <v>0</v>
      </c>
      <c r="CQ55" s="251">
        <v>0</v>
      </c>
      <c r="CR55" s="251">
        <v>2.3569837539165949E-3</v>
      </c>
      <c r="CS55" s="251">
        <v>5.3818322969024516E-5</v>
      </c>
      <c r="CT55" s="251">
        <v>0</v>
      </c>
      <c r="CU55" s="251">
        <v>0</v>
      </c>
      <c r="CV55" s="251">
        <v>0</v>
      </c>
      <c r="CW55" s="251">
        <v>0</v>
      </c>
      <c r="CX55" s="251">
        <v>0</v>
      </c>
      <c r="CY55" s="251">
        <v>0</v>
      </c>
      <c r="CZ55" s="251">
        <v>0</v>
      </c>
      <c r="DA55" s="252">
        <v>0</v>
      </c>
    </row>
    <row r="56" spans="1:105" s="253" customFormat="1" ht="15" customHeight="1" x14ac:dyDescent="0.15">
      <c r="A56" s="254" t="s">
        <v>378</v>
      </c>
      <c r="B56" s="255" t="s">
        <v>639</v>
      </c>
      <c r="C56" s="250">
        <v>3.3537730190593478E-6</v>
      </c>
      <c r="D56" s="251">
        <v>5.0877097001982626E-5</v>
      </c>
      <c r="E56" s="251">
        <v>6.8480548768877557E-6</v>
      </c>
      <c r="F56" s="251">
        <v>0</v>
      </c>
      <c r="G56" s="251">
        <v>6.7335035350814232E-4</v>
      </c>
      <c r="H56" s="251">
        <v>0</v>
      </c>
      <c r="I56" s="251">
        <v>3.2402340746904478E-4</v>
      </c>
      <c r="J56" s="251">
        <v>0</v>
      </c>
      <c r="K56" s="251">
        <v>0</v>
      </c>
      <c r="L56" s="251">
        <v>0</v>
      </c>
      <c r="M56" s="251">
        <v>0</v>
      </c>
      <c r="N56" s="251">
        <v>0</v>
      </c>
      <c r="O56" s="251">
        <v>0</v>
      </c>
      <c r="P56" s="251">
        <v>0</v>
      </c>
      <c r="Q56" s="251">
        <v>0</v>
      </c>
      <c r="R56" s="251">
        <v>0</v>
      </c>
      <c r="S56" s="251">
        <v>0</v>
      </c>
      <c r="T56" s="251">
        <v>2.5923858291463736E-4</v>
      </c>
      <c r="U56" s="251">
        <v>0</v>
      </c>
      <c r="V56" s="251">
        <v>0</v>
      </c>
      <c r="W56" s="251">
        <v>2.1101110280217765E-4</v>
      </c>
      <c r="X56" s="251">
        <v>0</v>
      </c>
      <c r="Y56" s="251">
        <v>6.9324090121317161E-6</v>
      </c>
      <c r="Z56" s="251">
        <v>0</v>
      </c>
      <c r="AA56" s="251">
        <v>0</v>
      </c>
      <c r="AB56" s="251">
        <v>7.4703209855462935E-6</v>
      </c>
      <c r="AC56" s="251">
        <v>0</v>
      </c>
      <c r="AD56" s="251">
        <v>0</v>
      </c>
      <c r="AE56" s="251">
        <v>2.5660501781565329E-5</v>
      </c>
      <c r="AF56" s="251">
        <v>0</v>
      </c>
      <c r="AG56" s="251">
        <v>0</v>
      </c>
      <c r="AH56" s="251">
        <v>0</v>
      </c>
      <c r="AI56" s="251">
        <v>0</v>
      </c>
      <c r="AJ56" s="251">
        <v>1.1227699160196527E-4</v>
      </c>
      <c r="AK56" s="251">
        <v>0</v>
      </c>
      <c r="AL56" s="251">
        <v>0</v>
      </c>
      <c r="AM56" s="251">
        <v>0</v>
      </c>
      <c r="AN56" s="251">
        <v>0</v>
      </c>
      <c r="AO56" s="251">
        <v>0</v>
      </c>
      <c r="AP56" s="251">
        <v>0</v>
      </c>
      <c r="AQ56" s="251">
        <v>0</v>
      </c>
      <c r="AR56" s="251">
        <v>3.224657667318921E-7</v>
      </c>
      <c r="AS56" s="251">
        <v>4.4180254443323041E-4</v>
      </c>
      <c r="AT56" s="251">
        <v>4.8670734444887455E-4</v>
      </c>
      <c r="AU56" s="251">
        <v>1.8565941125366974E-3</v>
      </c>
      <c r="AV56" s="251">
        <v>3.005810693323111E-3</v>
      </c>
      <c r="AW56" s="251">
        <v>7.2600436468356041E-3</v>
      </c>
      <c r="AX56" s="251">
        <v>7.2437074401008831E-3</v>
      </c>
      <c r="AY56" s="251">
        <v>6.5592663274315144E-3</v>
      </c>
      <c r="AZ56" s="251">
        <v>9.357225319592273E-3</v>
      </c>
      <c r="BA56" s="251">
        <v>5.1823026085863842E-3</v>
      </c>
      <c r="BB56" s="251">
        <v>2.3049435037415387E-2</v>
      </c>
      <c r="BC56" s="251">
        <v>9.7780330984236462E-3</v>
      </c>
      <c r="BD56" s="251">
        <v>1.7559072791732248E-3</v>
      </c>
      <c r="BE56" s="251">
        <v>1.2034935439456466E-2</v>
      </c>
      <c r="BF56" s="251">
        <v>9.3699851505282437E-4</v>
      </c>
      <c r="BG56" s="251">
        <v>6.1852064047281611E-3</v>
      </c>
      <c r="BH56" s="251">
        <v>1.1611878119846181E-2</v>
      </c>
      <c r="BI56" s="251">
        <v>0</v>
      </c>
      <c r="BJ56" s="251">
        <v>4.727878584229391E-3</v>
      </c>
      <c r="BK56" s="251">
        <v>4.0111102538749359E-3</v>
      </c>
      <c r="BL56" s="251">
        <v>1.2401560131751557E-3</v>
      </c>
      <c r="BM56" s="251">
        <v>4.1342885628635537E-6</v>
      </c>
      <c r="BN56" s="251">
        <v>0</v>
      </c>
      <c r="BO56" s="251">
        <v>2.2826204774959889E-4</v>
      </c>
      <c r="BP56" s="251">
        <v>0</v>
      </c>
      <c r="BQ56" s="251">
        <v>2.6903886649664043E-4</v>
      </c>
      <c r="BR56" s="251">
        <v>1.8083245468398078E-4</v>
      </c>
      <c r="BS56" s="251">
        <v>2.1381699298345648E-6</v>
      </c>
      <c r="BT56" s="251">
        <v>9.4103005682531489E-5</v>
      </c>
      <c r="BU56" s="251">
        <v>4.2106951158616692E-5</v>
      </c>
      <c r="BV56" s="251">
        <v>0</v>
      </c>
      <c r="BW56" s="251">
        <v>3.2328161584856705E-4</v>
      </c>
      <c r="BX56" s="251">
        <v>1.2489576221987944E-5</v>
      </c>
      <c r="BY56" s="251">
        <v>1.4658578821001862E-4</v>
      </c>
      <c r="BZ56" s="251">
        <v>3.3532578362709971E-4</v>
      </c>
      <c r="CA56" s="251">
        <v>3.7357709406999373E-5</v>
      </c>
      <c r="CB56" s="251">
        <v>9.130732523886649E-5</v>
      </c>
      <c r="CC56" s="251">
        <v>6.0544567705138956E-5</v>
      </c>
      <c r="CD56" s="251">
        <v>2.3290132256517307E-4</v>
      </c>
      <c r="CE56" s="251">
        <v>0</v>
      </c>
      <c r="CF56" s="251">
        <v>0</v>
      </c>
      <c r="CG56" s="251">
        <v>6.1866412199719381E-4</v>
      </c>
      <c r="CH56" s="251">
        <v>1.5713199694135144E-4</v>
      </c>
      <c r="CI56" s="251">
        <v>3.6002026676144888E-4</v>
      </c>
      <c r="CJ56" s="251">
        <v>8.5223374565924223E-4</v>
      </c>
      <c r="CK56" s="251">
        <v>6.5485804498963086E-4</v>
      </c>
      <c r="CL56" s="251">
        <v>2.6356250069725242E-5</v>
      </c>
      <c r="CM56" s="251">
        <v>1.9667501658920616E-6</v>
      </c>
      <c r="CN56" s="251">
        <v>4.4386979311407241E-6</v>
      </c>
      <c r="CO56" s="251">
        <v>0</v>
      </c>
      <c r="CP56" s="251">
        <v>5.563115704101574E-5</v>
      </c>
      <c r="CQ56" s="251">
        <v>0</v>
      </c>
      <c r="CR56" s="251">
        <v>5.2581584846419704E-3</v>
      </c>
      <c r="CS56" s="251">
        <v>7.9218041544967701E-5</v>
      </c>
      <c r="CT56" s="251">
        <v>6.8413919652240263E-5</v>
      </c>
      <c r="CU56" s="251">
        <v>2.4828347426195879E-5</v>
      </c>
      <c r="CV56" s="251">
        <v>1.876150946445993E-5</v>
      </c>
      <c r="CW56" s="251">
        <v>2.6669289197163529E-4</v>
      </c>
      <c r="CX56" s="251">
        <v>0</v>
      </c>
      <c r="CY56" s="251">
        <v>8.619241322875825E-5</v>
      </c>
      <c r="CZ56" s="251">
        <v>0</v>
      </c>
      <c r="DA56" s="252">
        <v>1.982913359368433E-4</v>
      </c>
    </row>
    <row r="57" spans="1:105" s="253" customFormat="1" ht="15" customHeight="1" x14ac:dyDescent="0.15">
      <c r="A57" s="254" t="s">
        <v>379</v>
      </c>
      <c r="B57" s="255" t="s">
        <v>564</v>
      </c>
      <c r="C57" s="250">
        <v>8.9647393349557749E-7</v>
      </c>
      <c r="D57" s="251">
        <v>0</v>
      </c>
      <c r="E57" s="251">
        <v>6.8480548768877557E-6</v>
      </c>
      <c r="F57" s="251">
        <v>1.3510910461446662E-4</v>
      </c>
      <c r="G57" s="251">
        <v>3.8171644845685649E-5</v>
      </c>
      <c r="H57" s="251">
        <v>0</v>
      </c>
      <c r="I57" s="251">
        <v>8.5923862413284731E-6</v>
      </c>
      <c r="J57" s="251">
        <v>1.410948336456504E-5</v>
      </c>
      <c r="K57" s="251">
        <v>1.7539471691088745E-5</v>
      </c>
      <c r="L57" s="251">
        <v>3.1166709631134367E-6</v>
      </c>
      <c r="M57" s="251">
        <v>1.1060574545001169E-5</v>
      </c>
      <c r="N57" s="251">
        <v>7.5769203357974341E-6</v>
      </c>
      <c r="O57" s="251">
        <v>1.3886842963674092E-5</v>
      </c>
      <c r="P57" s="251">
        <v>0</v>
      </c>
      <c r="Q57" s="251">
        <v>7.2759644932932726E-6</v>
      </c>
      <c r="R57" s="251">
        <v>2.2481782730431248E-6</v>
      </c>
      <c r="S57" s="251">
        <v>1.1498157778950992E-5</v>
      </c>
      <c r="T57" s="251">
        <v>1.2352333468086062E-5</v>
      </c>
      <c r="U57" s="251">
        <v>1.9966579018504409E-6</v>
      </c>
      <c r="V57" s="251">
        <v>2.3868462494424063E-6</v>
      </c>
      <c r="W57" s="251">
        <v>2.1972693800990383E-7</v>
      </c>
      <c r="X57" s="251">
        <v>3.0068782339601839E-6</v>
      </c>
      <c r="Y57" s="251">
        <v>2.8885037550548815E-6</v>
      </c>
      <c r="Z57" s="251">
        <v>2.4402147388970228E-5</v>
      </c>
      <c r="AA57" s="251">
        <v>1.3290637677343065E-5</v>
      </c>
      <c r="AB57" s="251">
        <v>1.0436112871834607E-4</v>
      </c>
      <c r="AC57" s="251">
        <v>2.4719199402175671E-6</v>
      </c>
      <c r="AD57" s="251">
        <v>5.8944155658352808E-5</v>
      </c>
      <c r="AE57" s="251">
        <v>1.1021752126383171E-6</v>
      </c>
      <c r="AF57" s="251">
        <v>5.6564605263902168E-7</v>
      </c>
      <c r="AG57" s="251">
        <v>2.9775949043077614E-5</v>
      </c>
      <c r="AH57" s="251">
        <v>1.1268198139996093E-4</v>
      </c>
      <c r="AI57" s="251">
        <v>4.7363325976357866E-5</v>
      </c>
      <c r="AJ57" s="251">
        <v>1.0943453611837122E-5</v>
      </c>
      <c r="AK57" s="251">
        <v>0</v>
      </c>
      <c r="AL57" s="251">
        <v>0</v>
      </c>
      <c r="AM57" s="251">
        <v>5.8402206554266315E-6</v>
      </c>
      <c r="AN57" s="251">
        <v>9.5666010823014691E-7</v>
      </c>
      <c r="AO57" s="251">
        <v>1.0592210488406826E-6</v>
      </c>
      <c r="AP57" s="251">
        <v>0</v>
      </c>
      <c r="AQ57" s="251">
        <v>1.487827709551234E-6</v>
      </c>
      <c r="AR57" s="251">
        <v>8.7952537876123565E-5</v>
      </c>
      <c r="AS57" s="251">
        <v>1.6631908051351248E-5</v>
      </c>
      <c r="AT57" s="251">
        <v>8.1493871695089646E-5</v>
      </c>
      <c r="AU57" s="251">
        <v>1.0921075091601208E-4</v>
      </c>
      <c r="AV57" s="251">
        <v>3.7917274445847948E-5</v>
      </c>
      <c r="AW57" s="251">
        <v>8.4878846283644436E-5</v>
      </c>
      <c r="AX57" s="251">
        <v>2.8965952080706179E-5</v>
      </c>
      <c r="AY57" s="251">
        <v>3.8148087401209982E-5</v>
      </c>
      <c r="AZ57" s="251">
        <v>3.1677648251393816E-6</v>
      </c>
      <c r="BA57" s="251">
        <v>7.9792978060857847E-5</v>
      </c>
      <c r="BB57" s="251">
        <v>3.3878284798255464E-5</v>
      </c>
      <c r="BC57" s="251">
        <v>7.7370064242010782E-3</v>
      </c>
      <c r="BD57" s="251">
        <v>3.9593304270360926E-5</v>
      </c>
      <c r="BE57" s="251">
        <v>1.3186861296595728E-2</v>
      </c>
      <c r="BF57" s="251">
        <v>9.6674474987625443E-3</v>
      </c>
      <c r="BG57" s="251">
        <v>2.4539396315170522E-3</v>
      </c>
      <c r="BH57" s="251">
        <v>2.7163933675288824E-6</v>
      </c>
      <c r="BI57" s="251">
        <v>4.5180569379860871E-5</v>
      </c>
      <c r="BJ57" s="251">
        <v>1.1527112735215054E-3</v>
      </c>
      <c r="BK57" s="251">
        <v>3.7351178061286735E-4</v>
      </c>
      <c r="BL57" s="251">
        <v>2.2267821467801333E-3</v>
      </c>
      <c r="BM57" s="251">
        <v>1.0046580140236276E-5</v>
      </c>
      <c r="BN57" s="251">
        <v>1.7921688939965701E-5</v>
      </c>
      <c r="BO57" s="251">
        <v>7.4738518007715227E-6</v>
      </c>
      <c r="BP57" s="251">
        <v>2.3971403087405344E-5</v>
      </c>
      <c r="BQ57" s="251">
        <v>2.94708424944192E-4</v>
      </c>
      <c r="BR57" s="251">
        <v>2.0425504612631813E-4</v>
      </c>
      <c r="BS57" s="251">
        <v>9.4277299721189794E-5</v>
      </c>
      <c r="BT57" s="251">
        <v>1.7168478993411776E-4</v>
      </c>
      <c r="BU57" s="251">
        <v>1.154487502731495E-4</v>
      </c>
      <c r="BV57" s="251">
        <v>0</v>
      </c>
      <c r="BW57" s="251">
        <v>9.1808286688380662E-5</v>
      </c>
      <c r="BX57" s="251">
        <v>1.6590745230391741E-4</v>
      </c>
      <c r="BY57" s="251">
        <v>0</v>
      </c>
      <c r="BZ57" s="251">
        <v>6.2264071680199725E-5</v>
      </c>
      <c r="CA57" s="251">
        <v>2.7513448144344133E-5</v>
      </c>
      <c r="CB57" s="251">
        <v>1.641357870365338E-4</v>
      </c>
      <c r="CC57" s="251">
        <v>1.5954311760137969E-5</v>
      </c>
      <c r="CD57" s="251">
        <v>4.554605323706983E-5</v>
      </c>
      <c r="CE57" s="251">
        <v>0</v>
      </c>
      <c r="CF57" s="251">
        <v>4.1362389978725356E-6</v>
      </c>
      <c r="CG57" s="251">
        <v>5.6529002554825675E-5</v>
      </c>
      <c r="CH57" s="251">
        <v>2.2784009243013672E-4</v>
      </c>
      <c r="CI57" s="251">
        <v>1.2217076106186358E-3</v>
      </c>
      <c r="CJ57" s="251">
        <v>3.1005053629499535E-5</v>
      </c>
      <c r="CK57" s="251">
        <v>1.8369373429441056E-4</v>
      </c>
      <c r="CL57" s="251">
        <v>1.8082115826524615E-5</v>
      </c>
      <c r="CM57" s="251">
        <v>3.8959331937839382E-5</v>
      </c>
      <c r="CN57" s="251">
        <v>2.2334251746543178E-6</v>
      </c>
      <c r="CO57" s="251">
        <v>5.1307360457755768E-5</v>
      </c>
      <c r="CP57" s="251">
        <v>9.1175213001101532E-5</v>
      </c>
      <c r="CQ57" s="251">
        <v>2.6402198951812626E-4</v>
      </c>
      <c r="CR57" s="251">
        <v>1.310958469995079E-3</v>
      </c>
      <c r="CS57" s="251">
        <v>5.2108707717936776E-4</v>
      </c>
      <c r="CT57" s="251">
        <v>6.7487618999308583E-6</v>
      </c>
      <c r="CU57" s="251">
        <v>8.6391785747799596E-5</v>
      </c>
      <c r="CV57" s="251">
        <v>1.1930395762015544E-5</v>
      </c>
      <c r="CW57" s="251">
        <v>2.9151781657786184E-4</v>
      </c>
      <c r="CX57" s="251">
        <v>5.9548970470978433E-5</v>
      </c>
      <c r="CY57" s="251">
        <v>3.2717692761043306E-5</v>
      </c>
      <c r="CZ57" s="251">
        <v>0</v>
      </c>
      <c r="DA57" s="252">
        <v>0</v>
      </c>
    </row>
    <row r="58" spans="1:105" s="253" customFormat="1" ht="15" customHeight="1" x14ac:dyDescent="0.15">
      <c r="A58" s="254" t="s">
        <v>380</v>
      </c>
      <c r="B58" s="255" t="s">
        <v>565</v>
      </c>
      <c r="C58" s="250">
        <v>0</v>
      </c>
      <c r="D58" s="251">
        <v>0</v>
      </c>
      <c r="E58" s="251">
        <v>0</v>
      </c>
      <c r="F58" s="251">
        <v>0</v>
      </c>
      <c r="G58" s="251">
        <v>0</v>
      </c>
      <c r="H58" s="251">
        <v>0</v>
      </c>
      <c r="I58" s="251">
        <v>0</v>
      </c>
      <c r="J58" s="251">
        <v>0</v>
      </c>
      <c r="K58" s="251">
        <v>0</v>
      </c>
      <c r="L58" s="251">
        <v>0</v>
      </c>
      <c r="M58" s="251">
        <v>0</v>
      </c>
      <c r="N58" s="251">
        <v>0</v>
      </c>
      <c r="O58" s="251">
        <v>0</v>
      </c>
      <c r="P58" s="251">
        <v>0</v>
      </c>
      <c r="Q58" s="251">
        <v>0</v>
      </c>
      <c r="R58" s="251">
        <v>0</v>
      </c>
      <c r="S58" s="251">
        <v>0</v>
      </c>
      <c r="T58" s="251">
        <v>0</v>
      </c>
      <c r="U58" s="251">
        <v>0</v>
      </c>
      <c r="V58" s="251">
        <v>0</v>
      </c>
      <c r="W58" s="251">
        <v>0</v>
      </c>
      <c r="X58" s="251">
        <v>0</v>
      </c>
      <c r="Y58" s="251">
        <v>0</v>
      </c>
      <c r="Z58" s="251">
        <v>0</v>
      </c>
      <c r="AA58" s="251">
        <v>0</v>
      </c>
      <c r="AB58" s="251">
        <v>0</v>
      </c>
      <c r="AC58" s="251">
        <v>0</v>
      </c>
      <c r="AD58" s="251">
        <v>0</v>
      </c>
      <c r="AE58" s="251">
        <v>0</v>
      </c>
      <c r="AF58" s="251">
        <v>0</v>
      </c>
      <c r="AG58" s="251">
        <v>0</v>
      </c>
      <c r="AH58" s="251">
        <v>0</v>
      </c>
      <c r="AI58" s="251">
        <v>0</v>
      </c>
      <c r="AJ58" s="251">
        <v>0</v>
      </c>
      <c r="AK58" s="251">
        <v>0</v>
      </c>
      <c r="AL58" s="251">
        <v>0</v>
      </c>
      <c r="AM58" s="251">
        <v>0</v>
      </c>
      <c r="AN58" s="251">
        <v>0</v>
      </c>
      <c r="AO58" s="251">
        <v>0</v>
      </c>
      <c r="AP58" s="251">
        <v>0</v>
      </c>
      <c r="AQ58" s="251">
        <v>0</v>
      </c>
      <c r="AR58" s="251">
        <v>0</v>
      </c>
      <c r="AS58" s="251">
        <v>0</v>
      </c>
      <c r="AT58" s="251">
        <v>0</v>
      </c>
      <c r="AU58" s="251">
        <v>3.3965247046678273E-6</v>
      </c>
      <c r="AV58" s="251">
        <v>0</v>
      </c>
      <c r="AW58" s="251">
        <v>0</v>
      </c>
      <c r="AX58" s="251">
        <v>0</v>
      </c>
      <c r="AY58" s="251">
        <v>0</v>
      </c>
      <c r="AZ58" s="251">
        <v>0</v>
      </c>
      <c r="BA58" s="251">
        <v>0</v>
      </c>
      <c r="BB58" s="251">
        <v>0</v>
      </c>
      <c r="BC58" s="251">
        <v>8.673468792431445E-5</v>
      </c>
      <c r="BD58" s="251">
        <v>5.7308519670483331E-2</v>
      </c>
      <c r="BE58" s="251">
        <v>0</v>
      </c>
      <c r="BF58" s="251">
        <v>0</v>
      </c>
      <c r="BG58" s="251">
        <v>0</v>
      </c>
      <c r="BH58" s="251">
        <v>0</v>
      </c>
      <c r="BI58" s="251">
        <v>0</v>
      </c>
      <c r="BJ58" s="251">
        <v>0</v>
      </c>
      <c r="BK58" s="251">
        <v>0</v>
      </c>
      <c r="BL58" s="251">
        <v>0</v>
      </c>
      <c r="BM58" s="251">
        <v>0</v>
      </c>
      <c r="BN58" s="251">
        <v>0</v>
      </c>
      <c r="BO58" s="251">
        <v>0</v>
      </c>
      <c r="BP58" s="251">
        <v>0</v>
      </c>
      <c r="BQ58" s="251">
        <v>0</v>
      </c>
      <c r="BR58" s="251">
        <v>0</v>
      </c>
      <c r="BS58" s="251">
        <v>0</v>
      </c>
      <c r="BT58" s="251">
        <v>0</v>
      </c>
      <c r="BU58" s="251">
        <v>0</v>
      </c>
      <c r="BV58" s="251">
        <v>0</v>
      </c>
      <c r="BW58" s="251">
        <v>0</v>
      </c>
      <c r="BX58" s="251">
        <v>0</v>
      </c>
      <c r="BY58" s="251">
        <v>0</v>
      </c>
      <c r="BZ58" s="251">
        <v>0</v>
      </c>
      <c r="CA58" s="251">
        <v>0</v>
      </c>
      <c r="CB58" s="251">
        <v>0</v>
      </c>
      <c r="CC58" s="251">
        <v>0</v>
      </c>
      <c r="CD58" s="251">
        <v>0</v>
      </c>
      <c r="CE58" s="251">
        <v>3.3725495571679243E-6</v>
      </c>
      <c r="CF58" s="251">
        <v>4.6174995102036168E-5</v>
      </c>
      <c r="CG58" s="251">
        <v>3.6216593379926541E-5</v>
      </c>
      <c r="CH58" s="251">
        <v>3.5619018491709014E-7</v>
      </c>
      <c r="CI58" s="251">
        <v>0</v>
      </c>
      <c r="CJ58" s="251">
        <v>0</v>
      </c>
      <c r="CK58" s="251">
        <v>0</v>
      </c>
      <c r="CL58" s="251">
        <v>0</v>
      </c>
      <c r="CM58" s="251">
        <v>0</v>
      </c>
      <c r="CN58" s="251">
        <v>0</v>
      </c>
      <c r="CO58" s="251">
        <v>0</v>
      </c>
      <c r="CP58" s="251">
        <v>2.8983525463910408E-3</v>
      </c>
      <c r="CQ58" s="251">
        <v>0</v>
      </c>
      <c r="CR58" s="251">
        <v>1.4102844147169851E-3</v>
      </c>
      <c r="CS58" s="251">
        <v>0</v>
      </c>
      <c r="CT58" s="251">
        <v>0</v>
      </c>
      <c r="CU58" s="251">
        <v>0</v>
      </c>
      <c r="CV58" s="251">
        <v>0</v>
      </c>
      <c r="CW58" s="251">
        <v>0</v>
      </c>
      <c r="CX58" s="251">
        <v>0</v>
      </c>
      <c r="CY58" s="251">
        <v>0</v>
      </c>
      <c r="CZ58" s="251">
        <v>0</v>
      </c>
      <c r="DA58" s="252">
        <v>0</v>
      </c>
    </row>
    <row r="59" spans="1:105" s="253" customFormat="1" ht="15" customHeight="1" x14ac:dyDescent="0.15">
      <c r="A59" s="254" t="s">
        <v>381</v>
      </c>
      <c r="B59" s="255" t="s">
        <v>640</v>
      </c>
      <c r="C59" s="250">
        <v>0</v>
      </c>
      <c r="D59" s="251">
        <v>0</v>
      </c>
      <c r="E59" s="251">
        <v>0</v>
      </c>
      <c r="F59" s="251">
        <v>0</v>
      </c>
      <c r="G59" s="251">
        <v>0</v>
      </c>
      <c r="H59" s="251">
        <v>0</v>
      </c>
      <c r="I59" s="251">
        <v>0</v>
      </c>
      <c r="J59" s="251">
        <v>0</v>
      </c>
      <c r="K59" s="251">
        <v>0</v>
      </c>
      <c r="L59" s="251">
        <v>0</v>
      </c>
      <c r="M59" s="251">
        <v>0</v>
      </c>
      <c r="N59" s="251">
        <v>0</v>
      </c>
      <c r="O59" s="251">
        <v>0</v>
      </c>
      <c r="P59" s="251">
        <v>0</v>
      </c>
      <c r="Q59" s="251">
        <v>0</v>
      </c>
      <c r="R59" s="251">
        <v>0</v>
      </c>
      <c r="S59" s="251">
        <v>0</v>
      </c>
      <c r="T59" s="251">
        <v>0</v>
      </c>
      <c r="U59" s="251">
        <v>0</v>
      </c>
      <c r="V59" s="251">
        <v>0</v>
      </c>
      <c r="W59" s="251">
        <v>0</v>
      </c>
      <c r="X59" s="251">
        <v>0</v>
      </c>
      <c r="Y59" s="251">
        <v>0</v>
      </c>
      <c r="Z59" s="251">
        <v>0</v>
      </c>
      <c r="AA59" s="251">
        <v>0</v>
      </c>
      <c r="AB59" s="251">
        <v>0</v>
      </c>
      <c r="AC59" s="251">
        <v>0</v>
      </c>
      <c r="AD59" s="251">
        <v>0</v>
      </c>
      <c r="AE59" s="251">
        <v>0</v>
      </c>
      <c r="AF59" s="251">
        <v>0</v>
      </c>
      <c r="AG59" s="251">
        <v>0</v>
      </c>
      <c r="AH59" s="251">
        <v>0</v>
      </c>
      <c r="AI59" s="251">
        <v>0</v>
      </c>
      <c r="AJ59" s="251">
        <v>0</v>
      </c>
      <c r="AK59" s="251">
        <v>0</v>
      </c>
      <c r="AL59" s="251">
        <v>0</v>
      </c>
      <c r="AM59" s="251">
        <v>0</v>
      </c>
      <c r="AN59" s="251">
        <v>0</v>
      </c>
      <c r="AO59" s="251">
        <v>0</v>
      </c>
      <c r="AP59" s="251">
        <v>0</v>
      </c>
      <c r="AQ59" s="251">
        <v>0</v>
      </c>
      <c r="AR59" s="251">
        <v>0</v>
      </c>
      <c r="AS59" s="251">
        <v>0</v>
      </c>
      <c r="AT59" s="251">
        <v>0</v>
      </c>
      <c r="AU59" s="251">
        <v>5.9193331434355789E-6</v>
      </c>
      <c r="AV59" s="251">
        <v>0</v>
      </c>
      <c r="AW59" s="251">
        <v>0</v>
      </c>
      <c r="AX59" s="251">
        <v>0</v>
      </c>
      <c r="AY59" s="251">
        <v>0</v>
      </c>
      <c r="AZ59" s="251">
        <v>0</v>
      </c>
      <c r="BA59" s="251">
        <v>0</v>
      </c>
      <c r="BB59" s="251">
        <v>0</v>
      </c>
      <c r="BC59" s="251">
        <v>0</v>
      </c>
      <c r="BD59" s="251">
        <v>0</v>
      </c>
      <c r="BE59" s="251">
        <v>0.53317014972034704</v>
      </c>
      <c r="BF59" s="251">
        <v>0</v>
      </c>
      <c r="BG59" s="251">
        <v>7.2690046135753708E-2</v>
      </c>
      <c r="BH59" s="251">
        <v>0</v>
      </c>
      <c r="BI59" s="251">
        <v>0</v>
      </c>
      <c r="BJ59" s="251">
        <v>0</v>
      </c>
      <c r="BK59" s="251">
        <v>0</v>
      </c>
      <c r="BL59" s="251">
        <v>0</v>
      </c>
      <c r="BM59" s="251">
        <v>0</v>
      </c>
      <c r="BN59" s="251">
        <v>0</v>
      </c>
      <c r="BO59" s="251">
        <v>0</v>
      </c>
      <c r="BP59" s="251">
        <v>0</v>
      </c>
      <c r="BQ59" s="251">
        <v>0</v>
      </c>
      <c r="BR59" s="251">
        <v>0</v>
      </c>
      <c r="BS59" s="251">
        <v>0</v>
      </c>
      <c r="BT59" s="251">
        <v>0</v>
      </c>
      <c r="BU59" s="251">
        <v>0</v>
      </c>
      <c r="BV59" s="251">
        <v>0</v>
      </c>
      <c r="BW59" s="251">
        <v>0</v>
      </c>
      <c r="BX59" s="251">
        <v>0</v>
      </c>
      <c r="BY59" s="251">
        <v>1.6618554109633422E-4</v>
      </c>
      <c r="BZ59" s="251">
        <v>0</v>
      </c>
      <c r="CA59" s="251">
        <v>0</v>
      </c>
      <c r="CB59" s="251">
        <v>0</v>
      </c>
      <c r="CC59" s="251">
        <v>0</v>
      </c>
      <c r="CD59" s="251">
        <v>0</v>
      </c>
      <c r="CE59" s="251">
        <v>0</v>
      </c>
      <c r="CF59" s="251">
        <v>0</v>
      </c>
      <c r="CG59" s="251">
        <v>0</v>
      </c>
      <c r="CH59" s="251">
        <v>0</v>
      </c>
      <c r="CI59" s="251">
        <v>1.9329861984023527E-4</v>
      </c>
      <c r="CJ59" s="251">
        <v>0</v>
      </c>
      <c r="CK59" s="251">
        <v>0</v>
      </c>
      <c r="CL59" s="251">
        <v>0</v>
      </c>
      <c r="CM59" s="251">
        <v>0</v>
      </c>
      <c r="CN59" s="251">
        <v>0</v>
      </c>
      <c r="CO59" s="251">
        <v>0</v>
      </c>
      <c r="CP59" s="251">
        <v>0</v>
      </c>
      <c r="CQ59" s="251">
        <v>0</v>
      </c>
      <c r="CR59" s="251">
        <v>0.1356832930709542</v>
      </c>
      <c r="CS59" s="251">
        <v>0</v>
      </c>
      <c r="CT59" s="251">
        <v>0</v>
      </c>
      <c r="CU59" s="251">
        <v>0</v>
      </c>
      <c r="CV59" s="251">
        <v>0</v>
      </c>
      <c r="CW59" s="251">
        <v>0</v>
      </c>
      <c r="CX59" s="251">
        <v>0</v>
      </c>
      <c r="CY59" s="251">
        <v>0</v>
      </c>
      <c r="CZ59" s="251">
        <v>0</v>
      </c>
      <c r="DA59" s="252">
        <v>0</v>
      </c>
    </row>
    <row r="60" spans="1:105" s="253" customFormat="1" ht="15" customHeight="1" x14ac:dyDescent="0.15">
      <c r="A60" s="254" t="s">
        <v>382</v>
      </c>
      <c r="B60" s="255" t="s">
        <v>566</v>
      </c>
      <c r="C60" s="250">
        <v>0</v>
      </c>
      <c r="D60" s="251">
        <v>0</v>
      </c>
      <c r="E60" s="251">
        <v>0</v>
      </c>
      <c r="F60" s="251">
        <v>0</v>
      </c>
      <c r="G60" s="251">
        <v>4.4618972100747757E-2</v>
      </c>
      <c r="H60" s="251">
        <v>0</v>
      </c>
      <c r="I60" s="251">
        <v>1.5828079918236662E-4</v>
      </c>
      <c r="J60" s="251">
        <v>0</v>
      </c>
      <c r="K60" s="251">
        <v>0</v>
      </c>
      <c r="L60" s="251">
        <v>0</v>
      </c>
      <c r="M60" s="251">
        <v>0</v>
      </c>
      <c r="N60" s="251">
        <v>0</v>
      </c>
      <c r="O60" s="251">
        <v>0</v>
      </c>
      <c r="P60" s="251">
        <v>0</v>
      </c>
      <c r="Q60" s="251">
        <v>0</v>
      </c>
      <c r="R60" s="251">
        <v>0</v>
      </c>
      <c r="S60" s="251">
        <v>0</v>
      </c>
      <c r="T60" s="251">
        <v>0</v>
      </c>
      <c r="U60" s="251">
        <v>0</v>
      </c>
      <c r="V60" s="251">
        <v>0</v>
      </c>
      <c r="W60" s="251">
        <v>0</v>
      </c>
      <c r="X60" s="251">
        <v>0</v>
      </c>
      <c r="Y60" s="251">
        <v>0</v>
      </c>
      <c r="Z60" s="251">
        <v>0</v>
      </c>
      <c r="AA60" s="251">
        <v>0</v>
      </c>
      <c r="AB60" s="251">
        <v>0</v>
      </c>
      <c r="AC60" s="251">
        <v>0</v>
      </c>
      <c r="AD60" s="251">
        <v>0</v>
      </c>
      <c r="AE60" s="251">
        <v>0</v>
      </c>
      <c r="AF60" s="251">
        <v>0</v>
      </c>
      <c r="AG60" s="251">
        <v>0</v>
      </c>
      <c r="AH60" s="251">
        <v>0</v>
      </c>
      <c r="AI60" s="251">
        <v>0</v>
      </c>
      <c r="AJ60" s="251">
        <v>0</v>
      </c>
      <c r="AK60" s="251">
        <v>0</v>
      </c>
      <c r="AL60" s="251">
        <v>0</v>
      </c>
      <c r="AM60" s="251">
        <v>0</v>
      </c>
      <c r="AN60" s="251">
        <v>0</v>
      </c>
      <c r="AO60" s="251">
        <v>0</v>
      </c>
      <c r="AP60" s="251">
        <v>0</v>
      </c>
      <c r="AQ60" s="251">
        <v>0</v>
      </c>
      <c r="AR60" s="251">
        <v>0</v>
      </c>
      <c r="AS60" s="251">
        <v>0</v>
      </c>
      <c r="AT60" s="251">
        <v>0</v>
      </c>
      <c r="AU60" s="251">
        <v>0</v>
      </c>
      <c r="AV60" s="251">
        <v>0</v>
      </c>
      <c r="AW60" s="251">
        <v>0</v>
      </c>
      <c r="AX60" s="251">
        <v>0</v>
      </c>
      <c r="AY60" s="251">
        <v>0</v>
      </c>
      <c r="AZ60" s="251">
        <v>0</v>
      </c>
      <c r="BA60" s="251">
        <v>0</v>
      </c>
      <c r="BB60" s="251">
        <v>0</v>
      </c>
      <c r="BC60" s="251">
        <v>0</v>
      </c>
      <c r="BD60" s="251">
        <v>0</v>
      </c>
      <c r="BE60" s="251">
        <v>0</v>
      </c>
      <c r="BF60" s="251">
        <v>0.12969610603342549</v>
      </c>
      <c r="BG60" s="251">
        <v>0</v>
      </c>
      <c r="BH60" s="251">
        <v>0</v>
      </c>
      <c r="BI60" s="251">
        <v>0</v>
      </c>
      <c r="BJ60" s="251">
        <v>0</v>
      </c>
      <c r="BK60" s="251">
        <v>0</v>
      </c>
      <c r="BL60" s="251">
        <v>0</v>
      </c>
      <c r="BM60" s="251">
        <v>0</v>
      </c>
      <c r="BN60" s="251">
        <v>0</v>
      </c>
      <c r="BO60" s="251">
        <v>0</v>
      </c>
      <c r="BP60" s="251">
        <v>0</v>
      </c>
      <c r="BQ60" s="251">
        <v>0</v>
      </c>
      <c r="BR60" s="251">
        <v>0</v>
      </c>
      <c r="BS60" s="251">
        <v>0</v>
      </c>
      <c r="BT60" s="251">
        <v>0</v>
      </c>
      <c r="BU60" s="251">
        <v>0</v>
      </c>
      <c r="BV60" s="251">
        <v>0</v>
      </c>
      <c r="BW60" s="251">
        <v>0</v>
      </c>
      <c r="BX60" s="251">
        <v>0</v>
      </c>
      <c r="BY60" s="251">
        <v>0</v>
      </c>
      <c r="BZ60" s="251">
        <v>5.3772715133620197E-2</v>
      </c>
      <c r="CA60" s="251">
        <v>0</v>
      </c>
      <c r="CB60" s="251">
        <v>0</v>
      </c>
      <c r="CC60" s="251">
        <v>0</v>
      </c>
      <c r="CD60" s="251">
        <v>4.1539121372309714E-4</v>
      </c>
      <c r="CE60" s="251">
        <v>0</v>
      </c>
      <c r="CF60" s="251">
        <v>0</v>
      </c>
      <c r="CG60" s="251">
        <v>0</v>
      </c>
      <c r="CH60" s="251">
        <v>0</v>
      </c>
      <c r="CI60" s="251">
        <v>8.2051641960447104E-4</v>
      </c>
      <c r="CJ60" s="251">
        <v>1.2446898068632314E-4</v>
      </c>
      <c r="CK60" s="251">
        <v>1.8593313404174512E-4</v>
      </c>
      <c r="CL60" s="251">
        <v>0</v>
      </c>
      <c r="CM60" s="251">
        <v>0</v>
      </c>
      <c r="CN60" s="251">
        <v>0</v>
      </c>
      <c r="CO60" s="251">
        <v>0</v>
      </c>
      <c r="CP60" s="251">
        <v>1.6160895736384897E-5</v>
      </c>
      <c r="CQ60" s="251">
        <v>0</v>
      </c>
      <c r="CR60" s="251">
        <v>0</v>
      </c>
      <c r="CS60" s="251">
        <v>1.3464361149871047E-6</v>
      </c>
      <c r="CT60" s="251">
        <v>0</v>
      </c>
      <c r="CU60" s="251">
        <v>0</v>
      </c>
      <c r="CV60" s="251">
        <v>0</v>
      </c>
      <c r="CW60" s="251">
        <v>1.962123848684446E-5</v>
      </c>
      <c r="CX60" s="251">
        <v>0</v>
      </c>
      <c r="CY60" s="251">
        <v>0</v>
      </c>
      <c r="CZ60" s="251">
        <v>0</v>
      </c>
      <c r="DA60" s="252">
        <v>0</v>
      </c>
    </row>
    <row r="61" spans="1:105" s="253" customFormat="1" ht="15" customHeight="1" x14ac:dyDescent="0.15">
      <c r="A61" s="254" t="s">
        <v>383</v>
      </c>
      <c r="B61" s="255" t="s">
        <v>567</v>
      </c>
      <c r="C61" s="250">
        <v>0</v>
      </c>
      <c r="D61" s="251">
        <v>0</v>
      </c>
      <c r="E61" s="251">
        <v>0</v>
      </c>
      <c r="F61" s="251">
        <v>0</v>
      </c>
      <c r="G61" s="251">
        <v>0</v>
      </c>
      <c r="H61" s="251">
        <v>0</v>
      </c>
      <c r="I61" s="251">
        <v>0</v>
      </c>
      <c r="J61" s="251">
        <v>0</v>
      </c>
      <c r="K61" s="251">
        <v>0</v>
      </c>
      <c r="L61" s="251">
        <v>0</v>
      </c>
      <c r="M61" s="251">
        <v>0</v>
      </c>
      <c r="N61" s="251">
        <v>0</v>
      </c>
      <c r="O61" s="251">
        <v>0</v>
      </c>
      <c r="P61" s="251">
        <v>0</v>
      </c>
      <c r="Q61" s="251">
        <v>0</v>
      </c>
      <c r="R61" s="251">
        <v>0</v>
      </c>
      <c r="S61" s="251">
        <v>0</v>
      </c>
      <c r="T61" s="251">
        <v>0</v>
      </c>
      <c r="U61" s="251">
        <v>0</v>
      </c>
      <c r="V61" s="251">
        <v>0</v>
      </c>
      <c r="W61" s="251">
        <v>0</v>
      </c>
      <c r="X61" s="251">
        <v>0</v>
      </c>
      <c r="Y61" s="251">
        <v>0</v>
      </c>
      <c r="Z61" s="251">
        <v>0</v>
      </c>
      <c r="AA61" s="251">
        <v>0</v>
      </c>
      <c r="AB61" s="251">
        <v>0</v>
      </c>
      <c r="AC61" s="251">
        <v>0</v>
      </c>
      <c r="AD61" s="251">
        <v>0</v>
      </c>
      <c r="AE61" s="251">
        <v>0</v>
      </c>
      <c r="AF61" s="251">
        <v>0</v>
      </c>
      <c r="AG61" s="251">
        <v>0</v>
      </c>
      <c r="AH61" s="251">
        <v>0</v>
      </c>
      <c r="AI61" s="251">
        <v>0</v>
      </c>
      <c r="AJ61" s="251">
        <v>0</v>
      </c>
      <c r="AK61" s="251">
        <v>0</v>
      </c>
      <c r="AL61" s="251">
        <v>0</v>
      </c>
      <c r="AM61" s="251">
        <v>0</v>
      </c>
      <c r="AN61" s="251">
        <v>0</v>
      </c>
      <c r="AO61" s="251">
        <v>0</v>
      </c>
      <c r="AP61" s="251">
        <v>0</v>
      </c>
      <c r="AQ61" s="251">
        <v>0</v>
      </c>
      <c r="AR61" s="251">
        <v>0</v>
      </c>
      <c r="AS61" s="251">
        <v>0</v>
      </c>
      <c r="AT61" s="251">
        <v>0</v>
      </c>
      <c r="AU61" s="251">
        <v>0</v>
      </c>
      <c r="AV61" s="251">
        <v>0</v>
      </c>
      <c r="AW61" s="251">
        <v>0</v>
      </c>
      <c r="AX61" s="251">
        <v>0</v>
      </c>
      <c r="AY61" s="251">
        <v>0</v>
      </c>
      <c r="AZ61" s="251">
        <v>0</v>
      </c>
      <c r="BA61" s="251">
        <v>0</v>
      </c>
      <c r="BB61" s="251">
        <v>0</v>
      </c>
      <c r="BC61" s="251">
        <v>0</v>
      </c>
      <c r="BD61" s="251">
        <v>0</v>
      </c>
      <c r="BE61" s="251">
        <v>0</v>
      </c>
      <c r="BF61" s="251">
        <v>0</v>
      </c>
      <c r="BG61" s="251">
        <v>0.26977595513071795</v>
      </c>
      <c r="BH61" s="251">
        <v>0</v>
      </c>
      <c r="BI61" s="251">
        <v>0</v>
      </c>
      <c r="BJ61" s="251">
        <v>0</v>
      </c>
      <c r="BK61" s="251">
        <v>0</v>
      </c>
      <c r="BL61" s="251">
        <v>0</v>
      </c>
      <c r="BM61" s="251">
        <v>0</v>
      </c>
      <c r="BN61" s="251">
        <v>0</v>
      </c>
      <c r="BO61" s="251">
        <v>0</v>
      </c>
      <c r="BP61" s="251">
        <v>0</v>
      </c>
      <c r="BQ61" s="251">
        <v>0</v>
      </c>
      <c r="BR61" s="251">
        <v>0</v>
      </c>
      <c r="BS61" s="251">
        <v>0</v>
      </c>
      <c r="BT61" s="251">
        <v>0</v>
      </c>
      <c r="BU61" s="251">
        <v>0</v>
      </c>
      <c r="BV61" s="251">
        <v>0</v>
      </c>
      <c r="BW61" s="251">
        <v>8.3497471118376881E-2</v>
      </c>
      <c r="BX61" s="251">
        <v>0</v>
      </c>
      <c r="BY61" s="251">
        <v>0</v>
      </c>
      <c r="BZ61" s="251">
        <v>0</v>
      </c>
      <c r="CA61" s="251">
        <v>0.15694074688662615</v>
      </c>
      <c r="CB61" s="251">
        <v>0</v>
      </c>
      <c r="CC61" s="251">
        <v>0</v>
      </c>
      <c r="CD61" s="251">
        <v>7.2827833447865016E-5</v>
      </c>
      <c r="CE61" s="251">
        <v>0</v>
      </c>
      <c r="CF61" s="251">
        <v>0</v>
      </c>
      <c r="CG61" s="251">
        <v>0</v>
      </c>
      <c r="CH61" s="251">
        <v>0</v>
      </c>
      <c r="CI61" s="251">
        <v>4.2930653736855265E-3</v>
      </c>
      <c r="CJ61" s="251">
        <v>0</v>
      </c>
      <c r="CK61" s="251">
        <v>0</v>
      </c>
      <c r="CL61" s="251">
        <v>0</v>
      </c>
      <c r="CM61" s="251">
        <v>0</v>
      </c>
      <c r="CN61" s="251">
        <v>0</v>
      </c>
      <c r="CO61" s="251">
        <v>0</v>
      </c>
      <c r="CP61" s="251">
        <v>1.44754035430196E-6</v>
      </c>
      <c r="CQ61" s="251">
        <v>0</v>
      </c>
      <c r="CR61" s="251">
        <v>5.8918216690262721E-3</v>
      </c>
      <c r="CS61" s="251">
        <v>1.0236826636947964E-5</v>
      </c>
      <c r="CT61" s="251">
        <v>0</v>
      </c>
      <c r="CU61" s="251">
        <v>0</v>
      </c>
      <c r="CV61" s="251">
        <v>0</v>
      </c>
      <c r="CW61" s="251">
        <v>1.4481206020298833E-6</v>
      </c>
      <c r="CX61" s="251">
        <v>0</v>
      </c>
      <c r="CY61" s="251">
        <v>4.5364951732845631E-4</v>
      </c>
      <c r="CZ61" s="251">
        <v>0</v>
      </c>
      <c r="DA61" s="252">
        <v>0</v>
      </c>
    </row>
    <row r="62" spans="1:105" s="253" customFormat="1" ht="15" customHeight="1" x14ac:dyDescent="0.15">
      <c r="A62" s="254" t="s">
        <v>384</v>
      </c>
      <c r="B62" s="255" t="s">
        <v>568</v>
      </c>
      <c r="C62" s="250">
        <v>6.0271863564479453E-5</v>
      </c>
      <c r="D62" s="251">
        <v>9.0563743341562298E-6</v>
      </c>
      <c r="E62" s="251">
        <v>1.6627933247943081E-4</v>
      </c>
      <c r="F62" s="251">
        <v>1.8386415249189734E-4</v>
      </c>
      <c r="G62" s="251">
        <v>7.2159004732268587E-3</v>
      </c>
      <c r="H62" s="251">
        <v>0</v>
      </c>
      <c r="I62" s="251">
        <v>1.1800210438091103E-3</v>
      </c>
      <c r="J62" s="251">
        <v>8.246120091380104E-5</v>
      </c>
      <c r="K62" s="251">
        <v>1.2145991442740208E-4</v>
      </c>
      <c r="L62" s="251">
        <v>1.4798581551473873E-6</v>
      </c>
      <c r="M62" s="251">
        <v>4.7711072116550805E-4</v>
      </c>
      <c r="N62" s="251">
        <v>3.6974884759055149E-4</v>
      </c>
      <c r="O62" s="251">
        <v>1.3341736159145148E-3</v>
      </c>
      <c r="P62" s="251">
        <v>3.0404836264206201E-4</v>
      </c>
      <c r="Q62" s="251">
        <v>1.0075070833654332E-3</v>
      </c>
      <c r="R62" s="251">
        <v>2.3152067715129582E-2</v>
      </c>
      <c r="S62" s="251">
        <v>1.2797803684143929E-3</v>
      </c>
      <c r="T62" s="251">
        <v>6.3433242856501182E-3</v>
      </c>
      <c r="U62" s="251">
        <v>6.6657656107930107E-5</v>
      </c>
      <c r="V62" s="251">
        <v>2.4027585577720222E-4</v>
      </c>
      <c r="W62" s="251">
        <v>5.2148526621017176E-5</v>
      </c>
      <c r="X62" s="251">
        <v>1.1902226342759062E-5</v>
      </c>
      <c r="Y62" s="251">
        <v>3.5239745811669556E-5</v>
      </c>
      <c r="Z62" s="251">
        <v>2.4402147388970228E-5</v>
      </c>
      <c r="AA62" s="251">
        <v>3.7511893257547716E-5</v>
      </c>
      <c r="AB62" s="251">
        <v>1.3714615869145789E-4</v>
      </c>
      <c r="AC62" s="251">
        <v>4.5844607506650417E-4</v>
      </c>
      <c r="AD62" s="251">
        <v>2.5561543230483093E-4</v>
      </c>
      <c r="AE62" s="251">
        <v>2.0911834210494043E-4</v>
      </c>
      <c r="AF62" s="251">
        <v>2.1588824342389326E-4</v>
      </c>
      <c r="AG62" s="251">
        <v>2.4670505616510153E-3</v>
      </c>
      <c r="AH62" s="251">
        <v>3.9909453767835055E-3</v>
      </c>
      <c r="AI62" s="251">
        <v>1.6459898927753891E-4</v>
      </c>
      <c r="AJ62" s="251">
        <v>1.1047913850859203E-3</v>
      </c>
      <c r="AK62" s="251">
        <v>0</v>
      </c>
      <c r="AL62" s="251">
        <v>0</v>
      </c>
      <c r="AM62" s="251">
        <v>1.2933815611993924E-3</v>
      </c>
      <c r="AN62" s="251">
        <v>3.2967782876421837E-3</v>
      </c>
      <c r="AO62" s="251">
        <v>2.1184420976813652E-6</v>
      </c>
      <c r="AP62" s="251">
        <v>0</v>
      </c>
      <c r="AQ62" s="251">
        <v>9.9765047207533378E-4</v>
      </c>
      <c r="AR62" s="251">
        <v>4.9841115070498072E-5</v>
      </c>
      <c r="AS62" s="251">
        <v>1.2769263985219675E-4</v>
      </c>
      <c r="AT62" s="251">
        <v>5.5913738958370953E-5</v>
      </c>
      <c r="AU62" s="251">
        <v>6.914953631196951E-4</v>
      </c>
      <c r="AV62" s="251">
        <v>2.0185404519568943E-3</v>
      </c>
      <c r="AW62" s="251">
        <v>1.7835206947496306E-4</v>
      </c>
      <c r="AX62" s="251">
        <v>1.0962862547288777E-3</v>
      </c>
      <c r="AY62" s="251">
        <v>1.5756963946716943E-3</v>
      </c>
      <c r="AZ62" s="251">
        <v>2.4462183927465226E-4</v>
      </c>
      <c r="BA62" s="251">
        <v>5.7516129412272885E-3</v>
      </c>
      <c r="BB62" s="251">
        <v>2.0560614222389523E-4</v>
      </c>
      <c r="BC62" s="251">
        <v>8.2086797696980115E-4</v>
      </c>
      <c r="BD62" s="251">
        <v>9.3922567207542799E-4</v>
      </c>
      <c r="BE62" s="251">
        <v>4.6061849684189563E-4</v>
      </c>
      <c r="BF62" s="251">
        <v>1.2180665420277884E-3</v>
      </c>
      <c r="BG62" s="251">
        <v>4.3240961312305881E-4</v>
      </c>
      <c r="BH62" s="251">
        <v>0.12080964078101429</v>
      </c>
      <c r="BI62" s="251">
        <v>1.859566117768664E-5</v>
      </c>
      <c r="BJ62" s="251">
        <v>1.3086287522401433E-3</v>
      </c>
      <c r="BK62" s="251">
        <v>4.3507176918018108E-3</v>
      </c>
      <c r="BL62" s="251">
        <v>2.7206747779634174E-3</v>
      </c>
      <c r="BM62" s="251">
        <v>1.4802306649918569E-5</v>
      </c>
      <c r="BN62" s="251">
        <v>1.6370773550930208E-6</v>
      </c>
      <c r="BO62" s="251">
        <v>7.2467616883634643E-4</v>
      </c>
      <c r="BP62" s="251">
        <v>8.9284734903024665E-4</v>
      </c>
      <c r="BQ62" s="251">
        <v>3.4505337704302354E-4</v>
      </c>
      <c r="BR62" s="251">
        <v>3.7387034758793901E-4</v>
      </c>
      <c r="BS62" s="251">
        <v>1.7187434859211505E-4</v>
      </c>
      <c r="BT62" s="251">
        <v>1.675516994749939E-5</v>
      </c>
      <c r="BU62" s="251">
        <v>1.8235293808849748E-5</v>
      </c>
      <c r="BV62" s="251">
        <v>0</v>
      </c>
      <c r="BW62" s="251">
        <v>4.0756346913480663E-5</v>
      </c>
      <c r="BX62" s="251">
        <v>2.3333204720435332E-4</v>
      </c>
      <c r="BY62" s="251">
        <v>2.0648466936856134E-5</v>
      </c>
      <c r="BZ62" s="251">
        <v>4.6548019852486663E-4</v>
      </c>
      <c r="CA62" s="251">
        <v>2.1960275124384764E-5</v>
      </c>
      <c r="CB62" s="251">
        <v>1.0326423687728948E-4</v>
      </c>
      <c r="CC62" s="251">
        <v>3.4158590563372314E-5</v>
      </c>
      <c r="CD62" s="251">
        <v>1.8855250898254525E-4</v>
      </c>
      <c r="CE62" s="251">
        <v>6.5764716364774523E-5</v>
      </c>
      <c r="CF62" s="251">
        <v>1.4237767081293191E-3</v>
      </c>
      <c r="CG62" s="251">
        <v>2.0648644373581506E-3</v>
      </c>
      <c r="CH62" s="251">
        <v>1.007301499162788E-2</v>
      </c>
      <c r="CI62" s="251">
        <v>1.1585714268458522E-3</v>
      </c>
      <c r="CJ62" s="251">
        <v>2.6069764438351527E-3</v>
      </c>
      <c r="CK62" s="251">
        <v>9.2235209641542259E-3</v>
      </c>
      <c r="CL62" s="251">
        <v>2.391440831121619E-4</v>
      </c>
      <c r="CM62" s="251">
        <v>3.0024835266626647E-3</v>
      </c>
      <c r="CN62" s="251">
        <v>1.525391857731342E-3</v>
      </c>
      <c r="CO62" s="251">
        <v>4.7752788176324036E-3</v>
      </c>
      <c r="CP62" s="251">
        <v>1.0390533895119118E-2</v>
      </c>
      <c r="CQ62" s="251">
        <v>2.1667873086537023E-3</v>
      </c>
      <c r="CR62" s="251">
        <v>8.8455976646437248E-4</v>
      </c>
      <c r="CS62" s="251">
        <v>2.6316664391200497E-3</v>
      </c>
      <c r="CT62" s="251">
        <v>2.5070988814919616E-3</v>
      </c>
      <c r="CU62" s="251">
        <v>2.080428265408316E-3</v>
      </c>
      <c r="CV62" s="251">
        <v>3.6280189192985698E-3</v>
      </c>
      <c r="CW62" s="251">
        <v>6.1506615126303964E-3</v>
      </c>
      <c r="CX62" s="251">
        <v>0</v>
      </c>
      <c r="CY62" s="251">
        <v>8.6704273969521045E-3</v>
      </c>
      <c r="CZ62" s="251">
        <v>0.12863260696822729</v>
      </c>
      <c r="DA62" s="252">
        <v>3.0577504947999442E-4</v>
      </c>
    </row>
    <row r="63" spans="1:105" s="253" customFormat="1" ht="15" customHeight="1" x14ac:dyDescent="0.15">
      <c r="A63" s="254" t="s">
        <v>385</v>
      </c>
      <c r="B63" s="255" t="s">
        <v>641</v>
      </c>
      <c r="C63" s="250">
        <v>3.5183400197081791E-4</v>
      </c>
      <c r="D63" s="251">
        <v>1.2804816637770756E-3</v>
      </c>
      <c r="E63" s="251">
        <v>4.5475364416832757E-6</v>
      </c>
      <c r="F63" s="251">
        <v>1.5234571112526256E-3</v>
      </c>
      <c r="G63" s="251">
        <v>5.0768604948542847E-7</v>
      </c>
      <c r="H63" s="251">
        <v>0</v>
      </c>
      <c r="I63" s="251">
        <v>0</v>
      </c>
      <c r="J63" s="251">
        <v>1.7678719465689542E-4</v>
      </c>
      <c r="K63" s="251">
        <v>0</v>
      </c>
      <c r="L63" s="251">
        <v>0</v>
      </c>
      <c r="M63" s="251">
        <v>0</v>
      </c>
      <c r="N63" s="251">
        <v>0</v>
      </c>
      <c r="O63" s="251">
        <v>4.7909608224675615E-4</v>
      </c>
      <c r="P63" s="251">
        <v>1.2337365713323053E-2</v>
      </c>
      <c r="Q63" s="251">
        <v>6.8051667907860613E-5</v>
      </c>
      <c r="R63" s="251">
        <v>0</v>
      </c>
      <c r="S63" s="251">
        <v>1.7189652701591871E-2</v>
      </c>
      <c r="T63" s="251">
        <v>0</v>
      </c>
      <c r="U63" s="251">
        <v>1.2308372037778815E-2</v>
      </c>
      <c r="V63" s="251">
        <v>0</v>
      </c>
      <c r="W63" s="251">
        <v>0</v>
      </c>
      <c r="X63" s="251">
        <v>2.4389039928837217E-2</v>
      </c>
      <c r="Y63" s="251">
        <v>1.4731369150779896E-4</v>
      </c>
      <c r="Z63" s="251">
        <v>0</v>
      </c>
      <c r="AA63" s="251">
        <v>2.6208640653452211E-5</v>
      </c>
      <c r="AB63" s="251">
        <v>2.1840141087311424E-6</v>
      </c>
      <c r="AC63" s="251">
        <v>3.4226583787627852E-6</v>
      </c>
      <c r="AD63" s="251">
        <v>2.8613667795316895E-6</v>
      </c>
      <c r="AE63" s="251">
        <v>4.8918416835524569E-3</v>
      </c>
      <c r="AF63" s="251">
        <v>2.3380036842412896E-5</v>
      </c>
      <c r="AG63" s="251">
        <v>0</v>
      </c>
      <c r="AH63" s="251">
        <v>9.0055439534848774E-3</v>
      </c>
      <c r="AI63" s="251">
        <v>4.9057991974932689E-3</v>
      </c>
      <c r="AJ63" s="251">
        <v>1.2075461508178455E-3</v>
      </c>
      <c r="AK63" s="251">
        <v>0</v>
      </c>
      <c r="AL63" s="251">
        <v>0</v>
      </c>
      <c r="AM63" s="251">
        <v>5.3294636334355779E-3</v>
      </c>
      <c r="AN63" s="251">
        <v>6.8375686802236036E-3</v>
      </c>
      <c r="AO63" s="251">
        <v>4.3408997023588851E-2</v>
      </c>
      <c r="AP63" s="251">
        <v>0</v>
      </c>
      <c r="AQ63" s="251">
        <v>1.4141802379284479E-3</v>
      </c>
      <c r="AR63" s="251">
        <v>0</v>
      </c>
      <c r="AS63" s="251">
        <v>4.8613357411776665E-4</v>
      </c>
      <c r="AT63" s="251">
        <v>0</v>
      </c>
      <c r="AU63" s="251">
        <v>0</v>
      </c>
      <c r="AV63" s="251">
        <v>0</v>
      </c>
      <c r="AW63" s="251">
        <v>7.3059703171520068E-5</v>
      </c>
      <c r="AX63" s="251">
        <v>0</v>
      </c>
      <c r="AY63" s="251">
        <v>0</v>
      </c>
      <c r="AZ63" s="251">
        <v>0</v>
      </c>
      <c r="BA63" s="251">
        <v>0</v>
      </c>
      <c r="BB63" s="251">
        <v>0</v>
      </c>
      <c r="BC63" s="251">
        <v>0</v>
      </c>
      <c r="BD63" s="251">
        <v>0</v>
      </c>
      <c r="BE63" s="251">
        <v>6.1767268701224675E-5</v>
      </c>
      <c r="BF63" s="251">
        <v>0</v>
      </c>
      <c r="BG63" s="251">
        <v>0</v>
      </c>
      <c r="BH63" s="251">
        <v>1.1588642208234729E-4</v>
      </c>
      <c r="BI63" s="251">
        <v>0</v>
      </c>
      <c r="BJ63" s="251">
        <v>0</v>
      </c>
      <c r="BK63" s="251">
        <v>0</v>
      </c>
      <c r="BL63" s="251">
        <v>1.5134613319203415E-4</v>
      </c>
      <c r="BM63" s="251">
        <v>2.6048089405863117E-3</v>
      </c>
      <c r="BN63" s="251">
        <v>3.2542512960267531E-3</v>
      </c>
      <c r="BO63" s="251">
        <v>0</v>
      </c>
      <c r="BP63" s="251">
        <v>0</v>
      </c>
      <c r="BQ63" s="251">
        <v>0</v>
      </c>
      <c r="BR63" s="251">
        <v>0</v>
      </c>
      <c r="BS63" s="251">
        <v>0</v>
      </c>
      <c r="BT63" s="251">
        <v>0</v>
      </c>
      <c r="BU63" s="251">
        <v>0</v>
      </c>
      <c r="BV63" s="251">
        <v>0</v>
      </c>
      <c r="BW63" s="251">
        <v>0</v>
      </c>
      <c r="BX63" s="251">
        <v>2.3286050197964561E-4</v>
      </c>
      <c r="BY63" s="251">
        <v>0</v>
      </c>
      <c r="BZ63" s="251">
        <v>0</v>
      </c>
      <c r="CA63" s="251">
        <v>0</v>
      </c>
      <c r="CB63" s="251">
        <v>0</v>
      </c>
      <c r="CC63" s="251">
        <v>0</v>
      </c>
      <c r="CD63" s="251">
        <v>0</v>
      </c>
      <c r="CE63" s="251">
        <v>0</v>
      </c>
      <c r="CF63" s="251">
        <v>0</v>
      </c>
      <c r="CG63" s="251">
        <v>0</v>
      </c>
      <c r="CH63" s="251">
        <v>0</v>
      </c>
      <c r="CI63" s="251">
        <v>0</v>
      </c>
      <c r="CJ63" s="251">
        <v>0</v>
      </c>
      <c r="CK63" s="251">
        <v>0</v>
      </c>
      <c r="CL63" s="251">
        <v>0</v>
      </c>
      <c r="CM63" s="251">
        <v>0</v>
      </c>
      <c r="CN63" s="251">
        <v>0</v>
      </c>
      <c r="CO63" s="251">
        <v>0</v>
      </c>
      <c r="CP63" s="251">
        <v>0</v>
      </c>
      <c r="CQ63" s="251">
        <v>0</v>
      </c>
      <c r="CR63" s="251">
        <v>0</v>
      </c>
      <c r="CS63" s="251">
        <v>0</v>
      </c>
      <c r="CT63" s="251">
        <v>0</v>
      </c>
      <c r="CU63" s="251">
        <v>7.1133143907002754E-5</v>
      </c>
      <c r="CV63" s="251">
        <v>0</v>
      </c>
      <c r="CW63" s="251">
        <v>0</v>
      </c>
      <c r="CX63" s="251">
        <v>0</v>
      </c>
      <c r="CY63" s="251">
        <v>0</v>
      </c>
      <c r="CZ63" s="251">
        <v>0</v>
      </c>
      <c r="DA63" s="252">
        <v>0</v>
      </c>
    </row>
    <row r="64" spans="1:105" s="253" customFormat="1" ht="15" customHeight="1" x14ac:dyDescent="0.15">
      <c r="A64" s="254" t="s">
        <v>386</v>
      </c>
      <c r="B64" s="255" t="s">
        <v>569</v>
      </c>
      <c r="C64" s="250">
        <v>0</v>
      </c>
      <c r="D64" s="251">
        <v>0</v>
      </c>
      <c r="E64" s="251">
        <v>0</v>
      </c>
      <c r="F64" s="251">
        <v>0</v>
      </c>
      <c r="G64" s="251">
        <v>0</v>
      </c>
      <c r="H64" s="251">
        <v>0</v>
      </c>
      <c r="I64" s="251">
        <v>0</v>
      </c>
      <c r="J64" s="251">
        <v>0</v>
      </c>
      <c r="K64" s="251">
        <v>0</v>
      </c>
      <c r="L64" s="251">
        <v>0</v>
      </c>
      <c r="M64" s="251">
        <v>0</v>
      </c>
      <c r="N64" s="251">
        <v>0</v>
      </c>
      <c r="O64" s="251">
        <v>0</v>
      </c>
      <c r="P64" s="251">
        <v>0</v>
      </c>
      <c r="Q64" s="251">
        <v>0</v>
      </c>
      <c r="R64" s="251">
        <v>0</v>
      </c>
      <c r="S64" s="251">
        <v>0</v>
      </c>
      <c r="T64" s="251">
        <v>0</v>
      </c>
      <c r="U64" s="251">
        <v>0</v>
      </c>
      <c r="V64" s="251">
        <v>0</v>
      </c>
      <c r="W64" s="251">
        <v>0</v>
      </c>
      <c r="X64" s="251">
        <v>0</v>
      </c>
      <c r="Y64" s="251">
        <v>0</v>
      </c>
      <c r="Z64" s="251">
        <v>0</v>
      </c>
      <c r="AA64" s="251">
        <v>0</v>
      </c>
      <c r="AB64" s="251">
        <v>0</v>
      </c>
      <c r="AC64" s="251">
        <v>0</v>
      </c>
      <c r="AD64" s="251">
        <v>0</v>
      </c>
      <c r="AE64" s="251">
        <v>0</v>
      </c>
      <c r="AF64" s="251">
        <v>0</v>
      </c>
      <c r="AG64" s="251">
        <v>0</v>
      </c>
      <c r="AH64" s="251">
        <v>0</v>
      </c>
      <c r="AI64" s="251">
        <v>0</v>
      </c>
      <c r="AJ64" s="251">
        <v>0</v>
      </c>
      <c r="AK64" s="251">
        <v>0</v>
      </c>
      <c r="AL64" s="251">
        <v>0</v>
      </c>
      <c r="AM64" s="251">
        <v>0</v>
      </c>
      <c r="AN64" s="251">
        <v>0</v>
      </c>
      <c r="AO64" s="251">
        <v>0</v>
      </c>
      <c r="AP64" s="251">
        <v>0</v>
      </c>
      <c r="AQ64" s="251">
        <v>0</v>
      </c>
      <c r="AR64" s="251">
        <v>0</v>
      </c>
      <c r="AS64" s="251">
        <v>0</v>
      </c>
      <c r="AT64" s="251">
        <v>0</v>
      </c>
      <c r="AU64" s="251">
        <v>0</v>
      </c>
      <c r="AV64" s="251">
        <v>0</v>
      </c>
      <c r="AW64" s="251">
        <v>0</v>
      </c>
      <c r="AX64" s="251">
        <v>0</v>
      </c>
      <c r="AY64" s="251">
        <v>0</v>
      </c>
      <c r="AZ64" s="251">
        <v>0</v>
      </c>
      <c r="BA64" s="251">
        <v>0</v>
      </c>
      <c r="BB64" s="251">
        <v>0</v>
      </c>
      <c r="BC64" s="251">
        <v>0</v>
      </c>
      <c r="BD64" s="251">
        <v>0</v>
      </c>
      <c r="BE64" s="251">
        <v>0</v>
      </c>
      <c r="BF64" s="251">
        <v>0</v>
      </c>
      <c r="BG64" s="251">
        <v>0</v>
      </c>
      <c r="BH64" s="251">
        <v>0</v>
      </c>
      <c r="BI64" s="251">
        <v>0</v>
      </c>
      <c r="BJ64" s="251">
        <v>0</v>
      </c>
      <c r="BK64" s="251">
        <v>0</v>
      </c>
      <c r="BL64" s="251">
        <v>0</v>
      </c>
      <c r="BM64" s="251">
        <v>0</v>
      </c>
      <c r="BN64" s="251">
        <v>0</v>
      </c>
      <c r="BO64" s="251">
        <v>0</v>
      </c>
      <c r="BP64" s="251">
        <v>0</v>
      </c>
      <c r="BQ64" s="251">
        <v>0</v>
      </c>
      <c r="BR64" s="251">
        <v>0</v>
      </c>
      <c r="BS64" s="251">
        <v>0</v>
      </c>
      <c r="BT64" s="251">
        <v>0</v>
      </c>
      <c r="BU64" s="251">
        <v>0</v>
      </c>
      <c r="BV64" s="251">
        <v>0</v>
      </c>
      <c r="BW64" s="251">
        <v>0</v>
      </c>
      <c r="BX64" s="251">
        <v>0</v>
      </c>
      <c r="BY64" s="251">
        <v>0</v>
      </c>
      <c r="BZ64" s="251">
        <v>0</v>
      </c>
      <c r="CA64" s="251">
        <v>0</v>
      </c>
      <c r="CB64" s="251">
        <v>0</v>
      </c>
      <c r="CC64" s="251">
        <v>0</v>
      </c>
      <c r="CD64" s="251">
        <v>0</v>
      </c>
      <c r="CE64" s="251">
        <v>0</v>
      </c>
      <c r="CF64" s="251">
        <v>0</v>
      </c>
      <c r="CG64" s="251">
        <v>0</v>
      </c>
      <c r="CH64" s="251">
        <v>0</v>
      </c>
      <c r="CI64" s="251">
        <v>0</v>
      </c>
      <c r="CJ64" s="251">
        <v>0</v>
      </c>
      <c r="CK64" s="251">
        <v>0</v>
      </c>
      <c r="CL64" s="251">
        <v>0</v>
      </c>
      <c r="CM64" s="251">
        <v>0</v>
      </c>
      <c r="CN64" s="251">
        <v>0</v>
      </c>
      <c r="CO64" s="251">
        <v>0</v>
      </c>
      <c r="CP64" s="251">
        <v>0</v>
      </c>
      <c r="CQ64" s="251">
        <v>0</v>
      </c>
      <c r="CR64" s="251">
        <v>0</v>
      </c>
      <c r="CS64" s="251">
        <v>0</v>
      </c>
      <c r="CT64" s="251">
        <v>0</v>
      </c>
      <c r="CU64" s="251">
        <v>0</v>
      </c>
      <c r="CV64" s="251">
        <v>0</v>
      </c>
      <c r="CW64" s="251">
        <v>0</v>
      </c>
      <c r="CX64" s="251">
        <v>0</v>
      </c>
      <c r="CY64" s="251">
        <v>0</v>
      </c>
      <c r="CZ64" s="251">
        <v>0</v>
      </c>
      <c r="DA64" s="252">
        <v>0</v>
      </c>
    </row>
    <row r="65" spans="1:105" s="253" customFormat="1" ht="15" customHeight="1" x14ac:dyDescent="0.15">
      <c r="A65" s="254" t="s">
        <v>387</v>
      </c>
      <c r="B65" s="255" t="s">
        <v>476</v>
      </c>
      <c r="C65" s="250">
        <v>3.9737487779239328E-3</v>
      </c>
      <c r="D65" s="251">
        <v>3.1780282100740262E-3</v>
      </c>
      <c r="E65" s="251">
        <v>8.0589300802361985E-3</v>
      </c>
      <c r="F65" s="251">
        <v>3.3975927320089731E-4</v>
      </c>
      <c r="G65" s="251">
        <v>4.6919710085881444E-4</v>
      </c>
      <c r="H65" s="251">
        <v>0</v>
      </c>
      <c r="I65" s="251">
        <v>2.9368625429242452E-3</v>
      </c>
      <c r="J65" s="251">
        <v>4.3610685024458466E-4</v>
      </c>
      <c r="K65" s="251">
        <v>3.6313751854298533E-4</v>
      </c>
      <c r="L65" s="251">
        <v>1.2585520946730734E-4</v>
      </c>
      <c r="M65" s="251">
        <v>4.3464601532309285E-4</v>
      </c>
      <c r="N65" s="251">
        <v>1.0915265220184333E-3</v>
      </c>
      <c r="O65" s="251">
        <v>3.1221287565899217E-4</v>
      </c>
      <c r="P65" s="251">
        <v>1.6020449155727189E-3</v>
      </c>
      <c r="Q65" s="251">
        <v>5.1612268132131519E-3</v>
      </c>
      <c r="R65" s="251">
        <v>2.4907473412950068E-3</v>
      </c>
      <c r="S65" s="251">
        <v>1.1676127644087105E-3</v>
      </c>
      <c r="T65" s="251">
        <v>3.1201673500555055E-3</v>
      </c>
      <c r="U65" s="251">
        <v>9.4101462987082139E-3</v>
      </c>
      <c r="V65" s="251">
        <v>4.3145163215198585E-3</v>
      </c>
      <c r="W65" s="251">
        <v>2.0937047499837037E-3</v>
      </c>
      <c r="X65" s="251">
        <v>2.9652830850570681E-3</v>
      </c>
      <c r="Y65" s="251">
        <v>4.3021374927787407E-3</v>
      </c>
      <c r="Z65" s="251">
        <v>5.7101024890190335E-3</v>
      </c>
      <c r="AA65" s="251">
        <v>7.8453267882118254E-3</v>
      </c>
      <c r="AB65" s="251">
        <v>1.7705405286009056E-3</v>
      </c>
      <c r="AC65" s="251">
        <v>3.0147915886268866E-3</v>
      </c>
      <c r="AD65" s="251">
        <v>6.4231961466927369E-3</v>
      </c>
      <c r="AE65" s="251">
        <v>5.1808289195873145E-3</v>
      </c>
      <c r="AF65" s="251">
        <v>4.0360731342636326E-3</v>
      </c>
      <c r="AG65" s="251">
        <v>1.2615599462988147E-3</v>
      </c>
      <c r="AH65" s="251">
        <v>4.6269725606855067E-3</v>
      </c>
      <c r="AI65" s="251">
        <v>7.9395448666105071E-3</v>
      </c>
      <c r="AJ65" s="251">
        <v>6.1255626285322837E-3</v>
      </c>
      <c r="AK65" s="251">
        <v>0</v>
      </c>
      <c r="AL65" s="251">
        <v>0</v>
      </c>
      <c r="AM65" s="251">
        <v>4.4712659395183948E-3</v>
      </c>
      <c r="AN65" s="251">
        <v>6.3600677315356624E-3</v>
      </c>
      <c r="AO65" s="251">
        <v>3.0389051891239181E-3</v>
      </c>
      <c r="AP65" s="251">
        <v>0</v>
      </c>
      <c r="AQ65" s="251">
        <v>2.7619041714969407E-3</v>
      </c>
      <c r="AR65" s="251">
        <v>3.9465980567003648E-3</v>
      </c>
      <c r="AS65" s="251">
        <v>4.2758614900915018E-3</v>
      </c>
      <c r="AT65" s="251">
        <v>2.1538673182685151E-3</v>
      </c>
      <c r="AU65" s="251">
        <v>1.8888005800870833E-3</v>
      </c>
      <c r="AV65" s="251">
        <v>1.6429068944901375E-3</v>
      </c>
      <c r="AW65" s="251">
        <v>1.7095310589982226E-3</v>
      </c>
      <c r="AX65" s="251">
        <v>5.784514501891551E-3</v>
      </c>
      <c r="AY65" s="251">
        <v>2.8247289130768102E-3</v>
      </c>
      <c r="AZ65" s="251">
        <v>1.7887312045953708E-3</v>
      </c>
      <c r="BA65" s="251">
        <v>1.7267797328977181E-3</v>
      </c>
      <c r="BB65" s="251">
        <v>3.3234467585231144E-3</v>
      </c>
      <c r="BC65" s="251">
        <v>2.4885465483289182E-3</v>
      </c>
      <c r="BD65" s="251">
        <v>2.4224410387387024E-3</v>
      </c>
      <c r="BE65" s="251">
        <v>4.1621063341092324E-4</v>
      </c>
      <c r="BF65" s="251">
        <v>2.1720899291576157E-3</v>
      </c>
      <c r="BG65" s="251">
        <v>1.350300033169496E-3</v>
      </c>
      <c r="BH65" s="251">
        <v>2.5056481439646272E-3</v>
      </c>
      <c r="BI65" s="251">
        <v>2.056542380613789E-4</v>
      </c>
      <c r="BJ65" s="251">
        <v>8.3697006608422937E-4</v>
      </c>
      <c r="BK65" s="251">
        <v>1.4428858605072727E-3</v>
      </c>
      <c r="BL65" s="251">
        <v>4.4203997995716292E-4</v>
      </c>
      <c r="BM65" s="251">
        <v>1.6762270147689301E-2</v>
      </c>
      <c r="BN65" s="251">
        <v>3.9912204403066025E-2</v>
      </c>
      <c r="BO65" s="251">
        <v>4.8754898302767857E-2</v>
      </c>
      <c r="BP65" s="251">
        <v>3.1366665118216768E-3</v>
      </c>
      <c r="BQ65" s="251">
        <v>3.6972355784518451E-3</v>
      </c>
      <c r="BR65" s="251">
        <v>4.6123284538693117E-3</v>
      </c>
      <c r="BS65" s="251">
        <v>3.8951563527290949E-3</v>
      </c>
      <c r="BT65" s="251">
        <v>4.7263838971052536E-3</v>
      </c>
      <c r="BU65" s="251">
        <v>2.6264846257547166E-2</v>
      </c>
      <c r="BV65" s="251">
        <v>1.7941583771376248E-2</v>
      </c>
      <c r="BW65" s="251">
        <v>1.9461510671630516E-2</v>
      </c>
      <c r="BX65" s="251">
        <v>8.092671890899219E-4</v>
      </c>
      <c r="BY65" s="251">
        <v>2.0010400799775806E-2</v>
      </c>
      <c r="BZ65" s="251">
        <v>4.6544269004795084E-3</v>
      </c>
      <c r="CA65" s="251">
        <v>6.007523539774223E-5</v>
      </c>
      <c r="CB65" s="251">
        <v>3.8979531941258955E-3</v>
      </c>
      <c r="CC65" s="251">
        <v>1.4266734206586451E-2</v>
      </c>
      <c r="CD65" s="251">
        <v>2.566163475330966E-2</v>
      </c>
      <c r="CE65" s="251">
        <v>2.010964267402274E-3</v>
      </c>
      <c r="CF65" s="251">
        <v>6.046283929069354E-3</v>
      </c>
      <c r="CG65" s="251">
        <v>5.5427810670194977E-3</v>
      </c>
      <c r="CH65" s="251">
        <v>2.8028779402435536E-3</v>
      </c>
      <c r="CI65" s="251">
        <v>9.1298328642590021E-3</v>
      </c>
      <c r="CJ65" s="251">
        <v>1.037424472821321E-2</v>
      </c>
      <c r="CK65" s="251">
        <v>3.938951264815675E-3</v>
      </c>
      <c r="CL65" s="251">
        <v>2.61108993057565E-3</v>
      </c>
      <c r="CM65" s="251">
        <v>4.3321613270209938E-3</v>
      </c>
      <c r="CN65" s="251">
        <v>2.8190893139407717E-3</v>
      </c>
      <c r="CO65" s="251">
        <v>1.483950857455171E-3</v>
      </c>
      <c r="CP65" s="251">
        <v>3.1162172843734468E-3</v>
      </c>
      <c r="CQ65" s="251">
        <v>2.8505339894932297E-4</v>
      </c>
      <c r="CR65" s="251">
        <v>8.9449578951594593E-4</v>
      </c>
      <c r="CS65" s="251">
        <v>1.7617578642187446E-3</v>
      </c>
      <c r="CT65" s="251">
        <v>2.8737375018333036E-3</v>
      </c>
      <c r="CU65" s="251">
        <v>1.7684873097056184E-3</v>
      </c>
      <c r="CV65" s="251">
        <v>3.2347728702800372E-3</v>
      </c>
      <c r="CW65" s="251">
        <v>5.9491499611633147E-3</v>
      </c>
      <c r="CX65" s="251">
        <v>8.9557900472101424E-4</v>
      </c>
      <c r="CY65" s="251">
        <v>3.7105127399790026E-3</v>
      </c>
      <c r="CZ65" s="251">
        <v>0</v>
      </c>
      <c r="DA65" s="252">
        <v>1.5251733420117517E-2</v>
      </c>
    </row>
    <row r="66" spans="1:105" s="253" customFormat="1" ht="15" customHeight="1" x14ac:dyDescent="0.15">
      <c r="A66" s="254" t="s">
        <v>388</v>
      </c>
      <c r="B66" s="255" t="s">
        <v>642</v>
      </c>
      <c r="C66" s="250">
        <v>0</v>
      </c>
      <c r="D66" s="251">
        <v>0</v>
      </c>
      <c r="E66" s="251">
        <v>0</v>
      </c>
      <c r="F66" s="251">
        <v>0</v>
      </c>
      <c r="G66" s="251">
        <v>0</v>
      </c>
      <c r="H66" s="251">
        <v>0</v>
      </c>
      <c r="I66" s="251">
        <v>0</v>
      </c>
      <c r="J66" s="251">
        <v>0</v>
      </c>
      <c r="K66" s="251">
        <v>0</v>
      </c>
      <c r="L66" s="251">
        <v>0</v>
      </c>
      <c r="M66" s="251">
        <v>0</v>
      </c>
      <c r="N66" s="251">
        <v>0</v>
      </c>
      <c r="O66" s="251">
        <v>0</v>
      </c>
      <c r="P66" s="251">
        <v>0</v>
      </c>
      <c r="Q66" s="251">
        <v>0</v>
      </c>
      <c r="R66" s="251">
        <v>0</v>
      </c>
      <c r="S66" s="251">
        <v>0</v>
      </c>
      <c r="T66" s="251">
        <v>0</v>
      </c>
      <c r="U66" s="251">
        <v>0</v>
      </c>
      <c r="V66" s="251">
        <v>0</v>
      </c>
      <c r="W66" s="251">
        <v>0</v>
      </c>
      <c r="X66" s="251">
        <v>0</v>
      </c>
      <c r="Y66" s="251">
        <v>0</v>
      </c>
      <c r="Z66" s="251">
        <v>0</v>
      </c>
      <c r="AA66" s="251">
        <v>0</v>
      </c>
      <c r="AB66" s="251">
        <v>0</v>
      </c>
      <c r="AC66" s="251">
        <v>0</v>
      </c>
      <c r="AD66" s="251">
        <v>0</v>
      </c>
      <c r="AE66" s="251">
        <v>0</v>
      </c>
      <c r="AF66" s="251">
        <v>0</v>
      </c>
      <c r="AG66" s="251">
        <v>0</v>
      </c>
      <c r="AH66" s="251">
        <v>0</v>
      </c>
      <c r="AI66" s="251">
        <v>0</v>
      </c>
      <c r="AJ66" s="251">
        <v>0</v>
      </c>
      <c r="AK66" s="251">
        <v>0</v>
      </c>
      <c r="AL66" s="251">
        <v>0</v>
      </c>
      <c r="AM66" s="251">
        <v>0</v>
      </c>
      <c r="AN66" s="251">
        <v>0</v>
      </c>
      <c r="AO66" s="251">
        <v>0</v>
      </c>
      <c r="AP66" s="251">
        <v>0</v>
      </c>
      <c r="AQ66" s="251">
        <v>0</v>
      </c>
      <c r="AR66" s="251">
        <v>0</v>
      </c>
      <c r="AS66" s="251">
        <v>0</v>
      </c>
      <c r="AT66" s="251">
        <v>0</v>
      </c>
      <c r="AU66" s="251">
        <v>0</v>
      </c>
      <c r="AV66" s="251">
        <v>0</v>
      </c>
      <c r="AW66" s="251">
        <v>0</v>
      </c>
      <c r="AX66" s="251">
        <v>0</v>
      </c>
      <c r="AY66" s="251">
        <v>0</v>
      </c>
      <c r="AZ66" s="251">
        <v>0</v>
      </c>
      <c r="BA66" s="251">
        <v>0</v>
      </c>
      <c r="BB66" s="251">
        <v>0</v>
      </c>
      <c r="BC66" s="251">
        <v>0</v>
      </c>
      <c r="BD66" s="251">
        <v>0</v>
      </c>
      <c r="BE66" s="251">
        <v>0</v>
      </c>
      <c r="BF66" s="251">
        <v>0</v>
      </c>
      <c r="BG66" s="251">
        <v>0</v>
      </c>
      <c r="BH66" s="251">
        <v>0</v>
      </c>
      <c r="BI66" s="251">
        <v>0</v>
      </c>
      <c r="BJ66" s="251">
        <v>0</v>
      </c>
      <c r="BK66" s="251">
        <v>0</v>
      </c>
      <c r="BL66" s="251">
        <v>0</v>
      </c>
      <c r="BM66" s="251">
        <v>0</v>
      </c>
      <c r="BN66" s="251">
        <v>0</v>
      </c>
      <c r="BO66" s="251">
        <v>0</v>
      </c>
      <c r="BP66" s="251">
        <v>0</v>
      </c>
      <c r="BQ66" s="251">
        <v>0</v>
      </c>
      <c r="BR66" s="251">
        <v>0</v>
      </c>
      <c r="BS66" s="251">
        <v>0</v>
      </c>
      <c r="BT66" s="251">
        <v>0</v>
      </c>
      <c r="BU66" s="251">
        <v>0</v>
      </c>
      <c r="BV66" s="251">
        <v>0</v>
      </c>
      <c r="BW66" s="251">
        <v>0</v>
      </c>
      <c r="BX66" s="251">
        <v>0</v>
      </c>
      <c r="BY66" s="251">
        <v>0</v>
      </c>
      <c r="BZ66" s="251">
        <v>0</v>
      </c>
      <c r="CA66" s="251">
        <v>0</v>
      </c>
      <c r="CB66" s="251">
        <v>0</v>
      </c>
      <c r="CC66" s="251">
        <v>0</v>
      </c>
      <c r="CD66" s="251">
        <v>0</v>
      </c>
      <c r="CE66" s="251">
        <v>0</v>
      </c>
      <c r="CF66" s="251">
        <v>0</v>
      </c>
      <c r="CG66" s="251">
        <v>0</v>
      </c>
      <c r="CH66" s="251">
        <v>0</v>
      </c>
      <c r="CI66" s="251">
        <v>0</v>
      </c>
      <c r="CJ66" s="251">
        <v>0</v>
      </c>
      <c r="CK66" s="251">
        <v>0</v>
      </c>
      <c r="CL66" s="251">
        <v>0</v>
      </c>
      <c r="CM66" s="251">
        <v>0</v>
      </c>
      <c r="CN66" s="251">
        <v>0</v>
      </c>
      <c r="CO66" s="251">
        <v>0</v>
      </c>
      <c r="CP66" s="251">
        <v>0</v>
      </c>
      <c r="CQ66" s="251">
        <v>0</v>
      </c>
      <c r="CR66" s="251">
        <v>0</v>
      </c>
      <c r="CS66" s="251">
        <v>0</v>
      </c>
      <c r="CT66" s="251">
        <v>0</v>
      </c>
      <c r="CU66" s="251">
        <v>0</v>
      </c>
      <c r="CV66" s="251">
        <v>0</v>
      </c>
      <c r="CW66" s="251">
        <v>0</v>
      </c>
      <c r="CX66" s="251">
        <v>0</v>
      </c>
      <c r="CY66" s="251">
        <v>0</v>
      </c>
      <c r="CZ66" s="251">
        <v>0</v>
      </c>
      <c r="DA66" s="252">
        <v>0</v>
      </c>
    </row>
    <row r="67" spans="1:105" s="253" customFormat="1" ht="15" customHeight="1" x14ac:dyDescent="0.15">
      <c r="A67" s="254" t="s">
        <v>389</v>
      </c>
      <c r="B67" s="255" t="s">
        <v>676</v>
      </c>
      <c r="C67" s="250">
        <v>7.2983703856815763E-3</v>
      </c>
      <c r="D67" s="251">
        <v>1.3832867558720933E-2</v>
      </c>
      <c r="E67" s="251">
        <v>5.2734730589763579E-2</v>
      </c>
      <c r="F67" s="251">
        <v>5.2981450111943221E-3</v>
      </c>
      <c r="G67" s="251">
        <v>4.8852090111735349E-3</v>
      </c>
      <c r="H67" s="251">
        <v>0</v>
      </c>
      <c r="I67" s="251">
        <v>2.5488635438618706E-2</v>
      </c>
      <c r="J67" s="251">
        <v>6.3819090555880106E-3</v>
      </c>
      <c r="K67" s="251">
        <v>7.9226312767344837E-3</v>
      </c>
      <c r="L67" s="251">
        <v>2.9412629275419517E-3</v>
      </c>
      <c r="M67" s="251">
        <v>1.2188827214938688E-2</v>
      </c>
      <c r="N67" s="251">
        <v>1.3380512939263747E-2</v>
      </c>
      <c r="O67" s="251">
        <v>1.6312483861969602E-2</v>
      </c>
      <c r="P67" s="251">
        <v>3.9497129602031958E-3</v>
      </c>
      <c r="Q67" s="251">
        <v>2.5439767853932874E-2</v>
      </c>
      <c r="R67" s="251">
        <v>1.5167756252511636E-2</v>
      </c>
      <c r="S67" s="251">
        <v>1.7454501677855162E-2</v>
      </c>
      <c r="T67" s="251">
        <v>1.0036190732862341E-2</v>
      </c>
      <c r="U67" s="251">
        <v>9.7582712833493068E-2</v>
      </c>
      <c r="V67" s="251">
        <v>1.2636547495853518E-2</v>
      </c>
      <c r="W67" s="251">
        <v>2.2794033095271404E-2</v>
      </c>
      <c r="X67" s="251">
        <v>4.8299109212323187E-2</v>
      </c>
      <c r="Y67" s="251">
        <v>0.32784922010398615</v>
      </c>
      <c r="Z67" s="251">
        <v>2.5939482674475354E-2</v>
      </c>
      <c r="AA67" s="251">
        <v>1.6003542513893063E-2</v>
      </c>
      <c r="AB67" s="251">
        <v>1.0404618395653018E-2</v>
      </c>
      <c r="AC67" s="251">
        <v>1.2420827256530147E-2</v>
      </c>
      <c r="AD67" s="251">
        <v>1.7587200152606227E-2</v>
      </c>
      <c r="AE67" s="251">
        <v>2.4506415668771202E-2</v>
      </c>
      <c r="AF67" s="251">
        <v>2.6109467595080389E-2</v>
      </c>
      <c r="AG67" s="251">
        <v>2.4259388565687309E-2</v>
      </c>
      <c r="AH67" s="251">
        <v>2.5521467169478708E-2</v>
      </c>
      <c r="AI67" s="251">
        <v>7.7722701665475083E-2</v>
      </c>
      <c r="AJ67" s="251">
        <v>2.7416620121458124E-2</v>
      </c>
      <c r="AK67" s="251">
        <v>0</v>
      </c>
      <c r="AL67" s="251">
        <v>0</v>
      </c>
      <c r="AM67" s="251">
        <v>3.1379435638844953E-2</v>
      </c>
      <c r="AN67" s="251">
        <v>0.10624552362791025</v>
      </c>
      <c r="AO67" s="251">
        <v>3.4976538253768182E-2</v>
      </c>
      <c r="AP67" s="251">
        <v>0</v>
      </c>
      <c r="AQ67" s="251">
        <v>2.1037573848948291E-2</v>
      </c>
      <c r="AR67" s="251">
        <v>7.0625444524097967E-3</v>
      </c>
      <c r="AS67" s="251">
        <v>2.5606734337289189E-2</v>
      </c>
      <c r="AT67" s="251">
        <v>1.1414388985799098E-2</v>
      </c>
      <c r="AU67" s="251">
        <v>9.9134608623715707E-3</v>
      </c>
      <c r="AV67" s="251">
        <v>1.3694399802312419E-2</v>
      </c>
      <c r="AW67" s="251">
        <v>3.0358039042169441E-2</v>
      </c>
      <c r="AX67" s="251">
        <v>2.5177370744010087E-2</v>
      </c>
      <c r="AY67" s="251">
        <v>6.5060527519235217E-3</v>
      </c>
      <c r="AZ67" s="251">
        <v>5.8285112913217321E-3</v>
      </c>
      <c r="BA67" s="251">
        <v>5.1862294283728438E-3</v>
      </c>
      <c r="BB67" s="251">
        <v>1.5538061149655051E-2</v>
      </c>
      <c r="BC67" s="251">
        <v>5.1382329226983903E-3</v>
      </c>
      <c r="BD67" s="251">
        <v>6.7067432694868064E-3</v>
      </c>
      <c r="BE67" s="251">
        <v>6.6513237149645257E-3</v>
      </c>
      <c r="BF67" s="251">
        <v>1.6006217231062193E-2</v>
      </c>
      <c r="BG67" s="251">
        <v>1.0948949130054579E-2</v>
      </c>
      <c r="BH67" s="251">
        <v>1.238319703943609E-2</v>
      </c>
      <c r="BI67" s="251">
        <v>1.9900250118530121E-2</v>
      </c>
      <c r="BJ67" s="251">
        <v>1.9659673219086021E-3</v>
      </c>
      <c r="BK67" s="251">
        <v>1.4993506458713603E-3</v>
      </c>
      <c r="BL67" s="251">
        <v>1.7756703078376326E-3</v>
      </c>
      <c r="BM67" s="251">
        <v>0.12225664384271816</v>
      </c>
      <c r="BN67" s="251">
        <v>3.7892395594745464E-2</v>
      </c>
      <c r="BO67" s="251">
        <v>5.1709767426556912E-2</v>
      </c>
      <c r="BP67" s="251">
        <v>6.7649565852766089E-2</v>
      </c>
      <c r="BQ67" s="251">
        <v>4.8058819883045707E-3</v>
      </c>
      <c r="BR67" s="251">
        <v>3.7813229701531482E-2</v>
      </c>
      <c r="BS67" s="251">
        <v>5.0592299376788705E-3</v>
      </c>
      <c r="BT67" s="251">
        <v>1.6438904974334791E-2</v>
      </c>
      <c r="BU67" s="251">
        <v>8.2707142093194561E-3</v>
      </c>
      <c r="BV67" s="251">
        <v>0</v>
      </c>
      <c r="BW67" s="251">
        <v>4.3113398641947395E-2</v>
      </c>
      <c r="BX67" s="251">
        <v>4.5520873156469251E-3</v>
      </c>
      <c r="BY67" s="251">
        <v>1.9940228593597893E-3</v>
      </c>
      <c r="BZ67" s="251">
        <v>1.0969354074020729E-3</v>
      </c>
      <c r="CA67" s="251">
        <v>2.0529070986967965E-3</v>
      </c>
      <c r="CB67" s="251">
        <v>3.3601095687902866E-3</v>
      </c>
      <c r="CC67" s="251">
        <v>5.3684315919508861E-2</v>
      </c>
      <c r="CD67" s="251">
        <v>1.3751494670920723E-2</v>
      </c>
      <c r="CE67" s="251">
        <v>5.4184360312750663E-3</v>
      </c>
      <c r="CF67" s="251">
        <v>9.9999561012370508E-3</v>
      </c>
      <c r="CG67" s="251">
        <v>4.4661801628579816E-3</v>
      </c>
      <c r="CH67" s="251">
        <v>3.5795549822380118E-3</v>
      </c>
      <c r="CI67" s="251">
        <v>8.4184644580141896E-3</v>
      </c>
      <c r="CJ67" s="251">
        <v>1.559858956678137E-2</v>
      </c>
      <c r="CK67" s="251">
        <v>7.117999548702493E-3</v>
      </c>
      <c r="CL67" s="251">
        <v>7.1220204594150171E-3</v>
      </c>
      <c r="CM67" s="251">
        <v>1.9061315373707428E-2</v>
      </c>
      <c r="CN67" s="251">
        <v>1.1941176610798318E-2</v>
      </c>
      <c r="CO67" s="251">
        <v>2.9384918240606631E-3</v>
      </c>
      <c r="CP67" s="251">
        <v>4.1440998265073314E-3</v>
      </c>
      <c r="CQ67" s="251">
        <v>4.1773699725582772E-3</v>
      </c>
      <c r="CR67" s="251">
        <v>3.0889374520491745E-3</v>
      </c>
      <c r="CS67" s="251">
        <v>5.1260648573647196E-3</v>
      </c>
      <c r="CT67" s="251">
        <v>4.3901357802373753E-2</v>
      </c>
      <c r="CU67" s="251">
        <v>1.6974192026326912E-2</v>
      </c>
      <c r="CV67" s="251">
        <v>2.2095381589859932E-2</v>
      </c>
      <c r="CW67" s="251">
        <v>3.0703419012741394E-2</v>
      </c>
      <c r="CX67" s="251">
        <v>6.3161764309394878E-3</v>
      </c>
      <c r="CY67" s="251">
        <v>1.5948143810260308E-2</v>
      </c>
      <c r="CZ67" s="251">
        <v>0</v>
      </c>
      <c r="DA67" s="252">
        <v>2.7637234479084339E-3</v>
      </c>
    </row>
    <row r="68" spans="1:105" s="253" customFormat="1" ht="15" customHeight="1" x14ac:dyDescent="0.15">
      <c r="A68" s="254" t="s">
        <v>390</v>
      </c>
      <c r="B68" s="255" t="s">
        <v>570</v>
      </c>
      <c r="C68" s="250">
        <v>1.2006347323601485E-7</v>
      </c>
      <c r="D68" s="251">
        <v>0</v>
      </c>
      <c r="E68" s="251">
        <v>0</v>
      </c>
      <c r="F68" s="251">
        <v>1.4700186319007303E-4</v>
      </c>
      <c r="G68" s="251">
        <v>3.9028365054192312E-6</v>
      </c>
      <c r="H68" s="251">
        <v>0</v>
      </c>
      <c r="I68" s="251">
        <v>0</v>
      </c>
      <c r="J68" s="251">
        <v>4.5128078011297891E-4</v>
      </c>
      <c r="K68" s="251">
        <v>2.9726252602877996E-4</v>
      </c>
      <c r="L68" s="251">
        <v>3.3453763143634874E-5</v>
      </c>
      <c r="M68" s="251">
        <v>3.1551523328739164E-3</v>
      </c>
      <c r="N68" s="251">
        <v>1.906696124630245E-3</v>
      </c>
      <c r="O68" s="251">
        <v>4.0295712605998681E-3</v>
      </c>
      <c r="P68" s="251">
        <v>5.2402581414335138E-4</v>
      </c>
      <c r="Q68" s="251">
        <v>2.696386841632213E-3</v>
      </c>
      <c r="R68" s="251">
        <v>1.2264749220397347E-3</v>
      </c>
      <c r="S68" s="251">
        <v>9.2227524875248716E-5</v>
      </c>
      <c r="T68" s="251">
        <v>2.5731354393259797E-4</v>
      </c>
      <c r="U68" s="251">
        <v>2.3853918364337848E-3</v>
      </c>
      <c r="V68" s="251">
        <v>5.9941665477663631E-4</v>
      </c>
      <c r="W68" s="251">
        <v>3.593267859588627E-4</v>
      </c>
      <c r="X68" s="251">
        <v>8.2956011877169025E-3</v>
      </c>
      <c r="Y68" s="251">
        <v>2.7671865973425765E-3</v>
      </c>
      <c r="Z68" s="251">
        <v>1.0492923377257198E-3</v>
      </c>
      <c r="AA68" s="251">
        <v>2.2248775895006446E-3</v>
      </c>
      <c r="AB68" s="251">
        <v>1.8887751105781234E-3</v>
      </c>
      <c r="AC68" s="251">
        <v>1.0404881471438867E-3</v>
      </c>
      <c r="AD68" s="251">
        <v>3.9706233010634748E-4</v>
      </c>
      <c r="AE68" s="251">
        <v>1.7749988473731051E-3</v>
      </c>
      <c r="AF68" s="251">
        <v>1.435421132913624E-3</v>
      </c>
      <c r="AG68" s="251">
        <v>1.5271056906888343E-4</v>
      </c>
      <c r="AH68" s="251">
        <v>6.2826464740555997E-3</v>
      </c>
      <c r="AI68" s="251">
        <v>1.9244762192885116E-4</v>
      </c>
      <c r="AJ68" s="251">
        <v>1.562710963492923E-3</v>
      </c>
      <c r="AK68" s="251">
        <v>0</v>
      </c>
      <c r="AL68" s="251">
        <v>0</v>
      </c>
      <c r="AM68" s="251">
        <v>1.9992439187390999E-3</v>
      </c>
      <c r="AN68" s="251">
        <v>7.8099817915692734E-3</v>
      </c>
      <c r="AO68" s="251">
        <v>3.3471385143365567E-4</v>
      </c>
      <c r="AP68" s="251">
        <v>0</v>
      </c>
      <c r="AQ68" s="251">
        <v>1.3712812056363873E-3</v>
      </c>
      <c r="AR68" s="251">
        <v>1.1908459224304567E-3</v>
      </c>
      <c r="AS68" s="251">
        <v>1.5539953340503187E-3</v>
      </c>
      <c r="AT68" s="251">
        <v>7.8731418777892035E-4</v>
      </c>
      <c r="AU68" s="251">
        <v>4.6091747999501794E-4</v>
      </c>
      <c r="AV68" s="251">
        <v>8.2372540615791381E-4</v>
      </c>
      <c r="AW68" s="251">
        <v>1.4153873844146298E-3</v>
      </c>
      <c r="AX68" s="251">
        <v>7.7632408575031527E-4</v>
      </c>
      <c r="AY68" s="251">
        <v>4.6078346550988659E-4</v>
      </c>
      <c r="AZ68" s="251">
        <v>5.7195753787238835E-5</v>
      </c>
      <c r="BA68" s="251">
        <v>1.810263921557848E-4</v>
      </c>
      <c r="BB68" s="251">
        <v>9.5702909508635066E-4</v>
      </c>
      <c r="BC68" s="251">
        <v>1.9610596256250829E-4</v>
      </c>
      <c r="BD68" s="251">
        <v>3.4239843411269869E-4</v>
      </c>
      <c r="BE68" s="251">
        <v>9.3613422293574076E-4</v>
      </c>
      <c r="BF68" s="251">
        <v>3.110191908141357E-4</v>
      </c>
      <c r="BG68" s="251">
        <v>9.221119922805536E-4</v>
      </c>
      <c r="BH68" s="251">
        <v>5.6297741101994279E-4</v>
      </c>
      <c r="BI68" s="251">
        <v>1.371808812359861E-3</v>
      </c>
      <c r="BJ68" s="251">
        <v>3.3927671370967741E-4</v>
      </c>
      <c r="BK68" s="251">
        <v>4.6452679230413451E-4</v>
      </c>
      <c r="BL68" s="251">
        <v>2.3383746339186777E-4</v>
      </c>
      <c r="BM68" s="251">
        <v>1.0035601403175812E-2</v>
      </c>
      <c r="BN68" s="251">
        <v>1.4743346336035631E-2</v>
      </c>
      <c r="BO68" s="251">
        <v>7.6122728429988296E-4</v>
      </c>
      <c r="BP68" s="251">
        <v>1.6344326839811338E-3</v>
      </c>
      <c r="BQ68" s="251">
        <v>4.8321249601552152E-4</v>
      </c>
      <c r="BR68" s="251">
        <v>3.3062944245956368E-3</v>
      </c>
      <c r="BS68" s="251">
        <v>6.5628348058961554E-4</v>
      </c>
      <c r="BT68" s="251">
        <v>1.1999999242452422E-3</v>
      </c>
      <c r="BU68" s="251">
        <v>2.0810338328523684E-4</v>
      </c>
      <c r="BV68" s="251">
        <v>0</v>
      </c>
      <c r="BW68" s="251">
        <v>6.7510687535431038E-4</v>
      </c>
      <c r="BX68" s="251">
        <v>3.372822803213377E-4</v>
      </c>
      <c r="BY68" s="251">
        <v>1.3342086328430117E-4</v>
      </c>
      <c r="BZ68" s="251">
        <v>4.2572121299413665E-4</v>
      </c>
      <c r="CA68" s="251">
        <v>1.9107963527769273E-4</v>
      </c>
      <c r="CB68" s="251">
        <v>1.9718034283726642E-4</v>
      </c>
      <c r="CC68" s="251">
        <v>2.318488766681588E-4</v>
      </c>
      <c r="CD68" s="251">
        <v>5.1766604803340772E-4</v>
      </c>
      <c r="CE68" s="251">
        <v>5.0876541948696122E-4</v>
      </c>
      <c r="CF68" s="251">
        <v>5.4904670584495765E-4</v>
      </c>
      <c r="CG68" s="251">
        <v>6.5103432300144806E-4</v>
      </c>
      <c r="CH68" s="251">
        <v>3.2952804644122309E-4</v>
      </c>
      <c r="CI68" s="251">
        <v>1.5607041631073521E-3</v>
      </c>
      <c r="CJ68" s="251">
        <v>1.4118953925793714E-3</v>
      </c>
      <c r="CK68" s="251">
        <v>1.0560073876808372E-3</v>
      </c>
      <c r="CL68" s="251">
        <v>8.5966742542998079E-4</v>
      </c>
      <c r="CM68" s="251">
        <v>3.2760975150973488E-3</v>
      </c>
      <c r="CN68" s="251">
        <v>2.5816893556701625E-3</v>
      </c>
      <c r="CO68" s="251">
        <v>6.5770835199829478E-4</v>
      </c>
      <c r="CP68" s="251">
        <v>8.6376517579990925E-5</v>
      </c>
      <c r="CQ68" s="251">
        <v>9.2056336269247813E-5</v>
      </c>
      <c r="CR68" s="251">
        <v>8.8757005916253724E-4</v>
      </c>
      <c r="CS68" s="251">
        <v>7.6898128858709038E-4</v>
      </c>
      <c r="CT68" s="251">
        <v>9.9355669676776202E-3</v>
      </c>
      <c r="CU68" s="251">
        <v>7.1977193369015926E-3</v>
      </c>
      <c r="CV68" s="251">
        <v>4.0537849180554992E-3</v>
      </c>
      <c r="CW68" s="251">
        <v>7.4390432728671367E-4</v>
      </c>
      <c r="CX68" s="251">
        <v>1.2193472260612552E-3</v>
      </c>
      <c r="CY68" s="251">
        <v>1.8424200489244934E-3</v>
      </c>
      <c r="CZ68" s="251">
        <v>0</v>
      </c>
      <c r="DA68" s="252">
        <v>1.1112722925647826E-4</v>
      </c>
    </row>
    <row r="69" spans="1:105" s="253" customFormat="1" ht="15" customHeight="1" x14ac:dyDescent="0.15">
      <c r="A69" s="254" t="s">
        <v>391</v>
      </c>
      <c r="B69" s="255" t="s">
        <v>571</v>
      </c>
      <c r="C69" s="250">
        <v>6.5754762175590796E-5</v>
      </c>
      <c r="D69" s="251">
        <v>1.9710436568173804E-3</v>
      </c>
      <c r="E69" s="251">
        <v>1.1773839349661628E-3</v>
      </c>
      <c r="F69" s="251">
        <v>2.4138090082436551E-4</v>
      </c>
      <c r="G69" s="251">
        <v>1.7778530845417848E-4</v>
      </c>
      <c r="H69" s="251">
        <v>0</v>
      </c>
      <c r="I69" s="251">
        <v>1.1323860604361313E-3</v>
      </c>
      <c r="J69" s="251">
        <v>1.0717016643093185E-3</v>
      </c>
      <c r="K69" s="251">
        <v>1.1724562064792589E-3</v>
      </c>
      <c r="L69" s="251">
        <v>2.7657652035974277E-4</v>
      </c>
      <c r="M69" s="251">
        <v>1.5819584253247655E-3</v>
      </c>
      <c r="N69" s="251">
        <v>2.1903867245545001E-3</v>
      </c>
      <c r="O69" s="251">
        <v>3.0243181282850161E-3</v>
      </c>
      <c r="P69" s="251">
        <v>9.9945572589319267E-5</v>
      </c>
      <c r="Q69" s="251">
        <v>1.836111039778126E-3</v>
      </c>
      <c r="R69" s="251">
        <v>1.2517669276114699E-3</v>
      </c>
      <c r="S69" s="251">
        <v>5.5152022604222791E-4</v>
      </c>
      <c r="T69" s="251">
        <v>4.9537669804480204E-4</v>
      </c>
      <c r="U69" s="251">
        <v>5.7940452493876913E-3</v>
      </c>
      <c r="V69" s="251">
        <v>1.5306579792535324E-3</v>
      </c>
      <c r="W69" s="251">
        <v>3.2702692607140685E-4</v>
      </c>
      <c r="X69" s="251">
        <v>7.6330856835010088E-3</v>
      </c>
      <c r="Y69" s="251">
        <v>3.3963027151935297E-3</v>
      </c>
      <c r="Z69" s="251">
        <v>5.7101024890190335E-3</v>
      </c>
      <c r="AA69" s="251">
        <v>8.3817965464215889E-3</v>
      </c>
      <c r="AB69" s="251">
        <v>4.5081277588689588E-3</v>
      </c>
      <c r="AC69" s="251">
        <v>1.7423232624779667E-3</v>
      </c>
      <c r="AD69" s="251">
        <v>4.8977061376317423E-4</v>
      </c>
      <c r="AE69" s="251">
        <v>8.2923937336216373E-4</v>
      </c>
      <c r="AF69" s="251">
        <v>7.2817501843063393E-4</v>
      </c>
      <c r="AG69" s="251">
        <v>1.3738727365490198E-4</v>
      </c>
      <c r="AH69" s="251">
        <v>1.7017483235425212E-3</v>
      </c>
      <c r="AI69" s="251">
        <v>1.0854034076519133E-3</v>
      </c>
      <c r="AJ69" s="251">
        <v>6.8467646461071866E-4</v>
      </c>
      <c r="AK69" s="251">
        <v>0</v>
      </c>
      <c r="AL69" s="251">
        <v>0</v>
      </c>
      <c r="AM69" s="251">
        <v>5.4280829283355966E-3</v>
      </c>
      <c r="AN69" s="251">
        <v>1.3961497619510764E-3</v>
      </c>
      <c r="AO69" s="251">
        <v>8.8444957578196989E-4</v>
      </c>
      <c r="AP69" s="251">
        <v>0</v>
      </c>
      <c r="AQ69" s="251">
        <v>9.802924821305692E-4</v>
      </c>
      <c r="AR69" s="251">
        <v>3.6680480965752726E-4</v>
      </c>
      <c r="AS69" s="251">
        <v>8.7081250912229066E-4</v>
      </c>
      <c r="AT69" s="251">
        <v>6.8112642416633693E-4</v>
      </c>
      <c r="AU69" s="251">
        <v>4.0177710106162578E-4</v>
      </c>
      <c r="AV69" s="251">
        <v>4.2345331418612049E-4</v>
      </c>
      <c r="AW69" s="251">
        <v>8.2321531688952555E-4</v>
      </c>
      <c r="AX69" s="251">
        <v>1.3702269861286254E-3</v>
      </c>
      <c r="AY69" s="251">
        <v>3.6244023494144337E-4</v>
      </c>
      <c r="AZ69" s="251">
        <v>4.6055780818832009E-4</v>
      </c>
      <c r="BA69" s="251">
        <v>3.7548250798126123E-4</v>
      </c>
      <c r="BB69" s="251">
        <v>7.869886618077505E-4</v>
      </c>
      <c r="BC69" s="251">
        <v>2.2772717389993774E-4</v>
      </c>
      <c r="BD69" s="251">
        <v>2.8677262987370574E-4</v>
      </c>
      <c r="BE69" s="251">
        <v>3.4899925937816327E-4</v>
      </c>
      <c r="BF69" s="251">
        <v>8.0253355318538511E-4</v>
      </c>
      <c r="BG69" s="251">
        <v>5.1623797605765463E-4</v>
      </c>
      <c r="BH69" s="251">
        <v>9.521251889163646E-4</v>
      </c>
      <c r="BI69" s="251">
        <v>7.3377101550767948E-4</v>
      </c>
      <c r="BJ69" s="251">
        <v>8.4461105510752693E-4</v>
      </c>
      <c r="BK69" s="251">
        <v>1.2462370341474406E-3</v>
      </c>
      <c r="BL69" s="251">
        <v>6.8771939655111643E-4</v>
      </c>
      <c r="BM69" s="251">
        <v>6.3436730854560643E-4</v>
      </c>
      <c r="BN69" s="251">
        <v>7.1390358596624915E-3</v>
      </c>
      <c r="BO69" s="251">
        <v>8.3712071141870556E-2</v>
      </c>
      <c r="BP69" s="251">
        <v>9.0529538395602415E-3</v>
      </c>
      <c r="BQ69" s="251">
        <v>6.5241413149182538E-4</v>
      </c>
      <c r="BR69" s="251">
        <v>4.4475905877196737E-3</v>
      </c>
      <c r="BS69" s="251">
        <v>1.2767021069034037E-3</v>
      </c>
      <c r="BT69" s="251">
        <v>2.3957553539758589E-3</v>
      </c>
      <c r="BU69" s="251">
        <v>4.0920275599389271E-4</v>
      </c>
      <c r="BV69" s="251">
        <v>0</v>
      </c>
      <c r="BW69" s="251">
        <v>7.5209660873111718E-3</v>
      </c>
      <c r="BX69" s="251">
        <v>1.1159818688312208E-3</v>
      </c>
      <c r="BY69" s="251">
        <v>1.1224091213930702E-2</v>
      </c>
      <c r="BZ69" s="251">
        <v>9.4708904212351987E-4</v>
      </c>
      <c r="CA69" s="251">
        <v>1.4312041374168002E-4</v>
      </c>
      <c r="CB69" s="251">
        <v>8.2676609019859343E-4</v>
      </c>
      <c r="CC69" s="251">
        <v>2.0275271195175333E-3</v>
      </c>
      <c r="CD69" s="251">
        <v>7.0015848650974554E-3</v>
      </c>
      <c r="CE69" s="251">
        <v>6.2544475497285155E-4</v>
      </c>
      <c r="CF69" s="251">
        <v>4.4887623231550525E-3</v>
      </c>
      <c r="CG69" s="251">
        <v>3.743965971960664E-4</v>
      </c>
      <c r="CH69" s="251">
        <v>5.958888042353202E-4</v>
      </c>
      <c r="CI69" s="251">
        <v>4.0102611087704972E-3</v>
      </c>
      <c r="CJ69" s="251">
        <v>7.0925516993026617E-3</v>
      </c>
      <c r="CK69" s="251">
        <v>1.0996900724711128E-2</v>
      </c>
      <c r="CL69" s="251">
        <v>3.5935385950599556E-3</v>
      </c>
      <c r="CM69" s="251">
        <v>4.4447890799666472E-3</v>
      </c>
      <c r="CN69" s="251">
        <v>7.9695366812026353E-3</v>
      </c>
      <c r="CO69" s="251">
        <v>2.1836379589189022E-3</v>
      </c>
      <c r="CP69" s="251">
        <v>5.0532047423087665E-4</v>
      </c>
      <c r="CQ69" s="251">
        <v>1.6027038261052796E-4</v>
      </c>
      <c r="CR69" s="251">
        <v>9.8895315151416871E-4</v>
      </c>
      <c r="CS69" s="251">
        <v>1.3740201245970463E-3</v>
      </c>
      <c r="CT69" s="251">
        <v>1.2992711998791397E-2</v>
      </c>
      <c r="CU69" s="251">
        <v>8.7667222386164281E-3</v>
      </c>
      <c r="CV69" s="251">
        <v>1.4536417533063553E-2</v>
      </c>
      <c r="CW69" s="251">
        <v>5.6998663432424566E-3</v>
      </c>
      <c r="CX69" s="251">
        <v>1.6432233623271176E-3</v>
      </c>
      <c r="CY69" s="251">
        <v>5.355034530499716E-3</v>
      </c>
      <c r="CZ69" s="251">
        <v>0</v>
      </c>
      <c r="DA69" s="252">
        <v>8.3849908733434758E-4</v>
      </c>
    </row>
    <row r="70" spans="1:105" s="253" customFormat="1" ht="15" customHeight="1" x14ac:dyDescent="0.15">
      <c r="A70" s="254" t="s">
        <v>392</v>
      </c>
      <c r="B70" s="255" t="s">
        <v>572</v>
      </c>
      <c r="C70" s="250">
        <v>0</v>
      </c>
      <c r="D70" s="251">
        <v>4.4502963699995305E-4</v>
      </c>
      <c r="E70" s="251">
        <v>7.5157402273843123E-4</v>
      </c>
      <c r="F70" s="251">
        <v>1.1284964940437144E-4</v>
      </c>
      <c r="G70" s="251">
        <v>9.0748881345520331E-6</v>
      </c>
      <c r="H70" s="251">
        <v>0</v>
      </c>
      <c r="I70" s="251">
        <v>1.5214553391882154E-3</v>
      </c>
      <c r="J70" s="251">
        <v>9.5241239586345045E-4</v>
      </c>
      <c r="K70" s="251">
        <v>9.114221452331294E-4</v>
      </c>
      <c r="L70" s="251">
        <v>6.1346847158837145E-5</v>
      </c>
      <c r="M70" s="251">
        <v>1.4362946087722948E-3</v>
      </c>
      <c r="N70" s="251">
        <v>2.1538642658572296E-3</v>
      </c>
      <c r="O70" s="251">
        <v>2.0267075814206577E-3</v>
      </c>
      <c r="P70" s="251">
        <v>3.5782782795754661E-4</v>
      </c>
      <c r="Q70" s="251">
        <v>4.4939780693870212E-5</v>
      </c>
      <c r="R70" s="251">
        <v>4.9928292480499396E-4</v>
      </c>
      <c r="S70" s="251">
        <v>3.0961165857292021E-4</v>
      </c>
      <c r="T70" s="251">
        <v>1.8817256049435E-4</v>
      </c>
      <c r="U70" s="251">
        <v>1.9240614683934173E-3</v>
      </c>
      <c r="V70" s="251">
        <v>8.2017341233617616E-4</v>
      </c>
      <c r="W70" s="251">
        <v>7.8845349589220484E-4</v>
      </c>
      <c r="X70" s="251">
        <v>9.6173747447285667E-3</v>
      </c>
      <c r="Y70" s="251">
        <v>1.6151935297515886E-2</v>
      </c>
      <c r="Z70" s="251">
        <v>9.7608589555880912E-5</v>
      </c>
      <c r="AA70" s="251">
        <v>5.4988460745418457E-3</v>
      </c>
      <c r="AB70" s="251">
        <v>3.7607482035243037E-3</v>
      </c>
      <c r="AC70" s="251">
        <v>1.1104624962208146E-3</v>
      </c>
      <c r="AD70" s="251">
        <v>7.8210691973866175E-6</v>
      </c>
      <c r="AE70" s="251">
        <v>7.0166647339791463E-5</v>
      </c>
      <c r="AF70" s="251">
        <v>1.1690018421206448E-4</v>
      </c>
      <c r="AG70" s="251">
        <v>9.3332799339705273E-5</v>
      </c>
      <c r="AH70" s="251">
        <v>2.8480996809847905E-3</v>
      </c>
      <c r="AI70" s="251">
        <v>3.2802827698238234E-3</v>
      </c>
      <c r="AJ70" s="251">
        <v>5.2776581577761768E-3</v>
      </c>
      <c r="AK70" s="251">
        <v>0</v>
      </c>
      <c r="AL70" s="251">
        <v>0</v>
      </c>
      <c r="AM70" s="251">
        <v>2.0738029033940075E-5</v>
      </c>
      <c r="AN70" s="251">
        <v>6.2438016397154252E-5</v>
      </c>
      <c r="AO70" s="251">
        <v>0</v>
      </c>
      <c r="AP70" s="251">
        <v>0</v>
      </c>
      <c r="AQ70" s="251">
        <v>6.589836896887341E-5</v>
      </c>
      <c r="AR70" s="251">
        <v>1.5732298594432184E-4</v>
      </c>
      <c r="AS70" s="251">
        <v>1.0059972795172457E-4</v>
      </c>
      <c r="AT70" s="251">
        <v>3.6150568689655686E-4</v>
      </c>
      <c r="AU70" s="251">
        <v>1.9702112679971841E-5</v>
      </c>
      <c r="AV70" s="251">
        <v>1.6913874201363447E-4</v>
      </c>
      <c r="AW70" s="251">
        <v>1.3377830107317219E-3</v>
      </c>
      <c r="AX70" s="251">
        <v>1.0738965952080705E-3</v>
      </c>
      <c r="AY70" s="251">
        <v>4.1067652058710642E-4</v>
      </c>
      <c r="AZ70" s="251">
        <v>4.7340485442360759E-5</v>
      </c>
      <c r="BA70" s="251">
        <v>9.2437337773257575E-5</v>
      </c>
      <c r="BB70" s="251">
        <v>3.6553501080600465E-3</v>
      </c>
      <c r="BC70" s="251">
        <v>9.8791976380160855E-5</v>
      </c>
      <c r="BD70" s="251">
        <v>5.1596767290354147E-4</v>
      </c>
      <c r="BE70" s="251">
        <v>4.5738289953830472E-5</v>
      </c>
      <c r="BF70" s="251">
        <v>2.0034175854317538E-3</v>
      </c>
      <c r="BG70" s="251">
        <v>7.1742604710068446E-3</v>
      </c>
      <c r="BH70" s="251">
        <v>7.9889324363007706E-5</v>
      </c>
      <c r="BI70" s="251">
        <v>0</v>
      </c>
      <c r="BJ70" s="251">
        <v>7.9184517809139786E-4</v>
      </c>
      <c r="BK70" s="251">
        <v>6.9756342943508808E-4</v>
      </c>
      <c r="BL70" s="251">
        <v>5.0025426830526193E-3</v>
      </c>
      <c r="BM70" s="251">
        <v>8.1358397065031431E-3</v>
      </c>
      <c r="BN70" s="251">
        <v>2.3396420263260996E-3</v>
      </c>
      <c r="BO70" s="251">
        <v>2.9155540098784864E-3</v>
      </c>
      <c r="BP70" s="251">
        <v>0</v>
      </c>
      <c r="BQ70" s="251">
        <v>1.3897641924508831E-3</v>
      </c>
      <c r="BR70" s="251">
        <v>1.9475613420677062E-3</v>
      </c>
      <c r="BS70" s="251">
        <v>4.6261116300218503E-3</v>
      </c>
      <c r="BT70" s="251">
        <v>6.4057331913644613E-5</v>
      </c>
      <c r="BU70" s="251">
        <v>5.7634580129182686E-5</v>
      </c>
      <c r="BV70" s="251">
        <v>0</v>
      </c>
      <c r="BW70" s="251">
        <v>4.82697865673897E-2</v>
      </c>
      <c r="BX70" s="251">
        <v>3.192329310107352E-3</v>
      </c>
      <c r="BY70" s="251">
        <v>0</v>
      </c>
      <c r="BZ70" s="251">
        <v>4.1895093291083787E-3</v>
      </c>
      <c r="CA70" s="251">
        <v>1.1598559103051494E-3</v>
      </c>
      <c r="CB70" s="251">
        <v>4.2429644444927552E-3</v>
      </c>
      <c r="CC70" s="251">
        <v>3.4588129726145262E-3</v>
      </c>
      <c r="CD70" s="251">
        <v>2.1483268359307108E-2</v>
      </c>
      <c r="CE70" s="251">
        <v>2.1418409486046292E-3</v>
      </c>
      <c r="CF70" s="251">
        <v>1.3588611685362934E-2</v>
      </c>
      <c r="CG70" s="251">
        <v>4.527895312436186E-3</v>
      </c>
      <c r="CH70" s="251">
        <v>1.5021235103192553E-3</v>
      </c>
      <c r="CI70" s="251">
        <v>3.6331898911861733E-2</v>
      </c>
      <c r="CJ70" s="251">
        <v>9.4766922975556538E-3</v>
      </c>
      <c r="CK70" s="251">
        <v>4.5444885539242513E-3</v>
      </c>
      <c r="CL70" s="251">
        <v>4.8854614837236287E-3</v>
      </c>
      <c r="CM70" s="251">
        <v>5.6099449142006349E-3</v>
      </c>
      <c r="CN70" s="251">
        <v>4.2608684897134158E-3</v>
      </c>
      <c r="CO70" s="251">
        <v>5.3680790245624595E-5</v>
      </c>
      <c r="CP70" s="251">
        <v>7.2927281342931966E-4</v>
      </c>
      <c r="CQ70" s="251">
        <v>1.2894914278936622E-4</v>
      </c>
      <c r="CR70" s="251">
        <v>3.2463846744695875E-3</v>
      </c>
      <c r="CS70" s="251">
        <v>1.7603820868809126E-3</v>
      </c>
      <c r="CT70" s="251">
        <v>5.9196213635807252E-2</v>
      </c>
      <c r="CU70" s="251">
        <v>2.1517200706028437E-2</v>
      </c>
      <c r="CV70" s="251">
        <v>1.2423558875540957E-2</v>
      </c>
      <c r="CW70" s="251">
        <v>1.673088524567207E-2</v>
      </c>
      <c r="CX70" s="251">
        <v>4.0066610446811866E-4</v>
      </c>
      <c r="CY70" s="251">
        <v>2.04970772791505E-2</v>
      </c>
      <c r="CZ70" s="251">
        <v>0</v>
      </c>
      <c r="DA70" s="252">
        <v>1.3133519506086879E-2</v>
      </c>
    </row>
    <row r="71" spans="1:105" s="253" customFormat="1" ht="15" customHeight="1" x14ac:dyDescent="0.15">
      <c r="A71" s="254" t="s">
        <v>393</v>
      </c>
      <c r="B71" s="255" t="s">
        <v>643</v>
      </c>
      <c r="C71" s="250">
        <v>2.7089024992308534E-2</v>
      </c>
      <c r="D71" s="251">
        <v>1.8705268684155077E-2</v>
      </c>
      <c r="E71" s="251">
        <v>2.8804149322050592E-2</v>
      </c>
      <c r="F71" s="251">
        <v>1.0133498583038332E-2</v>
      </c>
      <c r="G71" s="251">
        <v>3.3788791180477951E-2</v>
      </c>
      <c r="H71" s="251">
        <v>0</v>
      </c>
      <c r="I71" s="251">
        <v>8.3746370847390169E-3</v>
      </c>
      <c r="J71" s="251">
        <v>3.4953746481364081E-2</v>
      </c>
      <c r="K71" s="251">
        <v>9.1761250338135425E-2</v>
      </c>
      <c r="L71" s="251">
        <v>2.4245569994162858E-2</v>
      </c>
      <c r="M71" s="251">
        <v>6.9303387486120277E-2</v>
      </c>
      <c r="N71" s="251">
        <v>8.7071195565057047E-2</v>
      </c>
      <c r="O71" s="251">
        <v>5.8982918942063658E-2</v>
      </c>
      <c r="P71" s="251">
        <v>5.8700934337216688E-2</v>
      </c>
      <c r="Q71" s="251">
        <v>6.2551466748842266E-2</v>
      </c>
      <c r="R71" s="251">
        <v>5.9731942210577489E-2</v>
      </c>
      <c r="S71" s="251">
        <v>5.9957358047601626E-2</v>
      </c>
      <c r="T71" s="251">
        <v>5.8465038083687859E-2</v>
      </c>
      <c r="U71" s="251">
        <v>6.2160260978546676E-2</v>
      </c>
      <c r="V71" s="251">
        <v>7.0514174419054887E-2</v>
      </c>
      <c r="W71" s="251">
        <v>4.8842002415531473E-2</v>
      </c>
      <c r="X71" s="251">
        <v>1.9489081273412933E-2</v>
      </c>
      <c r="Y71" s="251">
        <v>4.6666666666666671E-3</v>
      </c>
      <c r="Z71" s="251">
        <v>0.10168374816983894</v>
      </c>
      <c r="AA71" s="251">
        <v>3.2857561627569004E-2</v>
      </c>
      <c r="AB71" s="251">
        <v>5.5064827991516095E-2</v>
      </c>
      <c r="AC71" s="251">
        <v>6.4359478006567702E-2</v>
      </c>
      <c r="AD71" s="251">
        <v>2.0472602413085985E-2</v>
      </c>
      <c r="AE71" s="251">
        <v>5.9170524668000761E-2</v>
      </c>
      <c r="AF71" s="251">
        <v>3.5852343754419112E-2</v>
      </c>
      <c r="AG71" s="251">
        <v>6.8698686549803323E-2</v>
      </c>
      <c r="AH71" s="251">
        <v>3.3272485063377356E-2</v>
      </c>
      <c r="AI71" s="251">
        <v>2.267102902910197E-2</v>
      </c>
      <c r="AJ71" s="251">
        <v>2.1605717314959701E-2</v>
      </c>
      <c r="AK71" s="251">
        <v>0</v>
      </c>
      <c r="AL71" s="251">
        <v>0</v>
      </c>
      <c r="AM71" s="251">
        <v>8.0256172361348084E-3</v>
      </c>
      <c r="AN71" s="251">
        <v>3.3643089246821495E-2</v>
      </c>
      <c r="AO71" s="251">
        <v>5.4359224226503827E-3</v>
      </c>
      <c r="AP71" s="251">
        <v>0</v>
      </c>
      <c r="AQ71" s="251">
        <v>3.31759542245008E-2</v>
      </c>
      <c r="AR71" s="251">
        <v>2.9076798648545971E-2</v>
      </c>
      <c r="AS71" s="251">
        <v>2.6169654477550576E-2</v>
      </c>
      <c r="AT71" s="251">
        <v>3.1704328712359564E-2</v>
      </c>
      <c r="AU71" s="251">
        <v>3.7176642243334217E-2</v>
      </c>
      <c r="AV71" s="251">
        <v>5.2501042068804148E-2</v>
      </c>
      <c r="AW71" s="251">
        <v>4.6612225613643012E-2</v>
      </c>
      <c r="AX71" s="251">
        <v>3.6394936948297603E-2</v>
      </c>
      <c r="AY71" s="251">
        <v>4.7122308046139809E-2</v>
      </c>
      <c r="AZ71" s="251">
        <v>5.7231303148054288E-2</v>
      </c>
      <c r="BA71" s="251">
        <v>4.411428616306512E-2</v>
      </c>
      <c r="BB71" s="251">
        <v>5.1126225816291435E-2</v>
      </c>
      <c r="BC71" s="251">
        <v>4.9527568212164717E-2</v>
      </c>
      <c r="BD71" s="251">
        <v>4.0016701682576018E-2</v>
      </c>
      <c r="BE71" s="251">
        <v>2.4776144650641437E-2</v>
      </c>
      <c r="BF71" s="251">
        <v>5.8101789818495946E-2</v>
      </c>
      <c r="BG71" s="251">
        <v>4.9784398275186201E-2</v>
      </c>
      <c r="BH71" s="251">
        <v>6.1630548927208317E-2</v>
      </c>
      <c r="BI71" s="251">
        <v>2.5580742498579152E-3</v>
      </c>
      <c r="BJ71" s="251">
        <v>5.0725207913306453E-2</v>
      </c>
      <c r="BK71" s="251">
        <v>5.5734691231823001E-2</v>
      </c>
      <c r="BL71" s="251">
        <v>2.9158380539184774E-2</v>
      </c>
      <c r="BM71" s="251">
        <v>2.2640106443343965E-3</v>
      </c>
      <c r="BN71" s="251">
        <v>6.7896490872992182E-3</v>
      </c>
      <c r="BO71" s="251">
        <v>1.5647349000443081E-2</v>
      </c>
      <c r="BP71" s="251">
        <v>1.3102916563445666E-2</v>
      </c>
      <c r="BQ71" s="251">
        <v>7.5021202146752543E-3</v>
      </c>
      <c r="BR71" s="251">
        <v>7.0382789844840301E-3</v>
      </c>
      <c r="BS71" s="251">
        <v>3.7952642524441273E-3</v>
      </c>
      <c r="BT71" s="251">
        <v>8.407329856568727E-4</v>
      </c>
      <c r="BU71" s="251">
        <v>2.374359585460934E-3</v>
      </c>
      <c r="BV71" s="251">
        <v>3.004537637522889E-4</v>
      </c>
      <c r="BW71" s="251">
        <v>1.2944755410795575E-3</v>
      </c>
      <c r="BX71" s="251">
        <v>5.9294326836215423E-3</v>
      </c>
      <c r="BY71" s="251">
        <v>2.500012116210875E-2</v>
      </c>
      <c r="BZ71" s="251">
        <v>7.4276161412479219E-3</v>
      </c>
      <c r="CA71" s="251">
        <v>1.5041526375426302E-3</v>
      </c>
      <c r="CB71" s="251">
        <v>4.3160103046838488E-3</v>
      </c>
      <c r="CC71" s="251">
        <v>6.1636824433333017E-3</v>
      </c>
      <c r="CD71" s="251">
        <v>4.1708518046821193E-3</v>
      </c>
      <c r="CE71" s="251">
        <v>1.7406163432228453E-3</v>
      </c>
      <c r="CF71" s="251">
        <v>2.599047396844004E-3</v>
      </c>
      <c r="CG71" s="251">
        <v>2.2082614025545665E-3</v>
      </c>
      <c r="CH71" s="251">
        <v>1.2616821041519908E-2</v>
      </c>
      <c r="CI71" s="251">
        <v>4.883281064667155E-3</v>
      </c>
      <c r="CJ71" s="251">
        <v>5.6054343895087528E-3</v>
      </c>
      <c r="CK71" s="251">
        <v>1.8238382034581908E-2</v>
      </c>
      <c r="CL71" s="251">
        <v>5.1523459521038498E-2</v>
      </c>
      <c r="CM71" s="251">
        <v>1.6102807496821452E-2</v>
      </c>
      <c r="CN71" s="251">
        <v>1.4044387467286656E-2</v>
      </c>
      <c r="CO71" s="251">
        <v>2.0609233834781259E-2</v>
      </c>
      <c r="CP71" s="251">
        <v>8.0430200268397783E-3</v>
      </c>
      <c r="CQ71" s="251">
        <v>4.6650577387480326E-3</v>
      </c>
      <c r="CR71" s="251">
        <v>5.8947510472510012E-2</v>
      </c>
      <c r="CS71" s="251">
        <v>5.9584068866171238E-3</v>
      </c>
      <c r="CT71" s="251">
        <v>3.8038977408188721E-2</v>
      </c>
      <c r="CU71" s="251">
        <v>6.1713601939269745E-2</v>
      </c>
      <c r="CV71" s="251">
        <v>2.4549868092156535E-2</v>
      </c>
      <c r="CW71" s="251">
        <v>1.1303233748784811E-2</v>
      </c>
      <c r="CX71" s="251">
        <v>2.9997911097138202E-2</v>
      </c>
      <c r="CY71" s="251">
        <v>1.3809174892824679E-2</v>
      </c>
      <c r="CZ71" s="251">
        <v>0.13267922368148583</v>
      </c>
      <c r="DA71" s="252">
        <v>4.2353301021732896E-3</v>
      </c>
    </row>
    <row r="72" spans="1:105" s="253" customFormat="1" ht="15" customHeight="1" x14ac:dyDescent="0.15">
      <c r="A72" s="254" t="s">
        <v>394</v>
      </c>
      <c r="B72" s="255" t="s">
        <v>644</v>
      </c>
      <c r="C72" s="250">
        <v>3.5075223007696138E-2</v>
      </c>
      <c r="D72" s="251">
        <v>2.3597635677758251E-2</v>
      </c>
      <c r="E72" s="251">
        <v>1.0104679473848964E-2</v>
      </c>
      <c r="F72" s="251">
        <v>3.9484484699268841E-3</v>
      </c>
      <c r="G72" s="251">
        <v>1.3070440804758542E-2</v>
      </c>
      <c r="H72" s="251">
        <v>0</v>
      </c>
      <c r="I72" s="251">
        <v>3.9438299129606344E-3</v>
      </c>
      <c r="J72" s="251">
        <v>3.9110614951366128E-4</v>
      </c>
      <c r="K72" s="251">
        <v>3.4322484137995225E-4</v>
      </c>
      <c r="L72" s="251">
        <v>8.8858755588622657E-5</v>
      </c>
      <c r="M72" s="251">
        <v>1.0579883950378017E-3</v>
      </c>
      <c r="N72" s="251">
        <v>1.4800911857430332E-2</v>
      </c>
      <c r="O72" s="251">
        <v>1.2073838465638863E-3</v>
      </c>
      <c r="P72" s="251">
        <v>3.8147783378905491E-4</v>
      </c>
      <c r="Q72" s="251">
        <v>1.8523749604101932E-3</v>
      </c>
      <c r="R72" s="251">
        <v>2.3755750418489017E-2</v>
      </c>
      <c r="S72" s="251">
        <v>1.5817328003306698E-3</v>
      </c>
      <c r="T72" s="251">
        <v>5.9814169570267129E-3</v>
      </c>
      <c r="U72" s="251">
        <v>8.2502928431589376E-4</v>
      </c>
      <c r="V72" s="251">
        <v>9.6227032571964742E-4</v>
      </c>
      <c r="W72" s="251">
        <v>6.8994258535109803E-4</v>
      </c>
      <c r="X72" s="251">
        <v>2.3646591578235215E-3</v>
      </c>
      <c r="Y72" s="251">
        <v>8.6250722125938764E-4</v>
      </c>
      <c r="Z72" s="251">
        <v>2.440214738897023E-3</v>
      </c>
      <c r="AA72" s="251">
        <v>6.573276129766308E-4</v>
      </c>
      <c r="AB72" s="251">
        <v>1.2121526486879287E-3</v>
      </c>
      <c r="AC72" s="251">
        <v>1.0452418393366127E-3</v>
      </c>
      <c r="AD72" s="251">
        <v>1.2510849349039058E-3</v>
      </c>
      <c r="AE72" s="251">
        <v>5.6720109745603991E-4</v>
      </c>
      <c r="AF72" s="251">
        <v>1.8790761868668299E-3</v>
      </c>
      <c r="AG72" s="251">
        <v>1.5164142095704427E-2</v>
      </c>
      <c r="AH72" s="251">
        <v>3.6456377048934029E-3</v>
      </c>
      <c r="AI72" s="251">
        <v>1.1315572061508308E-3</v>
      </c>
      <c r="AJ72" s="251">
        <v>2.876138581074647E-3</v>
      </c>
      <c r="AK72" s="251">
        <v>0</v>
      </c>
      <c r="AL72" s="251">
        <v>0</v>
      </c>
      <c r="AM72" s="251">
        <v>7.4999624057652415E-4</v>
      </c>
      <c r="AN72" s="251">
        <v>2.1190340284000498E-3</v>
      </c>
      <c r="AO72" s="251">
        <v>2.4679850437987901E-4</v>
      </c>
      <c r="AP72" s="251">
        <v>0</v>
      </c>
      <c r="AQ72" s="251">
        <v>1.0607591640887984E-3</v>
      </c>
      <c r="AR72" s="251">
        <v>7.2480227306118974E-4</v>
      </c>
      <c r="AS72" s="251">
        <v>9.6816357466024665E-4</v>
      </c>
      <c r="AT72" s="251">
        <v>2.0282124693881847E-3</v>
      </c>
      <c r="AU72" s="251">
        <v>3.1110577719728389E-3</v>
      </c>
      <c r="AV72" s="251">
        <v>3.7857895758723393E-3</v>
      </c>
      <c r="AW72" s="251">
        <v>6.7375115304140452E-4</v>
      </c>
      <c r="AX72" s="251">
        <v>1.8947793190416142E-3</v>
      </c>
      <c r="AY72" s="251">
        <v>2.4498287511645687E-3</v>
      </c>
      <c r="AZ72" s="251">
        <v>1.2727375119671116E-3</v>
      </c>
      <c r="BA72" s="251">
        <v>3.890221826049737E-3</v>
      </c>
      <c r="BB72" s="251">
        <v>1.5282870697879687E-3</v>
      </c>
      <c r="BC72" s="251">
        <v>2.3502377813966928E-3</v>
      </c>
      <c r="BD72" s="251">
        <v>2.7782231249991285E-3</v>
      </c>
      <c r="BE72" s="251">
        <v>1.2899318873063456E-3</v>
      </c>
      <c r="BF72" s="251">
        <v>4.4051856499244917E-3</v>
      </c>
      <c r="BG72" s="251">
        <v>1.8478424750474926E-3</v>
      </c>
      <c r="BH72" s="251">
        <v>4.5013745341287666E-2</v>
      </c>
      <c r="BI72" s="251">
        <v>1.3572077746944182E-3</v>
      </c>
      <c r="BJ72" s="251">
        <v>3.3974819388440862E-3</v>
      </c>
      <c r="BK72" s="251">
        <v>4.2638417935857587E-3</v>
      </c>
      <c r="BL72" s="251">
        <v>4.2780935934431264E-3</v>
      </c>
      <c r="BM72" s="251">
        <v>4.3771672270785439E-4</v>
      </c>
      <c r="BN72" s="251">
        <v>5.8771077047839449E-4</v>
      </c>
      <c r="BO72" s="251">
        <v>2.6301324742442887E-3</v>
      </c>
      <c r="BP72" s="251">
        <v>5.7813300119234096E-3</v>
      </c>
      <c r="BQ72" s="251">
        <v>3.4742447869944956E-3</v>
      </c>
      <c r="BR72" s="251">
        <v>3.2489952246258515E-3</v>
      </c>
      <c r="BS72" s="251">
        <v>1.7128382646385565E-3</v>
      </c>
      <c r="BT72" s="251">
        <v>7.0714838270443574E-4</v>
      </c>
      <c r="BU72" s="251">
        <v>4.3846487671048784E-3</v>
      </c>
      <c r="BV72" s="251">
        <v>4.6546144307404389E-4</v>
      </c>
      <c r="BW72" s="251">
        <v>9.6366749182884943E-4</v>
      </c>
      <c r="BX72" s="251">
        <v>6.1501349654830492E-3</v>
      </c>
      <c r="BY72" s="251">
        <v>5.9928876416726139E-2</v>
      </c>
      <c r="BZ72" s="251">
        <v>3.1675908755378714E-3</v>
      </c>
      <c r="CA72" s="251">
        <v>8.309566173502833E-4</v>
      </c>
      <c r="CB72" s="251">
        <v>5.3949585312564538E-3</v>
      </c>
      <c r="CC72" s="251">
        <v>1.9153355810504094E-3</v>
      </c>
      <c r="CD72" s="251">
        <v>1.5081908132031283E-3</v>
      </c>
      <c r="CE72" s="251">
        <v>2.0318523162724754E-3</v>
      </c>
      <c r="CF72" s="251">
        <v>1.8493865960817915E-3</v>
      </c>
      <c r="CG72" s="251">
        <v>1.8431134342168584E-3</v>
      </c>
      <c r="CH72" s="251">
        <v>3.5470634873211843E-3</v>
      </c>
      <c r="CI72" s="251">
        <v>4.2351355634679079E-3</v>
      </c>
      <c r="CJ72" s="251">
        <v>2.8822007160673735E-3</v>
      </c>
      <c r="CK72" s="251">
        <v>1.2416239479430394E-2</v>
      </c>
      <c r="CL72" s="251">
        <v>2.6074821488038104E-3</v>
      </c>
      <c r="CM72" s="251">
        <v>8.5537574106335987E-3</v>
      </c>
      <c r="CN72" s="251">
        <v>6.3571256989142797E-3</v>
      </c>
      <c r="CO72" s="251">
        <v>1.5062012457534439E-2</v>
      </c>
      <c r="CP72" s="251">
        <v>1.0647898638386038E-2</v>
      </c>
      <c r="CQ72" s="251">
        <v>1.3750225058668346E-3</v>
      </c>
      <c r="CR72" s="251">
        <v>3.2441080977593582E-3</v>
      </c>
      <c r="CS72" s="251">
        <v>3.693261222866142E-3</v>
      </c>
      <c r="CT72" s="251">
        <v>2.4728654559329006E-2</v>
      </c>
      <c r="CU72" s="251">
        <v>4.3501401615243379E-2</v>
      </c>
      <c r="CV72" s="251">
        <v>1.1446926095046769E-2</v>
      </c>
      <c r="CW72" s="251">
        <v>8.6994174258558273E-3</v>
      </c>
      <c r="CX72" s="251">
        <v>4.7599320766625007E-3</v>
      </c>
      <c r="CY72" s="251">
        <v>1.5213786837704045E-2</v>
      </c>
      <c r="CZ72" s="251">
        <v>0.10562385561484801</v>
      </c>
      <c r="DA72" s="252">
        <v>1.7049785068774511E-5</v>
      </c>
    </row>
    <row r="73" spans="1:105" s="253" customFormat="1" ht="15" customHeight="1" x14ac:dyDescent="0.15">
      <c r="A73" s="254" t="s">
        <v>395</v>
      </c>
      <c r="B73" s="255" t="s">
        <v>574</v>
      </c>
      <c r="C73" s="250">
        <v>6.8624439270562531E-3</v>
      </c>
      <c r="D73" s="251">
        <v>4.4438463185760618E-3</v>
      </c>
      <c r="E73" s="251">
        <v>1.2120147624802992E-2</v>
      </c>
      <c r="F73" s="251">
        <v>1.0654727670168338E-2</v>
      </c>
      <c r="G73" s="251">
        <v>1.0266554214206705E-2</v>
      </c>
      <c r="H73" s="251">
        <v>0</v>
      </c>
      <c r="I73" s="251">
        <v>5.3295029379931198E-2</v>
      </c>
      <c r="J73" s="251">
        <v>2.6959668616336279E-3</v>
      </c>
      <c r="K73" s="251">
        <v>3.9737100747578268E-3</v>
      </c>
      <c r="L73" s="251">
        <v>5.9555321907378415E-4</v>
      </c>
      <c r="M73" s="251">
        <v>5.2511805867165706E-3</v>
      </c>
      <c r="N73" s="251">
        <v>6.4266027497288485E-3</v>
      </c>
      <c r="O73" s="251">
        <v>6.6311362788709517E-3</v>
      </c>
      <c r="P73" s="251">
        <v>4.4452291782756878E-3</v>
      </c>
      <c r="Q73" s="251">
        <v>1.5589395923747891E-2</v>
      </c>
      <c r="R73" s="251">
        <v>1.9188014212233651E-2</v>
      </c>
      <c r="S73" s="251">
        <v>9.3414611829088553E-3</v>
      </c>
      <c r="T73" s="251">
        <v>1.2847710166130864E-2</v>
      </c>
      <c r="U73" s="251">
        <v>9.2782644844731695E-3</v>
      </c>
      <c r="V73" s="251">
        <v>9.2444146471737359E-3</v>
      </c>
      <c r="W73" s="251">
        <v>1.201928323607975E-2</v>
      </c>
      <c r="X73" s="251">
        <v>1.1922146911059047E-2</v>
      </c>
      <c r="Y73" s="251">
        <v>1.3838821490467938E-2</v>
      </c>
      <c r="Z73" s="251">
        <v>3.9775500244021477E-3</v>
      </c>
      <c r="AA73" s="251">
        <v>1.1970641354005451E-2</v>
      </c>
      <c r="AB73" s="251">
        <v>9.3479278421593152E-3</v>
      </c>
      <c r="AC73" s="251">
        <v>7.2490002985318696E-3</v>
      </c>
      <c r="AD73" s="251">
        <v>1.769564595355048E-3</v>
      </c>
      <c r="AE73" s="251">
        <v>4.4265995550627334E-3</v>
      </c>
      <c r="AF73" s="251">
        <v>6.2994115395565708E-3</v>
      </c>
      <c r="AG73" s="251">
        <v>5.5538239457833946E-3</v>
      </c>
      <c r="AH73" s="251">
        <v>8.4616655899277336E-3</v>
      </c>
      <c r="AI73" s="251">
        <v>9.1904470339804947E-3</v>
      </c>
      <c r="AJ73" s="251">
        <v>2.0403145461238146E-2</v>
      </c>
      <c r="AK73" s="251">
        <v>0</v>
      </c>
      <c r="AL73" s="251">
        <v>0</v>
      </c>
      <c r="AM73" s="251">
        <v>4.0573446719876791E-3</v>
      </c>
      <c r="AN73" s="251">
        <v>8.9672854131655558E-3</v>
      </c>
      <c r="AO73" s="251">
        <v>8.3911491489158871E-3</v>
      </c>
      <c r="AP73" s="251">
        <v>0</v>
      </c>
      <c r="AQ73" s="251">
        <v>4.4389339714461067E-3</v>
      </c>
      <c r="AR73" s="251">
        <v>1.3202373267426706E-2</v>
      </c>
      <c r="AS73" s="251">
        <v>8.5485364931264362E-3</v>
      </c>
      <c r="AT73" s="251">
        <v>5.7439483096013823E-3</v>
      </c>
      <c r="AU73" s="251">
        <v>7.018120232360113E-3</v>
      </c>
      <c r="AV73" s="251">
        <v>1.2052434277252305E-2</v>
      </c>
      <c r="AW73" s="251">
        <v>5.7541078271825296E-3</v>
      </c>
      <c r="AX73" s="251">
        <v>7.4845901639344261E-3</v>
      </c>
      <c r="AY73" s="251">
        <v>6.7902259388955832E-3</v>
      </c>
      <c r="AZ73" s="251">
        <v>7.53188883257307E-3</v>
      </c>
      <c r="BA73" s="251">
        <v>6.063245359480717E-3</v>
      </c>
      <c r="BB73" s="251">
        <v>1.5800909911020827E-2</v>
      </c>
      <c r="BC73" s="251">
        <v>1.1584526064940556E-2</v>
      </c>
      <c r="BD73" s="251">
        <v>1.1099090608719171E-2</v>
      </c>
      <c r="BE73" s="251">
        <v>4.5717428865952063E-3</v>
      </c>
      <c r="BF73" s="251">
        <v>1.3599877673141372E-2</v>
      </c>
      <c r="BG73" s="251">
        <v>1.2698489280221935E-2</v>
      </c>
      <c r="BH73" s="251">
        <v>2.7361800458355227E-2</v>
      </c>
      <c r="BI73" s="251">
        <v>2.0331256220937391E-3</v>
      </c>
      <c r="BJ73" s="251">
        <v>1.0283441140232975E-2</v>
      </c>
      <c r="BK73" s="251">
        <v>5.2417096263434873E-3</v>
      </c>
      <c r="BL73" s="251">
        <v>1.3280840723818306E-2</v>
      </c>
      <c r="BM73" s="251">
        <v>2.5268089840697058E-2</v>
      </c>
      <c r="BN73" s="251">
        <v>8.3948465149509544E-3</v>
      </c>
      <c r="BO73" s="251">
        <v>1.7829006142665926E-2</v>
      </c>
      <c r="BP73" s="251">
        <v>3.5596536395149321E-2</v>
      </c>
      <c r="BQ73" s="251">
        <v>2.5221793325545437E-2</v>
      </c>
      <c r="BR73" s="251">
        <v>1.747695987722173E-2</v>
      </c>
      <c r="BS73" s="251">
        <v>8.7898738965880421E-2</v>
      </c>
      <c r="BT73" s="251">
        <v>9.9301742774965174E-2</v>
      </c>
      <c r="BU73" s="251">
        <v>0.11367044994675708</v>
      </c>
      <c r="BV73" s="251">
        <v>8.0024477742610706E-2</v>
      </c>
      <c r="BW73" s="251">
        <v>6.6707347275885537E-2</v>
      </c>
      <c r="BX73" s="251">
        <v>1.5707043990358431E-2</v>
      </c>
      <c r="BY73" s="251">
        <v>4.6876774795805196E-2</v>
      </c>
      <c r="BZ73" s="251">
        <v>5.6676433874055535E-2</v>
      </c>
      <c r="CA73" s="251">
        <v>2.6557545134044763E-2</v>
      </c>
      <c r="CB73" s="251">
        <v>1.5529854234377208E-2</v>
      </c>
      <c r="CC73" s="251">
        <v>8.1581759558090102E-3</v>
      </c>
      <c r="CD73" s="251">
        <v>1.0345449746769804E-2</v>
      </c>
      <c r="CE73" s="251">
        <v>4.972334758398709E-4</v>
      </c>
      <c r="CF73" s="251">
        <v>9.4585640389463314E-3</v>
      </c>
      <c r="CG73" s="251">
        <v>3.9777747669313118E-3</v>
      </c>
      <c r="CH73" s="251">
        <v>3.8741763905573599E-3</v>
      </c>
      <c r="CI73" s="251">
        <v>1.5249468143079817E-2</v>
      </c>
      <c r="CJ73" s="251">
        <v>1.3700358909785422E-2</v>
      </c>
      <c r="CK73" s="251">
        <v>2.5597957955224774E-3</v>
      </c>
      <c r="CL73" s="251">
        <v>4.8618035087635006E-3</v>
      </c>
      <c r="CM73" s="251">
        <v>1.7939177595536399E-2</v>
      </c>
      <c r="CN73" s="251">
        <v>9.7980737777660504E-3</v>
      </c>
      <c r="CO73" s="251">
        <v>2.6309510475565779E-2</v>
      </c>
      <c r="CP73" s="251">
        <v>6.241997258279252E-2</v>
      </c>
      <c r="CQ73" s="251">
        <v>2.7922082191852333E-3</v>
      </c>
      <c r="CR73" s="251">
        <v>8.7035859066050183E-3</v>
      </c>
      <c r="CS73" s="251">
        <v>4.3036695026566884E-3</v>
      </c>
      <c r="CT73" s="251">
        <v>3.1226256653650673E-2</v>
      </c>
      <c r="CU73" s="251">
        <v>1.0583658416255892E-2</v>
      </c>
      <c r="CV73" s="251">
        <v>4.913663381959317E-3</v>
      </c>
      <c r="CW73" s="251">
        <v>1.6790019489157156E-2</v>
      </c>
      <c r="CX73" s="251">
        <v>1.8777150169140177E-2</v>
      </c>
      <c r="CY73" s="251">
        <v>9.1498490627754218E-3</v>
      </c>
      <c r="CZ73" s="251">
        <v>0</v>
      </c>
      <c r="DA73" s="252">
        <v>3.6187281285415526E-2</v>
      </c>
    </row>
    <row r="74" spans="1:105" s="253" customFormat="1" ht="15" customHeight="1" x14ac:dyDescent="0.15">
      <c r="A74" s="254" t="s">
        <v>396</v>
      </c>
      <c r="B74" s="255" t="s">
        <v>575</v>
      </c>
      <c r="C74" s="250">
        <v>1.0499950946066952E-4</v>
      </c>
      <c r="D74" s="251">
        <v>0</v>
      </c>
      <c r="E74" s="251">
        <v>2.2606606158038448E-3</v>
      </c>
      <c r="F74" s="251">
        <v>1.1616225627310783E-3</v>
      </c>
      <c r="G74" s="251">
        <v>5.1412731623827479E-4</v>
      </c>
      <c r="H74" s="251">
        <v>0</v>
      </c>
      <c r="I74" s="251">
        <v>4.2659690252013181E-3</v>
      </c>
      <c r="J74" s="251">
        <v>3.1377433369801982E-3</v>
      </c>
      <c r="K74" s="251">
        <v>1.1303874313554952E-3</v>
      </c>
      <c r="L74" s="251">
        <v>2.7911021689810115E-4</v>
      </c>
      <c r="M74" s="251">
        <v>5.3147048240029283E-3</v>
      </c>
      <c r="N74" s="251">
        <v>2.627695431640003E-3</v>
      </c>
      <c r="O74" s="251">
        <v>1.5737457661402605E-3</v>
      </c>
      <c r="P74" s="251">
        <v>7.3638990760299086E-4</v>
      </c>
      <c r="Q74" s="251">
        <v>2.4609879903786068E-3</v>
      </c>
      <c r="R74" s="251">
        <v>4.3315369764437752E-3</v>
      </c>
      <c r="S74" s="251">
        <v>1.5355351777471698E-3</v>
      </c>
      <c r="T74" s="251">
        <v>4.3100018608710159E-3</v>
      </c>
      <c r="U74" s="251">
        <v>2.0363350781051615E-3</v>
      </c>
      <c r="V74" s="251">
        <v>2.0964996634546787E-3</v>
      </c>
      <c r="W74" s="251">
        <v>4.6674396172063769E-3</v>
      </c>
      <c r="X74" s="251">
        <v>1.4136086297405314E-3</v>
      </c>
      <c r="Y74" s="251">
        <v>3.2010398613518199E-3</v>
      </c>
      <c r="Z74" s="251">
        <v>3.4163006344558322E-3</v>
      </c>
      <c r="AA74" s="251">
        <v>1.7542399618422067E-3</v>
      </c>
      <c r="AB74" s="251">
        <v>4.6610832015065726E-3</v>
      </c>
      <c r="AC74" s="251">
        <v>7.9044393780649429E-4</v>
      </c>
      <c r="AD74" s="251">
        <v>1.4678811578997567E-3</v>
      </c>
      <c r="AE74" s="251">
        <v>3.0686731223086936E-3</v>
      </c>
      <c r="AF74" s="251">
        <v>3.4212158750450161E-3</v>
      </c>
      <c r="AG74" s="251">
        <v>1.1744957678102837E-3</v>
      </c>
      <c r="AH74" s="251">
        <v>1.8146807093455931E-3</v>
      </c>
      <c r="AI74" s="251">
        <v>3.4160006029936986E-3</v>
      </c>
      <c r="AJ74" s="251">
        <v>2.9296478055533051E-3</v>
      </c>
      <c r="AK74" s="251">
        <v>0</v>
      </c>
      <c r="AL74" s="251">
        <v>0</v>
      </c>
      <c r="AM74" s="251">
        <v>1.3004457801957768E-3</v>
      </c>
      <c r="AN74" s="251">
        <v>2.1495514858525916E-3</v>
      </c>
      <c r="AO74" s="251">
        <v>1.1227743117711235E-4</v>
      </c>
      <c r="AP74" s="251">
        <v>0</v>
      </c>
      <c r="AQ74" s="251">
        <v>1.0305686601491547E-3</v>
      </c>
      <c r="AR74" s="251">
        <v>5.5794236206577214E-3</v>
      </c>
      <c r="AS74" s="251">
        <v>2.5726297549187316E-3</v>
      </c>
      <c r="AT74" s="251">
        <v>3.1594686623735682E-3</v>
      </c>
      <c r="AU74" s="251">
        <v>2.2556403774771985E-3</v>
      </c>
      <c r="AV74" s="251">
        <v>2.6658224513893573E-3</v>
      </c>
      <c r="AW74" s="251">
        <v>1.0827565001537388E-3</v>
      </c>
      <c r="AX74" s="251">
        <v>1.6409079445145018E-3</v>
      </c>
      <c r="AY74" s="251">
        <v>2.2273205110774764E-3</v>
      </c>
      <c r="AZ74" s="251">
        <v>2.8393732049332657E-3</v>
      </c>
      <c r="BA74" s="251">
        <v>2.2293341291688101E-3</v>
      </c>
      <c r="BB74" s="251">
        <v>2.9404014771451381E-3</v>
      </c>
      <c r="BC74" s="251">
        <v>3.3713734301702141E-3</v>
      </c>
      <c r="BD74" s="251">
        <v>2.3005940389770984E-3</v>
      </c>
      <c r="BE74" s="251">
        <v>7.2031243239770236E-4</v>
      </c>
      <c r="BF74" s="251">
        <v>3.5405428411989293E-3</v>
      </c>
      <c r="BG74" s="251">
        <v>1.2218436209028133E-3</v>
      </c>
      <c r="BH74" s="251">
        <v>2.7248356836063825E-3</v>
      </c>
      <c r="BI74" s="251">
        <v>1.3843436654500054E-4</v>
      </c>
      <c r="BJ74" s="251">
        <v>6.8137985831093189E-3</v>
      </c>
      <c r="BK74" s="251">
        <v>2.4884532152046721E-3</v>
      </c>
      <c r="BL74" s="251">
        <v>1.5592884295015021E-3</v>
      </c>
      <c r="BM74" s="251">
        <v>6.8987207449563341E-3</v>
      </c>
      <c r="BN74" s="251">
        <v>1.3449538253715799E-2</v>
      </c>
      <c r="BO74" s="251">
        <v>8.0896706547700051E-4</v>
      </c>
      <c r="BP74" s="251">
        <v>1.1276401842407592E-3</v>
      </c>
      <c r="BQ74" s="251">
        <v>2.3027973220730233E-2</v>
      </c>
      <c r="BR74" s="251">
        <v>2.8341904442349124E-2</v>
      </c>
      <c r="BS74" s="251">
        <v>1.0765773985631456E-2</v>
      </c>
      <c r="BT74" s="251">
        <v>2.5838934088670655E-2</v>
      </c>
      <c r="BU74" s="251">
        <v>7.513188330881837E-2</v>
      </c>
      <c r="BV74" s="251">
        <v>6.0455243905382702E-3</v>
      </c>
      <c r="BW74" s="251">
        <v>1.6637678064053639E-3</v>
      </c>
      <c r="BX74" s="251">
        <v>1.0354629728192731E-2</v>
      </c>
      <c r="BY74" s="251">
        <v>1.7488874772994135E-2</v>
      </c>
      <c r="BZ74" s="251">
        <v>6.2035457513398028E-2</v>
      </c>
      <c r="CA74" s="251">
        <v>1.7565695929953285E-3</v>
      </c>
      <c r="CB74" s="251">
        <v>6.4438622998576042E-2</v>
      </c>
      <c r="CC74" s="251">
        <v>7.5597154037141429E-2</v>
      </c>
      <c r="CD74" s="251">
        <v>1.6758909736510733E-2</v>
      </c>
      <c r="CE74" s="251">
        <v>1.2841036834877471E-2</v>
      </c>
      <c r="CF74" s="251">
        <v>1.0086316349118732E-2</v>
      </c>
      <c r="CG74" s="251">
        <v>6.1316680615241268E-3</v>
      </c>
      <c r="CH74" s="251">
        <v>2.6660983029657456E-2</v>
      </c>
      <c r="CI74" s="251">
        <v>2.6171086390524042E-3</v>
      </c>
      <c r="CJ74" s="251">
        <v>1.0481369231393897E-3</v>
      </c>
      <c r="CK74" s="251">
        <v>1.3475133804134903E-2</v>
      </c>
      <c r="CL74" s="251">
        <v>1.7709574552485782E-2</v>
      </c>
      <c r="CM74" s="251">
        <v>4.3859117987832194E-3</v>
      </c>
      <c r="CN74" s="251">
        <v>5.0624898287659195E-3</v>
      </c>
      <c r="CO74" s="251">
        <v>1.1222958817876764E-2</v>
      </c>
      <c r="CP74" s="251">
        <v>2.0766404008155957E-2</v>
      </c>
      <c r="CQ74" s="251">
        <v>1.5899544752806401E-3</v>
      </c>
      <c r="CR74" s="251">
        <v>2.7214417423162707E-3</v>
      </c>
      <c r="CS74" s="251">
        <v>8.4652427232120974E-3</v>
      </c>
      <c r="CT74" s="251">
        <v>1.0190939235779907E-2</v>
      </c>
      <c r="CU74" s="251">
        <v>4.3321371082236507E-2</v>
      </c>
      <c r="CV74" s="251">
        <v>2.34348090463188E-2</v>
      </c>
      <c r="CW74" s="251">
        <v>4.5267772617057873E-3</v>
      </c>
      <c r="CX74" s="251">
        <v>2.101351878852074E-2</v>
      </c>
      <c r="CY74" s="251">
        <v>1.7314266693217617E-2</v>
      </c>
      <c r="CZ74" s="251">
        <v>0</v>
      </c>
      <c r="DA74" s="252">
        <v>1.3843210970607128E-2</v>
      </c>
    </row>
    <row r="75" spans="1:105" s="253" customFormat="1" ht="15" customHeight="1" x14ac:dyDescent="0.15">
      <c r="A75" s="254" t="s">
        <v>397</v>
      </c>
      <c r="B75" s="255" t="s">
        <v>479</v>
      </c>
      <c r="C75" s="250">
        <v>0</v>
      </c>
      <c r="D75" s="251">
        <v>0</v>
      </c>
      <c r="E75" s="251">
        <v>0</v>
      </c>
      <c r="F75" s="251">
        <v>0</v>
      </c>
      <c r="G75" s="251">
        <v>0</v>
      </c>
      <c r="H75" s="251">
        <v>0</v>
      </c>
      <c r="I75" s="251">
        <v>0</v>
      </c>
      <c r="J75" s="251">
        <v>0</v>
      </c>
      <c r="K75" s="251">
        <v>0</v>
      </c>
      <c r="L75" s="251">
        <v>0</v>
      </c>
      <c r="M75" s="251">
        <v>0</v>
      </c>
      <c r="N75" s="251">
        <v>0</v>
      </c>
      <c r="O75" s="251">
        <v>0</v>
      </c>
      <c r="P75" s="251">
        <v>0</v>
      </c>
      <c r="Q75" s="251">
        <v>0</v>
      </c>
      <c r="R75" s="251">
        <v>0</v>
      </c>
      <c r="S75" s="251">
        <v>0</v>
      </c>
      <c r="T75" s="251">
        <v>0</v>
      </c>
      <c r="U75" s="251">
        <v>0</v>
      </c>
      <c r="V75" s="251">
        <v>0</v>
      </c>
      <c r="W75" s="251">
        <v>0</v>
      </c>
      <c r="X75" s="251">
        <v>0</v>
      </c>
      <c r="Y75" s="251">
        <v>0</v>
      </c>
      <c r="Z75" s="251">
        <v>0</v>
      </c>
      <c r="AA75" s="251">
        <v>0</v>
      </c>
      <c r="AB75" s="251">
        <v>0</v>
      </c>
      <c r="AC75" s="251">
        <v>0</v>
      </c>
      <c r="AD75" s="251">
        <v>0</v>
      </c>
      <c r="AE75" s="251">
        <v>0</v>
      </c>
      <c r="AF75" s="251">
        <v>0</v>
      </c>
      <c r="AG75" s="251">
        <v>0</v>
      </c>
      <c r="AH75" s="251">
        <v>0</v>
      </c>
      <c r="AI75" s="251">
        <v>0</v>
      </c>
      <c r="AJ75" s="251">
        <v>0</v>
      </c>
      <c r="AK75" s="251">
        <v>0</v>
      </c>
      <c r="AL75" s="251">
        <v>0</v>
      </c>
      <c r="AM75" s="251">
        <v>0</v>
      </c>
      <c r="AN75" s="251">
        <v>0</v>
      </c>
      <c r="AO75" s="251">
        <v>0</v>
      </c>
      <c r="AP75" s="251">
        <v>0</v>
      </c>
      <c r="AQ75" s="251">
        <v>0</v>
      </c>
      <c r="AR75" s="251">
        <v>0</v>
      </c>
      <c r="AS75" s="251">
        <v>0</v>
      </c>
      <c r="AT75" s="251">
        <v>0</v>
      </c>
      <c r="AU75" s="251">
        <v>0</v>
      </c>
      <c r="AV75" s="251">
        <v>0</v>
      </c>
      <c r="AW75" s="251">
        <v>0</v>
      </c>
      <c r="AX75" s="251">
        <v>0</v>
      </c>
      <c r="AY75" s="251">
        <v>0</v>
      </c>
      <c r="AZ75" s="251">
        <v>0</v>
      </c>
      <c r="BA75" s="251">
        <v>0</v>
      </c>
      <c r="BB75" s="251">
        <v>0</v>
      </c>
      <c r="BC75" s="251">
        <v>0</v>
      </c>
      <c r="BD75" s="251">
        <v>0</v>
      </c>
      <c r="BE75" s="251">
        <v>0</v>
      </c>
      <c r="BF75" s="251">
        <v>0</v>
      </c>
      <c r="BG75" s="251">
        <v>0</v>
      </c>
      <c r="BH75" s="251">
        <v>0</v>
      </c>
      <c r="BI75" s="251">
        <v>0</v>
      </c>
      <c r="BJ75" s="251">
        <v>0</v>
      </c>
      <c r="BK75" s="251">
        <v>0</v>
      </c>
      <c r="BL75" s="251">
        <v>0</v>
      </c>
      <c r="BM75" s="251">
        <v>0</v>
      </c>
      <c r="BN75" s="251">
        <v>0</v>
      </c>
      <c r="BO75" s="251">
        <v>0</v>
      </c>
      <c r="BP75" s="251">
        <v>0</v>
      </c>
      <c r="BQ75" s="251">
        <v>0</v>
      </c>
      <c r="BR75" s="251">
        <v>0</v>
      </c>
      <c r="BS75" s="251">
        <v>0</v>
      </c>
      <c r="BT75" s="251">
        <v>0</v>
      </c>
      <c r="BU75" s="251">
        <v>0</v>
      </c>
      <c r="BV75" s="251">
        <v>0</v>
      </c>
      <c r="BW75" s="251">
        <v>0</v>
      </c>
      <c r="BX75" s="251">
        <v>0</v>
      </c>
      <c r="BY75" s="251">
        <v>0</v>
      </c>
      <c r="BZ75" s="251">
        <v>0</v>
      </c>
      <c r="CA75" s="251">
        <v>0</v>
      </c>
      <c r="CB75" s="251">
        <v>0</v>
      </c>
      <c r="CC75" s="251">
        <v>0</v>
      </c>
      <c r="CD75" s="251">
        <v>0</v>
      </c>
      <c r="CE75" s="251">
        <v>0</v>
      </c>
      <c r="CF75" s="251">
        <v>0</v>
      </c>
      <c r="CG75" s="251">
        <v>0</v>
      </c>
      <c r="CH75" s="251">
        <v>0</v>
      </c>
      <c r="CI75" s="251">
        <v>0</v>
      </c>
      <c r="CJ75" s="251">
        <v>0</v>
      </c>
      <c r="CK75" s="251">
        <v>0</v>
      </c>
      <c r="CL75" s="251">
        <v>0</v>
      </c>
      <c r="CM75" s="251">
        <v>0</v>
      </c>
      <c r="CN75" s="251">
        <v>0</v>
      </c>
      <c r="CO75" s="251">
        <v>0</v>
      </c>
      <c r="CP75" s="251">
        <v>0</v>
      </c>
      <c r="CQ75" s="251">
        <v>0</v>
      </c>
      <c r="CR75" s="251">
        <v>0</v>
      </c>
      <c r="CS75" s="251">
        <v>0</v>
      </c>
      <c r="CT75" s="251">
        <v>0</v>
      </c>
      <c r="CU75" s="251">
        <v>0</v>
      </c>
      <c r="CV75" s="251">
        <v>0</v>
      </c>
      <c r="CW75" s="251">
        <v>0</v>
      </c>
      <c r="CX75" s="251">
        <v>0</v>
      </c>
      <c r="CY75" s="251">
        <v>0</v>
      </c>
      <c r="CZ75" s="251">
        <v>0</v>
      </c>
      <c r="DA75" s="252">
        <v>0</v>
      </c>
    </row>
    <row r="76" spans="1:105" s="253" customFormat="1" ht="15" customHeight="1" x14ac:dyDescent="0.15">
      <c r="A76" s="254" t="s">
        <v>398</v>
      </c>
      <c r="B76" s="255" t="s">
        <v>645</v>
      </c>
      <c r="C76" s="250">
        <v>0</v>
      </c>
      <c r="D76" s="251">
        <v>0</v>
      </c>
      <c r="E76" s="251">
        <v>0</v>
      </c>
      <c r="F76" s="251">
        <v>0</v>
      </c>
      <c r="G76" s="251">
        <v>0</v>
      </c>
      <c r="H76" s="251">
        <v>0</v>
      </c>
      <c r="I76" s="251">
        <v>0</v>
      </c>
      <c r="J76" s="251">
        <v>0</v>
      </c>
      <c r="K76" s="251">
        <v>0</v>
      </c>
      <c r="L76" s="251">
        <v>0</v>
      </c>
      <c r="M76" s="251">
        <v>0</v>
      </c>
      <c r="N76" s="251">
        <v>0</v>
      </c>
      <c r="O76" s="251">
        <v>0</v>
      </c>
      <c r="P76" s="251">
        <v>0</v>
      </c>
      <c r="Q76" s="251">
        <v>0</v>
      </c>
      <c r="R76" s="251">
        <v>0</v>
      </c>
      <c r="S76" s="251">
        <v>0</v>
      </c>
      <c r="T76" s="251">
        <v>0</v>
      </c>
      <c r="U76" s="251">
        <v>0</v>
      </c>
      <c r="V76" s="251">
        <v>0</v>
      </c>
      <c r="W76" s="251">
        <v>0</v>
      </c>
      <c r="X76" s="251">
        <v>0</v>
      </c>
      <c r="Y76" s="251">
        <v>0</v>
      </c>
      <c r="Z76" s="251">
        <v>0</v>
      </c>
      <c r="AA76" s="251">
        <v>0</v>
      </c>
      <c r="AB76" s="251">
        <v>0</v>
      </c>
      <c r="AC76" s="251">
        <v>0</v>
      </c>
      <c r="AD76" s="251">
        <v>0</v>
      </c>
      <c r="AE76" s="251">
        <v>0</v>
      </c>
      <c r="AF76" s="251">
        <v>0</v>
      </c>
      <c r="AG76" s="251">
        <v>0</v>
      </c>
      <c r="AH76" s="251">
        <v>0</v>
      </c>
      <c r="AI76" s="251">
        <v>0</v>
      </c>
      <c r="AJ76" s="251">
        <v>0</v>
      </c>
      <c r="AK76" s="251">
        <v>0</v>
      </c>
      <c r="AL76" s="251">
        <v>0</v>
      </c>
      <c r="AM76" s="251">
        <v>0</v>
      </c>
      <c r="AN76" s="251">
        <v>0</v>
      </c>
      <c r="AO76" s="251">
        <v>0</v>
      </c>
      <c r="AP76" s="251">
        <v>0</v>
      </c>
      <c r="AQ76" s="251">
        <v>0</v>
      </c>
      <c r="AR76" s="251">
        <v>0</v>
      </c>
      <c r="AS76" s="251">
        <v>0</v>
      </c>
      <c r="AT76" s="251">
        <v>0</v>
      </c>
      <c r="AU76" s="251">
        <v>0</v>
      </c>
      <c r="AV76" s="251">
        <v>0</v>
      </c>
      <c r="AW76" s="251">
        <v>0</v>
      </c>
      <c r="AX76" s="251">
        <v>0</v>
      </c>
      <c r="AY76" s="251">
        <v>0</v>
      </c>
      <c r="AZ76" s="251">
        <v>0</v>
      </c>
      <c r="BA76" s="251">
        <v>0</v>
      </c>
      <c r="BB76" s="251">
        <v>0</v>
      </c>
      <c r="BC76" s="251">
        <v>0</v>
      </c>
      <c r="BD76" s="251">
        <v>0</v>
      </c>
      <c r="BE76" s="251">
        <v>0</v>
      </c>
      <c r="BF76" s="251">
        <v>0</v>
      </c>
      <c r="BG76" s="251">
        <v>0</v>
      </c>
      <c r="BH76" s="251">
        <v>0</v>
      </c>
      <c r="BI76" s="251">
        <v>0</v>
      </c>
      <c r="BJ76" s="251">
        <v>0</v>
      </c>
      <c r="BK76" s="251">
        <v>0</v>
      </c>
      <c r="BL76" s="251">
        <v>0</v>
      </c>
      <c r="BM76" s="251">
        <v>0</v>
      </c>
      <c r="BN76" s="251">
        <v>0</v>
      </c>
      <c r="BO76" s="251">
        <v>0</v>
      </c>
      <c r="BP76" s="251">
        <v>0</v>
      </c>
      <c r="BQ76" s="251">
        <v>0</v>
      </c>
      <c r="BR76" s="251">
        <v>0</v>
      </c>
      <c r="BS76" s="251">
        <v>0</v>
      </c>
      <c r="BT76" s="251">
        <v>0</v>
      </c>
      <c r="BU76" s="251">
        <v>0</v>
      </c>
      <c r="BV76" s="251">
        <v>0</v>
      </c>
      <c r="BW76" s="251">
        <v>0</v>
      </c>
      <c r="BX76" s="251">
        <v>0</v>
      </c>
      <c r="BY76" s="251">
        <v>0</v>
      </c>
      <c r="BZ76" s="251">
        <v>0</v>
      </c>
      <c r="CA76" s="251">
        <v>0</v>
      </c>
      <c r="CB76" s="251">
        <v>0</v>
      </c>
      <c r="CC76" s="251">
        <v>0</v>
      </c>
      <c r="CD76" s="251">
        <v>0</v>
      </c>
      <c r="CE76" s="251">
        <v>0</v>
      </c>
      <c r="CF76" s="251">
        <v>0</v>
      </c>
      <c r="CG76" s="251">
        <v>0</v>
      </c>
      <c r="CH76" s="251">
        <v>0</v>
      </c>
      <c r="CI76" s="251">
        <v>0</v>
      </c>
      <c r="CJ76" s="251">
        <v>0</v>
      </c>
      <c r="CK76" s="251">
        <v>0</v>
      </c>
      <c r="CL76" s="251">
        <v>0</v>
      </c>
      <c r="CM76" s="251">
        <v>0</v>
      </c>
      <c r="CN76" s="251">
        <v>0</v>
      </c>
      <c r="CO76" s="251">
        <v>0</v>
      </c>
      <c r="CP76" s="251">
        <v>0</v>
      </c>
      <c r="CQ76" s="251">
        <v>0</v>
      </c>
      <c r="CR76" s="251">
        <v>0</v>
      </c>
      <c r="CS76" s="251">
        <v>0</v>
      </c>
      <c r="CT76" s="251">
        <v>0</v>
      </c>
      <c r="CU76" s="251">
        <v>0</v>
      </c>
      <c r="CV76" s="251">
        <v>0</v>
      </c>
      <c r="CW76" s="251">
        <v>0</v>
      </c>
      <c r="CX76" s="251">
        <v>0</v>
      </c>
      <c r="CY76" s="251">
        <v>0</v>
      </c>
      <c r="CZ76" s="251">
        <v>0</v>
      </c>
      <c r="DA76" s="252">
        <v>0</v>
      </c>
    </row>
    <row r="77" spans="1:105" s="253" customFormat="1" ht="15" customHeight="1" x14ac:dyDescent="0.15">
      <c r="A77" s="254" t="s">
        <v>399</v>
      </c>
      <c r="B77" s="255" t="s">
        <v>576</v>
      </c>
      <c r="C77" s="250">
        <v>1.5749926419100427E-4</v>
      </c>
      <c r="D77" s="251">
        <v>1.0929818371334159E-4</v>
      </c>
      <c r="E77" s="251">
        <v>6.5377523902787792E-5</v>
      </c>
      <c r="F77" s="251">
        <v>2.1178056144923894E-4</v>
      </c>
      <c r="G77" s="251">
        <v>1.906361115817784E-4</v>
      </c>
      <c r="H77" s="251">
        <v>0</v>
      </c>
      <c r="I77" s="251">
        <v>1.0595768928122428E-3</v>
      </c>
      <c r="J77" s="251">
        <v>1.4784672025571372E-4</v>
      </c>
      <c r="K77" s="251">
        <v>1.0950118372893247E-4</v>
      </c>
      <c r="L77" s="251">
        <v>1.5761386236050068E-3</v>
      </c>
      <c r="M77" s="251">
        <v>4.7121010215600963E-4</v>
      </c>
      <c r="N77" s="251">
        <v>2.8639056190587152E-4</v>
      </c>
      <c r="O77" s="251">
        <v>2.8101569719546045E-4</v>
      </c>
      <c r="P77" s="251">
        <v>2.3682403099770628E-4</v>
      </c>
      <c r="Q77" s="251">
        <v>4.0873800535853384E-4</v>
      </c>
      <c r="R77" s="251">
        <v>4.8930663371836512E-4</v>
      </c>
      <c r="S77" s="251">
        <v>2.0782407706784677E-4</v>
      </c>
      <c r="T77" s="251">
        <v>2.2779627954132737E-4</v>
      </c>
      <c r="U77" s="251">
        <v>4.8365197945592607E-4</v>
      </c>
      <c r="V77" s="251">
        <v>1.0576380936418129E-3</v>
      </c>
      <c r="W77" s="251">
        <v>8.4411765352138048E-4</v>
      </c>
      <c r="X77" s="251">
        <v>3.6345640652993722E-4</v>
      </c>
      <c r="Y77" s="251">
        <v>6.3547082611207392E-5</v>
      </c>
      <c r="Z77" s="251">
        <v>5.856515373352855E-4</v>
      </c>
      <c r="AA77" s="251">
        <v>6.2366627829850028E-4</v>
      </c>
      <c r="AB77" s="251">
        <v>4.3166542492228136E-4</v>
      </c>
      <c r="AC77" s="251">
        <v>4.6985493632904676E-4</v>
      </c>
      <c r="AD77" s="251">
        <v>2.9700987171538937E-4</v>
      </c>
      <c r="AE77" s="251">
        <v>5.9238036780673493E-4</v>
      </c>
      <c r="AF77" s="251">
        <v>3.007351513197465E-4</v>
      </c>
      <c r="AG77" s="251">
        <v>1.3582011844210843E-4</v>
      </c>
      <c r="AH77" s="251">
        <v>3.6133355368920807E-4</v>
      </c>
      <c r="AI77" s="251">
        <v>5.8179746698395617E-4</v>
      </c>
      <c r="AJ77" s="251">
        <v>9.5748112964865828E-4</v>
      </c>
      <c r="AK77" s="251">
        <v>0</v>
      </c>
      <c r="AL77" s="251">
        <v>0</v>
      </c>
      <c r="AM77" s="251">
        <v>1.1376190294672355E-4</v>
      </c>
      <c r="AN77" s="251">
        <v>3.9905481981306859E-4</v>
      </c>
      <c r="AO77" s="251">
        <v>1.8748212564480082E-4</v>
      </c>
      <c r="AP77" s="251">
        <v>0</v>
      </c>
      <c r="AQ77" s="251">
        <v>3.0116112554166228E-4</v>
      </c>
      <c r="AR77" s="251">
        <v>8.5028176454073718E-4</v>
      </c>
      <c r="AS77" s="251">
        <v>1.7914274793628333E-4</v>
      </c>
      <c r="AT77" s="251">
        <v>4.5657515659522791E-4</v>
      </c>
      <c r="AU77" s="251">
        <v>2.8704037843790803E-4</v>
      </c>
      <c r="AV77" s="251">
        <v>6.8969793355832664E-4</v>
      </c>
      <c r="AW77" s="251">
        <v>2.969934679735719E-4</v>
      </c>
      <c r="AX77" s="251">
        <v>5.6550441361916776E-4</v>
      </c>
      <c r="AY77" s="251">
        <v>4.4758863668022114E-4</v>
      </c>
      <c r="AZ77" s="251">
        <v>2.5095736892493103E-4</v>
      </c>
      <c r="BA77" s="251">
        <v>3.388845475714583E-4</v>
      </c>
      <c r="BB77" s="251">
        <v>2.2105256326218029E-4</v>
      </c>
      <c r="BC77" s="251">
        <v>1.8792645365197766E-3</v>
      </c>
      <c r="BD77" s="251">
        <v>7.5073923766159716E-4</v>
      </c>
      <c r="BE77" s="251">
        <v>2.1596725050453765E-4</v>
      </c>
      <c r="BF77" s="251">
        <v>1.7545076501577952E-4</v>
      </c>
      <c r="BG77" s="251">
        <v>4.1974489642070985E-4</v>
      </c>
      <c r="BH77" s="251">
        <v>3.8434034790784554E-4</v>
      </c>
      <c r="BI77" s="251">
        <v>1.2921918333916916E-3</v>
      </c>
      <c r="BJ77" s="251">
        <v>7.9349378360215055E-4</v>
      </c>
      <c r="BK77" s="251">
        <v>5.7391764843481784E-4</v>
      </c>
      <c r="BL77" s="251">
        <v>3.5222346689482833E-4</v>
      </c>
      <c r="BM77" s="251">
        <v>1.7108531919223665E-4</v>
      </c>
      <c r="BN77" s="251">
        <v>2.8588540337887597E-4</v>
      </c>
      <c r="BO77" s="251">
        <v>6.8076176150991968E-4</v>
      </c>
      <c r="BP77" s="251">
        <v>4.1285593988381339E-3</v>
      </c>
      <c r="BQ77" s="251">
        <v>2.5002797810591455E-3</v>
      </c>
      <c r="BR77" s="251">
        <v>5.8426603263230794E-4</v>
      </c>
      <c r="BS77" s="251">
        <v>3.1204569807891536E-3</v>
      </c>
      <c r="BT77" s="251">
        <v>1.593077993678466E-4</v>
      </c>
      <c r="BU77" s="251">
        <v>7.5966576253685432E-5</v>
      </c>
      <c r="BV77" s="251">
        <v>1.1512544337481773E-6</v>
      </c>
      <c r="BW77" s="251">
        <v>2.939569272156968E-4</v>
      </c>
      <c r="BX77" s="251">
        <v>1.3388443376005097E-3</v>
      </c>
      <c r="BY77" s="251">
        <v>2.4407546815104301E-4</v>
      </c>
      <c r="BZ77" s="251">
        <v>5.7913088357968898E-4</v>
      </c>
      <c r="CA77" s="251">
        <v>3.6979083973820323E-4</v>
      </c>
      <c r="CB77" s="251">
        <v>5.7699707599160842E-3</v>
      </c>
      <c r="CC77" s="251">
        <v>3.1397267374117665E-4</v>
      </c>
      <c r="CD77" s="251">
        <v>1.9670392790640561E-4</v>
      </c>
      <c r="CE77" s="251">
        <v>8.108261886958884E-4</v>
      </c>
      <c r="CF77" s="251">
        <v>4.3716014024841821E-4</v>
      </c>
      <c r="CG77" s="251">
        <v>6.8176224411496569E-4</v>
      </c>
      <c r="CH77" s="251">
        <v>4.312768134107099E-4</v>
      </c>
      <c r="CI77" s="251">
        <v>1.8556308230818206E-3</v>
      </c>
      <c r="CJ77" s="251">
        <v>1.0007853943785889E-3</v>
      </c>
      <c r="CK77" s="251">
        <v>2.9238826227166331E-3</v>
      </c>
      <c r="CL77" s="251">
        <v>5.9956796316402094E-4</v>
      </c>
      <c r="CM77" s="251">
        <v>3.9759290994078624E-4</v>
      </c>
      <c r="CN77" s="251">
        <v>1.564899084560311E-4</v>
      </c>
      <c r="CO77" s="251">
        <v>1.3752684116906731E-3</v>
      </c>
      <c r="CP77" s="251">
        <v>3.1982710102104538E-4</v>
      </c>
      <c r="CQ77" s="251">
        <v>1.588147480675573E-4</v>
      </c>
      <c r="CR77" s="251">
        <v>1.8487585748341794E-4</v>
      </c>
      <c r="CS77" s="251">
        <v>3.1175701299726843E-4</v>
      </c>
      <c r="CT77" s="251">
        <v>1.7859958779620945E-4</v>
      </c>
      <c r="CU77" s="251">
        <v>3.5838869028037378E-4</v>
      </c>
      <c r="CV77" s="251">
        <v>3.4946919360145934E-4</v>
      </c>
      <c r="CW77" s="251">
        <v>3.2350377712819225E-4</v>
      </c>
      <c r="CX77" s="251">
        <v>1.3738463266139118E-4</v>
      </c>
      <c r="CY77" s="251">
        <v>5.7892803066833933E-4</v>
      </c>
      <c r="CZ77" s="251">
        <v>6.6512371246578179E-4</v>
      </c>
      <c r="DA77" s="252">
        <v>9.7977874470560377E-5</v>
      </c>
    </row>
    <row r="78" spans="1:105" s="253" customFormat="1" ht="15" customHeight="1" x14ac:dyDescent="0.15">
      <c r="A78" s="254" t="s">
        <v>400</v>
      </c>
      <c r="B78" s="255" t="s">
        <v>577</v>
      </c>
      <c r="C78" s="250">
        <v>1.0258775445261993E-2</v>
      </c>
      <c r="D78" s="251">
        <v>4.6021798376198658E-2</v>
      </c>
      <c r="E78" s="251">
        <v>8.3903652361918199E-3</v>
      </c>
      <c r="F78" s="251">
        <v>3.4727618071741274E-2</v>
      </c>
      <c r="G78" s="251">
        <v>9.8620553542791908E-3</v>
      </c>
      <c r="H78" s="251">
        <v>0</v>
      </c>
      <c r="I78" s="251">
        <v>1.3008269794898233E-2</v>
      </c>
      <c r="J78" s="251">
        <v>1.5384449773595123E-2</v>
      </c>
      <c r="K78" s="251">
        <v>2.3759476367045149E-2</v>
      </c>
      <c r="L78" s="251">
        <v>3.6700549513934984E-2</v>
      </c>
      <c r="M78" s="251">
        <v>2.6279085700318918E-2</v>
      </c>
      <c r="N78" s="251">
        <v>2.0822228422134922E-2</v>
      </c>
      <c r="O78" s="251">
        <v>1.9334487516427339E-2</v>
      </c>
      <c r="P78" s="251">
        <v>3.278797931758394E-2</v>
      </c>
      <c r="Q78" s="251">
        <v>1.1283308937452385E-2</v>
      </c>
      <c r="R78" s="251">
        <v>9.5269364543043716E-3</v>
      </c>
      <c r="S78" s="251">
        <v>2.3167446162252237E-2</v>
      </c>
      <c r="T78" s="251">
        <v>1.9769348245968647E-2</v>
      </c>
      <c r="U78" s="251">
        <v>1.8217250714701136E-2</v>
      </c>
      <c r="V78" s="251">
        <v>2.4785011454209947E-2</v>
      </c>
      <c r="W78" s="251">
        <v>1.380060952252604E-2</v>
      </c>
      <c r="X78" s="251">
        <v>1.0222508989313053E-2</v>
      </c>
      <c r="Y78" s="251">
        <v>2.1634893125361061E-3</v>
      </c>
      <c r="Z78" s="251">
        <v>2.0717423133235723E-2</v>
      </c>
      <c r="AA78" s="251">
        <v>1.3896293278415258E-2</v>
      </c>
      <c r="AB78" s="251">
        <v>1.5170062725877936E-2</v>
      </c>
      <c r="AC78" s="251">
        <v>1.9134561814161059E-2</v>
      </c>
      <c r="AD78" s="251">
        <v>5.4194096046544897E-2</v>
      </c>
      <c r="AE78" s="251">
        <v>9.8253952656451836E-3</v>
      </c>
      <c r="AF78" s="251">
        <v>9.7683302317074783E-3</v>
      </c>
      <c r="AG78" s="251">
        <v>1.3098979781956472E-2</v>
      </c>
      <c r="AH78" s="251">
        <v>1.781427004612449E-2</v>
      </c>
      <c r="AI78" s="251">
        <v>3.354425329157415E-2</v>
      </c>
      <c r="AJ78" s="251">
        <v>2.2901450647156051E-2</v>
      </c>
      <c r="AK78" s="251">
        <v>0</v>
      </c>
      <c r="AL78" s="251">
        <v>0</v>
      </c>
      <c r="AM78" s="251">
        <v>3.4743367764989521E-3</v>
      </c>
      <c r="AN78" s="251">
        <v>3.4116891109757616E-2</v>
      </c>
      <c r="AO78" s="251">
        <v>6.6963954707707956E-3</v>
      </c>
      <c r="AP78" s="251">
        <v>0</v>
      </c>
      <c r="AQ78" s="251">
        <v>1.1250643175520275E-2</v>
      </c>
      <c r="AR78" s="251">
        <v>1.3960329052130018E-2</v>
      </c>
      <c r="AS78" s="251">
        <v>1.1219838539923652E-2</v>
      </c>
      <c r="AT78" s="251">
        <v>9.1610310646541883E-3</v>
      </c>
      <c r="AU78" s="251">
        <v>7.5072046605462904E-3</v>
      </c>
      <c r="AV78" s="251">
        <v>1.0553040962695067E-2</v>
      </c>
      <c r="AW78" s="251">
        <v>9.4133025355661714E-3</v>
      </c>
      <c r="AX78" s="251">
        <v>8.5678499369482974E-3</v>
      </c>
      <c r="AY78" s="251">
        <v>9.9103185899772073E-3</v>
      </c>
      <c r="AZ78" s="251">
        <v>1.0428985752097764E-2</v>
      </c>
      <c r="BA78" s="251">
        <v>8.5056487302628218E-3</v>
      </c>
      <c r="BB78" s="251">
        <v>9.3526132358954048E-3</v>
      </c>
      <c r="BC78" s="251">
        <v>9.418453641087194E-3</v>
      </c>
      <c r="BD78" s="251">
        <v>1.4739443992901087E-2</v>
      </c>
      <c r="BE78" s="251">
        <v>1.3448327360279981E-2</v>
      </c>
      <c r="BF78" s="251">
        <v>1.7154765545442222E-2</v>
      </c>
      <c r="BG78" s="251">
        <v>1.1318638241413624E-2</v>
      </c>
      <c r="BH78" s="251">
        <v>1.2428926251522547E-2</v>
      </c>
      <c r="BI78" s="251">
        <v>0.53621856265732271</v>
      </c>
      <c r="BJ78" s="251">
        <v>2.1444612455197132E-2</v>
      </c>
      <c r="BK78" s="251">
        <v>2.0567846160268601E-2</v>
      </c>
      <c r="BL78" s="251">
        <v>1.9464403097455809E-2</v>
      </c>
      <c r="BM78" s="251">
        <v>4.0552882638742217E-3</v>
      </c>
      <c r="BN78" s="251">
        <v>2.1109595522128159E-2</v>
      </c>
      <c r="BO78" s="251">
        <v>1.0345955755062683E-2</v>
      </c>
      <c r="BP78" s="251">
        <v>3.7953892722104601E-2</v>
      </c>
      <c r="BQ78" s="251">
        <v>5.8517284601276465E-3</v>
      </c>
      <c r="BR78" s="251">
        <v>4.6116553772762104E-3</v>
      </c>
      <c r="BS78" s="251">
        <v>9.2770268730289658E-3</v>
      </c>
      <c r="BT78" s="251">
        <v>6.834973017213631E-4</v>
      </c>
      <c r="BU78" s="251">
        <v>9.1024508262508327E-4</v>
      </c>
      <c r="BV78" s="251">
        <v>5.4570915141570394E-5</v>
      </c>
      <c r="BW78" s="251">
        <v>1.0690375594588238E-3</v>
      </c>
      <c r="BX78" s="251">
        <v>3.4411076495372661E-3</v>
      </c>
      <c r="BY78" s="251">
        <v>3.4026901897911779E-3</v>
      </c>
      <c r="BZ78" s="251">
        <v>3.7060250616639361E-3</v>
      </c>
      <c r="CA78" s="251">
        <v>4.110357702591742E-3</v>
      </c>
      <c r="CB78" s="251">
        <v>5.4527865039077361E-3</v>
      </c>
      <c r="CC78" s="251">
        <v>2.3703402799020363E-3</v>
      </c>
      <c r="CD78" s="251">
        <v>2.3445009216070656E-3</v>
      </c>
      <c r="CE78" s="251">
        <v>8.6292555183886094E-2</v>
      </c>
      <c r="CF78" s="251">
        <v>5.3329127723450798E-3</v>
      </c>
      <c r="CG78" s="251">
        <v>3.4402738458499909E-3</v>
      </c>
      <c r="CH78" s="251">
        <v>9.8961709085992871E-3</v>
      </c>
      <c r="CI78" s="251">
        <v>6.5206685132309875E-3</v>
      </c>
      <c r="CJ78" s="251">
        <v>3.1650272211510701E-3</v>
      </c>
      <c r="CK78" s="251">
        <v>1.0420736445943093E-2</v>
      </c>
      <c r="CL78" s="251">
        <v>9.6391265946600673E-3</v>
      </c>
      <c r="CM78" s="251">
        <v>5.0448762298339238E-3</v>
      </c>
      <c r="CN78" s="251">
        <v>3.6721826575436063E-3</v>
      </c>
      <c r="CO78" s="251">
        <v>1.2258723577302722E-2</v>
      </c>
      <c r="CP78" s="251">
        <v>3.1439684176042086E-3</v>
      </c>
      <c r="CQ78" s="251">
        <v>2.7924591906581591E-3</v>
      </c>
      <c r="CR78" s="251">
        <v>9.5826873746918517E-3</v>
      </c>
      <c r="CS78" s="251">
        <v>3.2990716743544692E-3</v>
      </c>
      <c r="CT78" s="251">
        <v>7.6916698002829631E-3</v>
      </c>
      <c r="CU78" s="251">
        <v>1.3329770839499027E-2</v>
      </c>
      <c r="CV78" s="251">
        <v>3.42005480285021E-3</v>
      </c>
      <c r="CW78" s="251">
        <v>3.6523192924514565E-3</v>
      </c>
      <c r="CX78" s="251">
        <v>5.8479902339688425E-3</v>
      </c>
      <c r="CY78" s="251">
        <v>1.8073480355712167E-2</v>
      </c>
      <c r="CZ78" s="251">
        <v>5.0010968665879493E-2</v>
      </c>
      <c r="DA78" s="252">
        <v>2.7550584201543035E-2</v>
      </c>
    </row>
    <row r="79" spans="1:105" s="253" customFormat="1" ht="15" customHeight="1" x14ac:dyDescent="0.15">
      <c r="A79" s="254" t="s">
        <v>401</v>
      </c>
      <c r="B79" s="255" t="s">
        <v>578</v>
      </c>
      <c r="C79" s="250">
        <v>5.424525351270304E-2</v>
      </c>
      <c r="D79" s="251">
        <v>1.4131165998093033E-2</v>
      </c>
      <c r="E79" s="251">
        <v>1.4670834064728779E-2</v>
      </c>
      <c r="F79" s="251">
        <v>3.0723547275201935E-2</v>
      </c>
      <c r="G79" s="251">
        <v>2.3366662922482052E-2</v>
      </c>
      <c r="H79" s="251">
        <v>0</v>
      </c>
      <c r="I79" s="251">
        <v>0.21597761758755943</v>
      </c>
      <c r="J79" s="251">
        <v>2.7809667006527955E-3</v>
      </c>
      <c r="K79" s="251">
        <v>9.2802902133641511E-3</v>
      </c>
      <c r="L79" s="251">
        <v>3.3871486741065115E-3</v>
      </c>
      <c r="M79" s="251">
        <v>6.7693925757127803E-3</v>
      </c>
      <c r="N79" s="251">
        <v>5.3208345363569337E-3</v>
      </c>
      <c r="O79" s="251">
        <v>7.7367556043416632E-3</v>
      </c>
      <c r="P79" s="251">
        <v>3.2371350447730246E-3</v>
      </c>
      <c r="Q79" s="251">
        <v>1.4267310375525368E-2</v>
      </c>
      <c r="R79" s="251">
        <v>7.9513381812799811E-3</v>
      </c>
      <c r="S79" s="251">
        <v>1.601315076172034E-2</v>
      </c>
      <c r="T79" s="251">
        <v>7.0767641378071235E-3</v>
      </c>
      <c r="U79" s="251">
        <v>5.0899417590248939E-3</v>
      </c>
      <c r="V79" s="251">
        <v>3.6555345925626931E-3</v>
      </c>
      <c r="W79" s="251">
        <v>1.0400188672197438E-2</v>
      </c>
      <c r="X79" s="251">
        <v>3.247679065863162E-3</v>
      </c>
      <c r="Y79" s="251">
        <v>3.2443674176776431E-3</v>
      </c>
      <c r="Z79" s="251">
        <v>3.1478770131771598E-3</v>
      </c>
      <c r="AA79" s="251">
        <v>1.5342612765471171E-3</v>
      </c>
      <c r="AB79" s="251">
        <v>1.8288139959565957E-3</v>
      </c>
      <c r="AC79" s="251">
        <v>2.9016537144400056E-4</v>
      </c>
      <c r="AD79" s="251">
        <v>3.0015737517287422E-4</v>
      </c>
      <c r="AE79" s="251">
        <v>1.2904608908649389E-3</v>
      </c>
      <c r="AF79" s="251">
        <v>1.6039836566000523E-3</v>
      </c>
      <c r="AG79" s="251">
        <v>2.4099886990696321E-2</v>
      </c>
      <c r="AH79" s="251">
        <v>6.310942171607146E-3</v>
      </c>
      <c r="AI79" s="251">
        <v>2.6574070946456727E-2</v>
      </c>
      <c r="AJ79" s="251">
        <v>6.4143276811106043E-2</v>
      </c>
      <c r="AK79" s="251">
        <v>0</v>
      </c>
      <c r="AL79" s="251">
        <v>0</v>
      </c>
      <c r="AM79" s="251">
        <v>4.9453379826618887E-3</v>
      </c>
      <c r="AN79" s="251">
        <v>4.6226773089788932E-3</v>
      </c>
      <c r="AO79" s="251">
        <v>1.5909500153587052E-3</v>
      </c>
      <c r="AP79" s="251">
        <v>0</v>
      </c>
      <c r="AQ79" s="251">
        <v>3.3873497448995405E-3</v>
      </c>
      <c r="AR79" s="251">
        <v>8.671487395518573E-3</v>
      </c>
      <c r="AS79" s="251">
        <v>7.4953170298147935E-3</v>
      </c>
      <c r="AT79" s="251">
        <v>4.8556530230228247E-3</v>
      </c>
      <c r="AU79" s="251">
        <v>3.9591979799074757E-3</v>
      </c>
      <c r="AV79" s="251">
        <v>9.222279498919914E-3</v>
      </c>
      <c r="AW79" s="251">
        <v>4.1521339702871541E-3</v>
      </c>
      <c r="AX79" s="251">
        <v>6.6803909205548546E-4</v>
      </c>
      <c r="AY79" s="251">
        <v>2.2301599046231006E-3</v>
      </c>
      <c r="AZ79" s="251">
        <v>3.0389423889170468E-3</v>
      </c>
      <c r="BA79" s="251">
        <v>1.7978551710326359E-3</v>
      </c>
      <c r="BB79" s="251">
        <v>3.8182514391780944E-3</v>
      </c>
      <c r="BC79" s="251">
        <v>1.2504574963079416E-4</v>
      </c>
      <c r="BD79" s="251">
        <v>3.833022209891913E-3</v>
      </c>
      <c r="BE79" s="251">
        <v>1.2186955295664323E-3</v>
      </c>
      <c r="BF79" s="251">
        <v>1.1282130505102734E-3</v>
      </c>
      <c r="BG79" s="251">
        <v>4.3180653137532793E-4</v>
      </c>
      <c r="BH79" s="251">
        <v>1.9258290940660054E-2</v>
      </c>
      <c r="BI79" s="251">
        <v>8.5348574980047536E-3</v>
      </c>
      <c r="BJ79" s="251">
        <v>1.3890491991487456E-2</v>
      </c>
      <c r="BK79" s="251">
        <v>1.6364762913717922E-2</v>
      </c>
      <c r="BL79" s="251">
        <v>1.6221242248927126E-2</v>
      </c>
      <c r="BM79" s="251">
        <v>3.4735101415781506E-3</v>
      </c>
      <c r="BN79" s="251">
        <v>4.9966185736420726E-3</v>
      </c>
      <c r="BO79" s="251">
        <v>7.2478451757547009E-3</v>
      </c>
      <c r="BP79" s="251">
        <v>2.1866931464981542E-2</v>
      </c>
      <c r="BQ79" s="251">
        <v>3.8051612895730835E-2</v>
      </c>
      <c r="BR79" s="251">
        <v>3.1807289051681155E-2</v>
      </c>
      <c r="BS79" s="251">
        <v>7.4399685116596868E-3</v>
      </c>
      <c r="BT79" s="251">
        <v>3.5666788197350812E-3</v>
      </c>
      <c r="BU79" s="251">
        <v>4.1848479683492769E-3</v>
      </c>
      <c r="BV79" s="251">
        <v>8.044758648110545E-4</v>
      </c>
      <c r="BW79" s="251">
        <v>2.7993361969755664E-3</v>
      </c>
      <c r="BX79" s="251">
        <v>2.0096875143076538E-3</v>
      </c>
      <c r="BY79" s="251">
        <v>0</v>
      </c>
      <c r="BZ79" s="251">
        <v>7.2648293514334236E-3</v>
      </c>
      <c r="CA79" s="251">
        <v>2.5246743884378901E-3</v>
      </c>
      <c r="CB79" s="251">
        <v>3.2994554170244681E-3</v>
      </c>
      <c r="CC79" s="251">
        <v>8.2392770405897119E-3</v>
      </c>
      <c r="CD79" s="251">
        <v>3.0864838291514559E-3</v>
      </c>
      <c r="CE79" s="251">
        <v>7.8296457767683333E-3</v>
      </c>
      <c r="CF79" s="251">
        <v>6.3048183769976989E-3</v>
      </c>
      <c r="CG79" s="251">
        <v>6.7647237415111956E-3</v>
      </c>
      <c r="CH79" s="251">
        <v>1.0379920617544124E-2</v>
      </c>
      <c r="CI79" s="251">
        <v>1.1986375840271062E-2</v>
      </c>
      <c r="CJ79" s="251">
        <v>1.2567756825964501E-2</v>
      </c>
      <c r="CK79" s="251">
        <v>6.1374302537149979E-3</v>
      </c>
      <c r="CL79" s="251">
        <v>4.0764088601693525E-3</v>
      </c>
      <c r="CM79" s="251">
        <v>5.2333601371179908E-3</v>
      </c>
      <c r="CN79" s="251">
        <v>5.2536353639866494E-3</v>
      </c>
      <c r="CO79" s="251">
        <v>1.1157266409052534E-2</v>
      </c>
      <c r="CP79" s="251">
        <v>9.1247490872217035E-3</v>
      </c>
      <c r="CQ79" s="251">
        <v>8.854273564828416E-3</v>
      </c>
      <c r="CR79" s="251">
        <v>5.2047617893330655E-3</v>
      </c>
      <c r="CS79" s="251">
        <v>5.6965071315048374E-3</v>
      </c>
      <c r="CT79" s="251">
        <v>4.8679767939631663E-2</v>
      </c>
      <c r="CU79" s="251">
        <v>5.1275611737533347E-3</v>
      </c>
      <c r="CV79" s="251">
        <v>1.9152253978883201E-2</v>
      </c>
      <c r="CW79" s="251">
        <v>3.1654691027556144E-2</v>
      </c>
      <c r="CX79" s="251">
        <v>1.1203880904872395E-2</v>
      </c>
      <c r="CY79" s="251">
        <v>2.9405842321179401E-2</v>
      </c>
      <c r="CZ79" s="251">
        <v>0</v>
      </c>
      <c r="DA79" s="252">
        <v>7.1113719287060201E-3</v>
      </c>
    </row>
    <row r="80" spans="1:105" s="253" customFormat="1" ht="15" customHeight="1" x14ac:dyDescent="0.15">
      <c r="A80" s="254" t="s">
        <v>402</v>
      </c>
      <c r="B80" s="255" t="s">
        <v>579</v>
      </c>
      <c r="C80" s="250">
        <v>2.0611856746635105E-3</v>
      </c>
      <c r="D80" s="251">
        <v>4.9363576594282938E-3</v>
      </c>
      <c r="E80" s="251">
        <v>6.3761810955272091E-4</v>
      </c>
      <c r="F80" s="251">
        <v>5.9003343154418971E-4</v>
      </c>
      <c r="G80" s="251">
        <v>1.7291469541692766E-3</v>
      </c>
      <c r="H80" s="251">
        <v>0</v>
      </c>
      <c r="I80" s="251">
        <v>5.2684894584987749E-4</v>
      </c>
      <c r="J80" s="251">
        <v>3.3306486567306421E-4</v>
      </c>
      <c r="K80" s="251">
        <v>6.3846643462402955E-4</v>
      </c>
      <c r="L80" s="251">
        <v>3.3276628606882385E-3</v>
      </c>
      <c r="M80" s="251">
        <v>5.1244036887509883E-4</v>
      </c>
      <c r="N80" s="251">
        <v>9.3073284022135796E-4</v>
      </c>
      <c r="O80" s="251">
        <v>8.4268545505086897E-4</v>
      </c>
      <c r="P80" s="251">
        <v>4.5545699586610859E-3</v>
      </c>
      <c r="Q80" s="251">
        <v>3.7621016409439923E-4</v>
      </c>
      <c r="R80" s="251">
        <v>2.1025150557688722E-4</v>
      </c>
      <c r="S80" s="251">
        <v>3.2416977989693403E-3</v>
      </c>
      <c r="T80" s="251">
        <v>1.34881064674893E-3</v>
      </c>
      <c r="U80" s="251">
        <v>1.9952244038696255E-3</v>
      </c>
      <c r="V80" s="251">
        <v>1.3905766249251458E-3</v>
      </c>
      <c r="W80" s="251">
        <v>6.7082634174423633E-4</v>
      </c>
      <c r="X80" s="251">
        <v>1.8126464287056643E-3</v>
      </c>
      <c r="Y80" s="251">
        <v>3.6510687463893704E-4</v>
      </c>
      <c r="Z80" s="251">
        <v>3.4163006344558322E-3</v>
      </c>
      <c r="AA80" s="251">
        <v>2.2931939513935297E-3</v>
      </c>
      <c r="AB80" s="251">
        <v>1.0728969309141737E-3</v>
      </c>
      <c r="AC80" s="251">
        <v>2.0817368850386095E-3</v>
      </c>
      <c r="AD80" s="251">
        <v>3.1947160093471314E-3</v>
      </c>
      <c r="AE80" s="251">
        <v>4.3601119996299173E-4</v>
      </c>
      <c r="AF80" s="251">
        <v>5.6508040658638265E-4</v>
      </c>
      <c r="AG80" s="251">
        <v>4.6231078777409982E-4</v>
      </c>
      <c r="AH80" s="251">
        <v>1.9103351913340044E-3</v>
      </c>
      <c r="AI80" s="251">
        <v>9.3133910769617901E-3</v>
      </c>
      <c r="AJ80" s="251">
        <v>5.9984338070285395E-3</v>
      </c>
      <c r="AK80" s="251">
        <v>0</v>
      </c>
      <c r="AL80" s="251">
        <v>0</v>
      </c>
      <c r="AM80" s="251">
        <v>6.7501759934757394E-4</v>
      </c>
      <c r="AN80" s="251">
        <v>7.517211909780574E-3</v>
      </c>
      <c r="AO80" s="251">
        <v>1.6215615036702009E-2</v>
      </c>
      <c r="AP80" s="251">
        <v>0</v>
      </c>
      <c r="AQ80" s="251">
        <v>6.5941763943735314E-4</v>
      </c>
      <c r="AR80" s="251">
        <v>2.4296384735518618E-3</v>
      </c>
      <c r="AS80" s="251">
        <v>1.5785390563055372E-3</v>
      </c>
      <c r="AT80" s="251">
        <v>1.0851817413040892E-3</v>
      </c>
      <c r="AU80" s="251">
        <v>8.255030137726807E-4</v>
      </c>
      <c r="AV80" s="251">
        <v>6.2916063790451168E-4</v>
      </c>
      <c r="AW80" s="251">
        <v>4.5491701851615757E-4</v>
      </c>
      <c r="AX80" s="251">
        <v>5.1308322824716271E-4</v>
      </c>
      <c r="AY80" s="251">
        <v>7.7027736198292561E-4</v>
      </c>
      <c r="AZ80" s="251">
        <v>7.9370107563214503E-4</v>
      </c>
      <c r="BA80" s="251">
        <v>3.9747269878543463E-4</v>
      </c>
      <c r="BB80" s="251">
        <v>7.2870762780615395E-4</v>
      </c>
      <c r="BC80" s="251">
        <v>5.8528411833411837E-4</v>
      </c>
      <c r="BD80" s="251">
        <v>4.0401899920952802E-4</v>
      </c>
      <c r="BE80" s="251">
        <v>2.5885381555417258E-3</v>
      </c>
      <c r="BF80" s="251">
        <v>2.0784531327340998E-3</v>
      </c>
      <c r="BG80" s="251">
        <v>1.6072128577028616E-3</v>
      </c>
      <c r="BH80" s="251">
        <v>5.3768954758409834E-4</v>
      </c>
      <c r="BI80" s="251">
        <v>8.0731892165000541E-2</v>
      </c>
      <c r="BJ80" s="251">
        <v>9.2417464717741934E-4</v>
      </c>
      <c r="BK80" s="251">
        <v>7.4698717341496355E-4</v>
      </c>
      <c r="BL80" s="251">
        <v>1.6611879817755644E-3</v>
      </c>
      <c r="BM80" s="251">
        <v>2.0717705417025384E-3</v>
      </c>
      <c r="BN80" s="251">
        <v>3.4482018816222471E-3</v>
      </c>
      <c r="BO80" s="251">
        <v>4.4628624525139537E-4</v>
      </c>
      <c r="BP80" s="251">
        <v>5.9818428341828892E-4</v>
      </c>
      <c r="BQ80" s="251">
        <v>2.4034585556005316E-4</v>
      </c>
      <c r="BR80" s="251">
        <v>1.7913317328519944E-4</v>
      </c>
      <c r="BS80" s="251">
        <v>3.0135989922485236E-4</v>
      </c>
      <c r="BT80" s="251">
        <v>1.3206950779760988E-4</v>
      </c>
      <c r="BU80" s="251">
        <v>1.3738636130985663E-4</v>
      </c>
      <c r="BV80" s="251">
        <v>1.4204260865044652E-5</v>
      </c>
      <c r="BW80" s="251">
        <v>6.8802961949760919E-5</v>
      </c>
      <c r="BX80" s="251">
        <v>6.2334582811354542E-3</v>
      </c>
      <c r="BY80" s="251">
        <v>6.3634746784021635E-3</v>
      </c>
      <c r="BZ80" s="251">
        <v>0.15122686477143835</v>
      </c>
      <c r="CA80" s="251">
        <v>1.813868241883091E-3</v>
      </c>
      <c r="CB80" s="251">
        <v>2.0957205126254116E-4</v>
      </c>
      <c r="CC80" s="251">
        <v>1.1249835215481901E-4</v>
      </c>
      <c r="CD80" s="251">
        <v>1.165143442429292E-4</v>
      </c>
      <c r="CE80" s="251">
        <v>1.4368692992353341E-3</v>
      </c>
      <c r="CF80" s="251">
        <v>9.6752873539858041E-5</v>
      </c>
      <c r="CG80" s="251">
        <v>8.0558150429812741E-5</v>
      </c>
      <c r="CH80" s="251">
        <v>4.5049370826526122E-4</v>
      </c>
      <c r="CI80" s="251">
        <v>1.885661160970509E-4</v>
      </c>
      <c r="CJ80" s="251">
        <v>2.0937286053241002E-4</v>
      </c>
      <c r="CK80" s="251">
        <v>4.1146497124619719E-4</v>
      </c>
      <c r="CL80" s="251">
        <v>2.3102981464807271E-4</v>
      </c>
      <c r="CM80" s="251">
        <v>1.7732425746636555E-4</v>
      </c>
      <c r="CN80" s="251">
        <v>1.7415085878670096E-4</v>
      </c>
      <c r="CO80" s="251">
        <v>4.4651437791775787E-4</v>
      </c>
      <c r="CP80" s="251">
        <v>1.1023118944609036E-4</v>
      </c>
      <c r="CQ80" s="251">
        <v>5.0746431825632251E-5</v>
      </c>
      <c r="CR80" s="251">
        <v>1.0105052015149246E-3</v>
      </c>
      <c r="CS80" s="251">
        <v>1.5291993319512139E-4</v>
      </c>
      <c r="CT80" s="251">
        <v>4.6806854183736147E-4</v>
      </c>
      <c r="CU80" s="251">
        <v>3.7309702044822387E-4</v>
      </c>
      <c r="CV80" s="251">
        <v>2.4486175172846417E-4</v>
      </c>
      <c r="CW80" s="251">
        <v>2.5927724141618558E-4</v>
      </c>
      <c r="CX80" s="251">
        <v>2.5999924508785465E-4</v>
      </c>
      <c r="CY80" s="251">
        <v>3.288287332668604E-4</v>
      </c>
      <c r="CZ80" s="251">
        <v>3.0576080246277094E-3</v>
      </c>
      <c r="DA80" s="252">
        <v>2.3881377031262929E-4</v>
      </c>
    </row>
    <row r="81" spans="1:105" s="253" customFormat="1" ht="15" customHeight="1" x14ac:dyDescent="0.15">
      <c r="A81" s="254" t="s">
        <v>403</v>
      </c>
      <c r="B81" s="255" t="s">
        <v>580</v>
      </c>
      <c r="C81" s="250">
        <v>5.8430890308193886E-7</v>
      </c>
      <c r="D81" s="251">
        <v>0</v>
      </c>
      <c r="E81" s="251">
        <v>2.8007474437896407E-4</v>
      </c>
      <c r="F81" s="251">
        <v>1.2255856071941297E-4</v>
      </c>
      <c r="G81" s="251">
        <v>8.9257553575156895E-5</v>
      </c>
      <c r="H81" s="251">
        <v>0</v>
      </c>
      <c r="I81" s="251">
        <v>2.4667685693526165E-3</v>
      </c>
      <c r="J81" s="251">
        <v>6.8712471385261813E-5</v>
      </c>
      <c r="K81" s="251">
        <v>5.6066979274685371E-5</v>
      </c>
      <c r="L81" s="251">
        <v>1.1480111749022156E-5</v>
      </c>
      <c r="M81" s="251">
        <v>7.5424230435220034E-5</v>
      </c>
      <c r="N81" s="251">
        <v>6.8532818767606002E-5</v>
      </c>
      <c r="O81" s="251">
        <v>5.7186790815685673E-5</v>
      </c>
      <c r="P81" s="251">
        <v>2.4621923879378491E-5</v>
      </c>
      <c r="Q81" s="251">
        <v>5.5340129940165887E-4</v>
      </c>
      <c r="R81" s="251">
        <v>9.8151716437274426E-4</v>
      </c>
      <c r="S81" s="251">
        <v>2.1449561756195447E-4</v>
      </c>
      <c r="T81" s="251">
        <v>4.8976200101385385E-4</v>
      </c>
      <c r="U81" s="251">
        <v>1.2322962999369261E-4</v>
      </c>
      <c r="V81" s="251">
        <v>3.0037134023538545E-4</v>
      </c>
      <c r="W81" s="251">
        <v>6.3237412759250319E-4</v>
      </c>
      <c r="X81" s="251">
        <v>2.2451357480236041E-4</v>
      </c>
      <c r="Y81" s="251">
        <v>8.318890814558059E-5</v>
      </c>
      <c r="Z81" s="251">
        <v>3.416300634455832E-4</v>
      </c>
      <c r="AA81" s="251">
        <v>1.3147794375203397E-3</v>
      </c>
      <c r="AB81" s="251">
        <v>2.9235758863002254E-3</v>
      </c>
      <c r="AC81" s="251">
        <v>3.1051117402886822E-4</v>
      </c>
      <c r="AD81" s="251">
        <v>1.578520673374982E-4</v>
      </c>
      <c r="AE81" s="251">
        <v>3.2310809684301317E-4</v>
      </c>
      <c r="AF81" s="251">
        <v>4.7646252500626923E-4</v>
      </c>
      <c r="AG81" s="251">
        <v>1.7586964054683269E-4</v>
      </c>
      <c r="AH81" s="251">
        <v>2.8921708559323306E-4</v>
      </c>
      <c r="AI81" s="251">
        <v>2.7121441131338904E-4</v>
      </c>
      <c r="AJ81" s="251">
        <v>4.0718174802484877E-4</v>
      </c>
      <c r="AK81" s="251">
        <v>0</v>
      </c>
      <c r="AL81" s="251">
        <v>0</v>
      </c>
      <c r="AM81" s="251">
        <v>5.5079925343095475E-4</v>
      </c>
      <c r="AN81" s="251">
        <v>3.1085075783424907E-4</v>
      </c>
      <c r="AO81" s="251">
        <v>3.4318761982438117E-4</v>
      </c>
      <c r="AP81" s="251">
        <v>0</v>
      </c>
      <c r="AQ81" s="251">
        <v>2.4220595255069463E-4</v>
      </c>
      <c r="AR81" s="251">
        <v>1.0650439651841773E-3</v>
      </c>
      <c r="AS81" s="251">
        <v>6.2267065853185023E-4</v>
      </c>
      <c r="AT81" s="251">
        <v>6.9365464665628888E-4</v>
      </c>
      <c r="AU81" s="251">
        <v>8.9874010492689354E-4</v>
      </c>
      <c r="AV81" s="251">
        <v>1.0050204860996394E-3</v>
      </c>
      <c r="AW81" s="251">
        <v>1.9614077979346496E-4</v>
      </c>
      <c r="AX81" s="251">
        <v>5.703846153846154E-4</v>
      </c>
      <c r="AY81" s="251">
        <v>4.3750043843576806E-4</v>
      </c>
      <c r="AZ81" s="251">
        <v>2.8773863828349382E-4</v>
      </c>
      <c r="BA81" s="251">
        <v>4.9878464927609074E-4</v>
      </c>
      <c r="BB81" s="251">
        <v>3.3034572724735691E-4</v>
      </c>
      <c r="BC81" s="251">
        <v>4.1111464186547258E-4</v>
      </c>
      <c r="BD81" s="251">
        <v>2.293344560730413E-4</v>
      </c>
      <c r="BE81" s="251">
        <v>2.2083838548022871E-4</v>
      </c>
      <c r="BF81" s="251">
        <v>1.0246450787085059E-4</v>
      </c>
      <c r="BG81" s="251">
        <v>2.5088200705605644E-4</v>
      </c>
      <c r="BH81" s="251">
        <v>3.4035040927253969E-4</v>
      </c>
      <c r="BI81" s="251">
        <v>8.2647383011940622E-7</v>
      </c>
      <c r="BJ81" s="251">
        <v>1.3058635752688172E-4</v>
      </c>
      <c r="BK81" s="251">
        <v>2.0686470423382457E-4</v>
      </c>
      <c r="BL81" s="251">
        <v>1.1373352249569644E-4</v>
      </c>
      <c r="BM81" s="251">
        <v>6.3788015916165116E-4</v>
      </c>
      <c r="BN81" s="251">
        <v>1.4311502562155303E-4</v>
      </c>
      <c r="BO81" s="251">
        <v>9.0979772882468729E-4</v>
      </c>
      <c r="BP81" s="251">
        <v>4.0339688379789186E-3</v>
      </c>
      <c r="BQ81" s="251">
        <v>3.2850220874374716E-3</v>
      </c>
      <c r="BR81" s="251">
        <v>7.3202530472215557E-4</v>
      </c>
      <c r="BS81" s="251">
        <v>1.0703350367069692E-3</v>
      </c>
      <c r="BT81" s="251">
        <v>8.2049086877216101E-5</v>
      </c>
      <c r="BU81" s="251">
        <v>1.7105258177361939E-4</v>
      </c>
      <c r="BV81" s="251">
        <v>0</v>
      </c>
      <c r="BW81" s="251">
        <v>1.1005633748413769E-5</v>
      </c>
      <c r="BX81" s="251">
        <v>1.2969405349291869E-4</v>
      </c>
      <c r="BY81" s="251">
        <v>1.629070369771687E-7</v>
      </c>
      <c r="BZ81" s="251">
        <v>2.8000078017631984E-4</v>
      </c>
      <c r="CA81" s="251">
        <v>3.0653515070175699E-3</v>
      </c>
      <c r="CB81" s="251">
        <v>1.1611248192875854E-3</v>
      </c>
      <c r="CC81" s="251">
        <v>1.9094038497549735E-4</v>
      </c>
      <c r="CD81" s="251">
        <v>1.1603035374432498E-4</v>
      </c>
      <c r="CE81" s="251">
        <v>2.085949099088661E-2</v>
      </c>
      <c r="CF81" s="251">
        <v>8.4405939990391053E-4</v>
      </c>
      <c r="CG81" s="251">
        <v>2.7916165069009251E-3</v>
      </c>
      <c r="CH81" s="251">
        <v>3.7554173703667109E-3</v>
      </c>
      <c r="CI81" s="251">
        <v>6.4881759106329856E-4</v>
      </c>
      <c r="CJ81" s="251">
        <v>1.4566447473641385E-3</v>
      </c>
      <c r="CK81" s="251">
        <v>2.7016514269068465E-3</v>
      </c>
      <c r="CL81" s="251">
        <v>4.0387280639631105E-4</v>
      </c>
      <c r="CM81" s="251">
        <v>6.9955903840737487E-5</v>
      </c>
      <c r="CN81" s="251">
        <v>1.5326176450611059E-4</v>
      </c>
      <c r="CO81" s="251">
        <v>3.8258243484052936E-3</v>
      </c>
      <c r="CP81" s="251">
        <v>1.3433868514119457E-3</v>
      </c>
      <c r="CQ81" s="251">
        <v>1.845142268951772E-3</v>
      </c>
      <c r="CR81" s="251">
        <v>1.5978551355953432E-4</v>
      </c>
      <c r="CS81" s="251">
        <v>1.9657706467941997E-3</v>
      </c>
      <c r="CT81" s="251">
        <v>3.4650260852880297E-4</v>
      </c>
      <c r="CU81" s="251">
        <v>1.6319957210051322E-4</v>
      </c>
      <c r="CV81" s="251">
        <v>6.0277362458893051E-4</v>
      </c>
      <c r="CW81" s="251">
        <v>7.884141440326212E-4</v>
      </c>
      <c r="CX81" s="251">
        <v>6.0392971627260016E-4</v>
      </c>
      <c r="CY81" s="251">
        <v>5.7731602755784991E-4</v>
      </c>
      <c r="CZ81" s="251">
        <v>1.0739098200570713E-5</v>
      </c>
      <c r="DA81" s="252">
        <v>2.6432772265390227E-3</v>
      </c>
    </row>
    <row r="82" spans="1:105" s="253" customFormat="1" ht="15" customHeight="1" x14ac:dyDescent="0.15">
      <c r="A82" s="254" t="s">
        <v>404</v>
      </c>
      <c r="B82" s="255" t="s">
        <v>646</v>
      </c>
      <c r="C82" s="250">
        <v>7.1749131182687563E-4</v>
      </c>
      <c r="D82" s="251">
        <v>2.5535149827222311E-3</v>
      </c>
      <c r="E82" s="251">
        <v>4.4410705885191613E-4</v>
      </c>
      <c r="F82" s="251">
        <v>1.9344150674304941E-4</v>
      </c>
      <c r="G82" s="251">
        <v>8.2016681294370963E-4</v>
      </c>
      <c r="H82" s="251">
        <v>0</v>
      </c>
      <c r="I82" s="251">
        <v>2.3116533861538972E-4</v>
      </c>
      <c r="J82" s="251">
        <v>6.3208971197890288E-4</v>
      </c>
      <c r="K82" s="251">
        <v>2.6003471925442785E-3</v>
      </c>
      <c r="L82" s="251">
        <v>3.1555732949192054E-3</v>
      </c>
      <c r="M82" s="251">
        <v>1.5538872796603317E-3</v>
      </c>
      <c r="N82" s="251">
        <v>1.3124247628837442E-3</v>
      </c>
      <c r="O82" s="251">
        <v>1.1710273201937119E-3</v>
      </c>
      <c r="P82" s="251">
        <v>1.8736960099524408E-3</v>
      </c>
      <c r="Q82" s="251">
        <v>5.4740932864247619E-4</v>
      </c>
      <c r="R82" s="251">
        <v>4.9843985795260278E-4</v>
      </c>
      <c r="S82" s="251">
        <v>1.1882050891181769E-3</v>
      </c>
      <c r="T82" s="251">
        <v>1.0448149075018768E-3</v>
      </c>
      <c r="U82" s="251">
        <v>1.2365967938793732E-3</v>
      </c>
      <c r="V82" s="251">
        <v>1.8514501151785919E-3</v>
      </c>
      <c r="W82" s="251">
        <v>1.1890157038842596E-3</v>
      </c>
      <c r="X82" s="251">
        <v>7.1839332473032065E-4</v>
      </c>
      <c r="Y82" s="251">
        <v>1.4211438474870017E-4</v>
      </c>
      <c r="Z82" s="251">
        <v>1.6593460224499756E-3</v>
      </c>
      <c r="AA82" s="251">
        <v>1.0669773611997843E-3</v>
      </c>
      <c r="AB82" s="251">
        <v>8.2044475461856938E-4</v>
      </c>
      <c r="AC82" s="251">
        <v>1.2464180929327808E-3</v>
      </c>
      <c r="AD82" s="251">
        <v>2.8624159473508511E-3</v>
      </c>
      <c r="AE82" s="251">
        <v>5.1470030070754989E-4</v>
      </c>
      <c r="AF82" s="251">
        <v>5.1153258026988854E-4</v>
      </c>
      <c r="AG82" s="251">
        <v>5.3492231263353469E-4</v>
      </c>
      <c r="AH82" s="251">
        <v>1.1718926065595937E-3</v>
      </c>
      <c r="AI82" s="251">
        <v>2.6002185704653747E-3</v>
      </c>
      <c r="AJ82" s="251">
        <v>1.8976943422344826E-3</v>
      </c>
      <c r="AK82" s="251">
        <v>0</v>
      </c>
      <c r="AL82" s="251">
        <v>0</v>
      </c>
      <c r="AM82" s="251">
        <v>1.8772637412173748E-4</v>
      </c>
      <c r="AN82" s="251">
        <v>2.0527693715699747E-3</v>
      </c>
      <c r="AO82" s="251">
        <v>4.5334660890381212E-4</v>
      </c>
      <c r="AP82" s="251">
        <v>0</v>
      </c>
      <c r="AQ82" s="251">
        <v>5.995945669491473E-4</v>
      </c>
      <c r="AR82" s="251">
        <v>6.9739268288897889E-4</v>
      </c>
      <c r="AS82" s="251">
        <v>5.9873314600934464E-4</v>
      </c>
      <c r="AT82" s="251">
        <v>4.8254805514955768E-4</v>
      </c>
      <c r="AU82" s="251">
        <v>3.7948788047743035E-4</v>
      </c>
      <c r="AV82" s="251">
        <v>5.3984821323103786E-4</v>
      </c>
      <c r="AW82" s="251">
        <v>4.4828749915631119E-4</v>
      </c>
      <c r="AX82" s="251">
        <v>4.1476670870113495E-4</v>
      </c>
      <c r="AY82" s="251">
        <v>4.8035857865971938E-4</v>
      </c>
      <c r="AZ82" s="251">
        <v>5.8480458410767582E-4</v>
      </c>
      <c r="BA82" s="251">
        <v>4.9744953054869456E-4</v>
      </c>
      <c r="BB82" s="251">
        <v>5.2076505214789621E-4</v>
      </c>
      <c r="BC82" s="251">
        <v>5.8866793799753334E-4</v>
      </c>
      <c r="BD82" s="251">
        <v>4.8473915122551034E-4</v>
      </c>
      <c r="BE82" s="251">
        <v>9.0677082262524765E-4</v>
      </c>
      <c r="BF82" s="251">
        <v>8.5266234318989351E-4</v>
      </c>
      <c r="BG82" s="251">
        <v>6.7303923046768991E-4</v>
      </c>
      <c r="BH82" s="251">
        <v>6.5996633391955314E-4</v>
      </c>
      <c r="BI82" s="251">
        <v>1.2003154926100842E-3</v>
      </c>
      <c r="BJ82" s="251">
        <v>9.2695032482078849E-4</v>
      </c>
      <c r="BK82" s="251">
        <v>9.2802562895398478E-4</v>
      </c>
      <c r="BL82" s="251">
        <v>8.5657539906595968E-4</v>
      </c>
      <c r="BM82" s="251">
        <v>2.534862647238825E-4</v>
      </c>
      <c r="BN82" s="251">
        <v>1.1425938318888711E-3</v>
      </c>
      <c r="BO82" s="251">
        <v>2.4482392644420799E-4</v>
      </c>
      <c r="BP82" s="251">
        <v>2.0988899505001535E-4</v>
      </c>
      <c r="BQ82" s="251">
        <v>1.2927493468821338E-4</v>
      </c>
      <c r="BR82" s="251">
        <v>1.5965187189331308E-4</v>
      </c>
      <c r="BS82" s="251">
        <v>1.2439266556364318E-4</v>
      </c>
      <c r="BT82" s="251">
        <v>7.8361612640100208E-5</v>
      </c>
      <c r="BU82" s="251">
        <v>1.0456283245392709E-4</v>
      </c>
      <c r="BV82" s="251">
        <v>5.3416023253055236E-6</v>
      </c>
      <c r="BW82" s="251">
        <v>6.4542006586907298E-3</v>
      </c>
      <c r="BX82" s="251">
        <v>1.0505326660883441E-3</v>
      </c>
      <c r="BY82" s="251">
        <v>5.3311327850778453E-4</v>
      </c>
      <c r="BZ82" s="251">
        <v>3.6589519231346282E-4</v>
      </c>
      <c r="CA82" s="251">
        <v>6.5880825373154292E-4</v>
      </c>
      <c r="CB82" s="251">
        <v>4.5440612193875891E-3</v>
      </c>
      <c r="CC82" s="251">
        <v>9.7259938999302614E-5</v>
      </c>
      <c r="CD82" s="251">
        <v>6.0524285509663266E-5</v>
      </c>
      <c r="CE82" s="251">
        <v>8.4695598572606477E-3</v>
      </c>
      <c r="CF82" s="251">
        <v>8.3134501744975829E-5</v>
      </c>
      <c r="CG82" s="251">
        <v>7.5804182325049109E-5</v>
      </c>
      <c r="CH82" s="251">
        <v>5.2148849341507732E-4</v>
      </c>
      <c r="CI82" s="251">
        <v>1.0021881945154432E-4</v>
      </c>
      <c r="CJ82" s="251">
        <v>1.4577532667799263E-4</v>
      </c>
      <c r="CK82" s="251">
        <v>3.3922859064141356E-4</v>
      </c>
      <c r="CL82" s="251">
        <v>6.0994411636770048E-4</v>
      </c>
      <c r="CM82" s="251">
        <v>2.5899963514206285E-4</v>
      </c>
      <c r="CN82" s="251">
        <v>2.2483459562833109E-4</v>
      </c>
      <c r="CO82" s="251">
        <v>4.1625830775240388E-4</v>
      </c>
      <c r="CP82" s="251">
        <v>1.0933887004960284E-4</v>
      </c>
      <c r="CQ82" s="251">
        <v>7.4874829232735539E-4</v>
      </c>
      <c r="CR82" s="251">
        <v>5.8236477965771733E-4</v>
      </c>
      <c r="CS82" s="251">
        <v>1.3483595951513722E-4</v>
      </c>
      <c r="CT82" s="251">
        <v>6.1184363603882961E-4</v>
      </c>
      <c r="CU82" s="251">
        <v>8.2305185558306554E-4</v>
      </c>
      <c r="CV82" s="251">
        <v>2.4211968496058158E-4</v>
      </c>
      <c r="CW82" s="251">
        <v>1.4721498559756537E-4</v>
      </c>
      <c r="CX82" s="251">
        <v>3.7370495642023472E-4</v>
      </c>
      <c r="CY82" s="251">
        <v>2.216802796017405E-4</v>
      </c>
      <c r="CZ82" s="251">
        <v>3.1189298317440117E-3</v>
      </c>
      <c r="DA82" s="252">
        <v>8.4057775976054068E-5</v>
      </c>
    </row>
    <row r="83" spans="1:105" s="253" customFormat="1" ht="15" customHeight="1" x14ac:dyDescent="0.15">
      <c r="A83" s="254" t="s">
        <v>405</v>
      </c>
      <c r="B83" s="255" t="s">
        <v>481</v>
      </c>
      <c r="C83" s="250">
        <v>2.7462998698744071E-3</v>
      </c>
      <c r="D83" s="251">
        <v>8.3440411758849038E-3</v>
      </c>
      <c r="E83" s="251">
        <v>1.687510522865575E-3</v>
      </c>
      <c r="F83" s="251">
        <v>5.5159245747569204E-4</v>
      </c>
      <c r="G83" s="251">
        <v>3.6835161320415261E-3</v>
      </c>
      <c r="H83" s="251">
        <v>0</v>
      </c>
      <c r="I83" s="251">
        <v>8.89311975977497E-4</v>
      </c>
      <c r="J83" s="251">
        <v>3.4222400473216397E-3</v>
      </c>
      <c r="K83" s="251">
        <v>1.0778023894841782E-2</v>
      </c>
      <c r="L83" s="251">
        <v>1.8767292058460047E-2</v>
      </c>
      <c r="M83" s="251">
        <v>4.0655264975443918E-3</v>
      </c>
      <c r="N83" s="251">
        <v>6.9488143153443706E-3</v>
      </c>
      <c r="O83" s="251">
        <v>4.1716944190562204E-3</v>
      </c>
      <c r="P83" s="251">
        <v>3.3385708917024116E-2</v>
      </c>
      <c r="Q83" s="251">
        <v>3.1513486214187277E-3</v>
      </c>
      <c r="R83" s="251">
        <v>2.5563660446394532E-3</v>
      </c>
      <c r="S83" s="251">
        <v>4.218314422249252E-3</v>
      </c>
      <c r="T83" s="251">
        <v>3.3944854049961178E-3</v>
      </c>
      <c r="U83" s="251">
        <v>4.5313383137148893E-3</v>
      </c>
      <c r="V83" s="251">
        <v>5.2181232705309881E-3</v>
      </c>
      <c r="W83" s="251">
        <v>3.2718805915928077E-3</v>
      </c>
      <c r="X83" s="251">
        <v>5.9325707556034425E-3</v>
      </c>
      <c r="Y83" s="251">
        <v>5.8925476603119583E-4</v>
      </c>
      <c r="Z83" s="251">
        <v>4.1971693509028794E-3</v>
      </c>
      <c r="AA83" s="251">
        <v>2.3478470409078376E-3</v>
      </c>
      <c r="AB83" s="251">
        <v>2.8803423342842068E-3</v>
      </c>
      <c r="AC83" s="251">
        <v>3.5966435130165599E-3</v>
      </c>
      <c r="AD83" s="251">
        <v>9.1340550336210594E-3</v>
      </c>
      <c r="AE83" s="251">
        <v>3.0327825717224996E-3</v>
      </c>
      <c r="AF83" s="251">
        <v>1.8845440987090073E-3</v>
      </c>
      <c r="AG83" s="251">
        <v>2.1626741936551109E-3</v>
      </c>
      <c r="AH83" s="251">
        <v>8.0820525148114202E-3</v>
      </c>
      <c r="AI83" s="251">
        <v>6.8292723939956104E-3</v>
      </c>
      <c r="AJ83" s="251">
        <v>7.995045600092095E-3</v>
      </c>
      <c r="AK83" s="251">
        <v>0</v>
      </c>
      <c r="AL83" s="251">
        <v>0</v>
      </c>
      <c r="AM83" s="251">
        <v>8.4802102199664909E-4</v>
      </c>
      <c r="AN83" s="251">
        <v>7.0711213013128563E-3</v>
      </c>
      <c r="AO83" s="251">
        <v>6.8182058913874733E-3</v>
      </c>
      <c r="AP83" s="251">
        <v>0</v>
      </c>
      <c r="AQ83" s="251">
        <v>6.3174404403970024E-3</v>
      </c>
      <c r="AR83" s="251">
        <v>2.46023241317055E-3</v>
      </c>
      <c r="AS83" s="251">
        <v>3.0340797122275767E-3</v>
      </c>
      <c r="AT83" s="251">
        <v>2.0957681900172827E-3</v>
      </c>
      <c r="AU83" s="251">
        <v>1.6630300275856055E-3</v>
      </c>
      <c r="AV83" s="251">
        <v>2.9518267771629207E-3</v>
      </c>
      <c r="AW83" s="251">
        <v>2.1245059733169345E-3</v>
      </c>
      <c r="AX83" s="251">
        <v>1.9244010088272383E-3</v>
      </c>
      <c r="AY83" s="251">
        <v>2.9032966027157294E-3</v>
      </c>
      <c r="AZ83" s="251">
        <v>2.6917201666948245E-3</v>
      </c>
      <c r="BA83" s="251">
        <v>2.1562167447449336E-3</v>
      </c>
      <c r="BB83" s="251">
        <v>4.0459238971709685E-3</v>
      </c>
      <c r="BC83" s="251">
        <v>2.8972497325032215E-3</v>
      </c>
      <c r="BD83" s="251">
        <v>2.5131989298654805E-3</v>
      </c>
      <c r="BE83" s="251">
        <v>2.4452618624420928E-3</v>
      </c>
      <c r="BF83" s="251">
        <v>3.3999300088592391E-3</v>
      </c>
      <c r="BG83" s="251">
        <v>2.6897445948798359E-3</v>
      </c>
      <c r="BH83" s="251">
        <v>2.7119377007102019E-3</v>
      </c>
      <c r="BI83" s="251">
        <v>1.8668941857290559E-2</v>
      </c>
      <c r="BJ83" s="251">
        <v>2.2409939236111109E-3</v>
      </c>
      <c r="BK83" s="251">
        <v>2.4287590116346476E-3</v>
      </c>
      <c r="BL83" s="251">
        <v>2.2127720160873597E-3</v>
      </c>
      <c r="BM83" s="251">
        <v>3.6851356557177153E-3</v>
      </c>
      <c r="BN83" s="251">
        <v>1.9757197302889207E-2</v>
      </c>
      <c r="BO83" s="251">
        <v>9.4774189950552735E-4</v>
      </c>
      <c r="BP83" s="251">
        <v>6.9461381739388062E-4</v>
      </c>
      <c r="BQ83" s="251">
        <v>5.9964148108898976E-4</v>
      </c>
      <c r="BR83" s="251">
        <v>6.5227994836763092E-4</v>
      </c>
      <c r="BS83" s="251">
        <v>6.5677593311282546E-4</v>
      </c>
      <c r="BT83" s="251">
        <v>5.462920669651115E-4</v>
      </c>
      <c r="BU83" s="251">
        <v>6.1415640671214642E-4</v>
      </c>
      <c r="BV83" s="251">
        <v>1.194540145475202E-5</v>
      </c>
      <c r="BW83" s="251">
        <v>2.9828817662636286E-4</v>
      </c>
      <c r="BX83" s="251">
        <v>2.3398201494651802E-4</v>
      </c>
      <c r="BY83" s="251">
        <v>1.196246735902972E-3</v>
      </c>
      <c r="BZ83" s="251">
        <v>1.0209807416476124E-3</v>
      </c>
      <c r="CA83" s="251">
        <v>1.330994606102079E-3</v>
      </c>
      <c r="CB83" s="251">
        <v>5.6240964379273238E-4</v>
      </c>
      <c r="CC83" s="251">
        <v>3.8331256716023785E-4</v>
      </c>
      <c r="CD83" s="251">
        <v>2.1807592939740203E-4</v>
      </c>
      <c r="CE83" s="251">
        <v>2.0866290485961546E-4</v>
      </c>
      <c r="CF83" s="251">
        <v>5.6068150390658339E-4</v>
      </c>
      <c r="CG83" s="251">
        <v>8.6993294527988227E-4</v>
      </c>
      <c r="CH83" s="251">
        <v>1.7456620335822013E-3</v>
      </c>
      <c r="CI83" s="251">
        <v>2.3984037834756887E-3</v>
      </c>
      <c r="CJ83" s="251">
        <v>7.2114713849075326E-4</v>
      </c>
      <c r="CK83" s="251">
        <v>1.2718081785936587E-3</v>
      </c>
      <c r="CL83" s="251">
        <v>1.1690876409001889E-3</v>
      </c>
      <c r="CM83" s="251">
        <v>9.9879234173708728E-4</v>
      </c>
      <c r="CN83" s="251">
        <v>7.4750300719438805E-4</v>
      </c>
      <c r="CO83" s="251">
        <v>1.7516324604869861E-3</v>
      </c>
      <c r="CP83" s="251">
        <v>3.5324941974948309E-4</v>
      </c>
      <c r="CQ83" s="251">
        <v>5.094720900397303E-4</v>
      </c>
      <c r="CR83" s="251">
        <v>1.7384474617695399E-3</v>
      </c>
      <c r="CS83" s="251">
        <v>5.0339105966810862E-4</v>
      </c>
      <c r="CT83" s="251">
        <v>2.6416330239415636E-3</v>
      </c>
      <c r="CU83" s="251">
        <v>2.9040232857594846E-3</v>
      </c>
      <c r="CV83" s="251">
        <v>8.3026895345413823E-4</v>
      </c>
      <c r="CW83" s="251">
        <v>4.7495173063938345E-4</v>
      </c>
      <c r="CX83" s="251">
        <v>8.7260341768890441E-4</v>
      </c>
      <c r="CY83" s="251">
        <v>8.0423034195043863E-4</v>
      </c>
      <c r="CZ83" s="251">
        <v>7.5331661094916432E-3</v>
      </c>
      <c r="DA83" s="252">
        <v>2.3925753184181659E-4</v>
      </c>
    </row>
    <row r="84" spans="1:105" s="253" customFormat="1" ht="15" customHeight="1" x14ac:dyDescent="0.15">
      <c r="A84" s="254" t="s">
        <v>406</v>
      </c>
      <c r="B84" s="255" t="s">
        <v>647</v>
      </c>
      <c r="C84" s="250">
        <v>3.2016926196270626E-7</v>
      </c>
      <c r="D84" s="251">
        <v>0</v>
      </c>
      <c r="E84" s="251">
        <v>3.6915295820723058E-6</v>
      </c>
      <c r="F84" s="251">
        <v>0</v>
      </c>
      <c r="G84" s="251">
        <v>3.2707673738098728E-3</v>
      </c>
      <c r="H84" s="251">
        <v>0</v>
      </c>
      <c r="I84" s="251">
        <v>2.6606248624464484E-5</v>
      </c>
      <c r="J84" s="251">
        <v>2.609452747253364E-5</v>
      </c>
      <c r="K84" s="251">
        <v>9.7153099007722E-6</v>
      </c>
      <c r="L84" s="251">
        <v>2.3318976990201254E-6</v>
      </c>
      <c r="M84" s="251">
        <v>2.9601850177358042E-5</v>
      </c>
      <c r="N84" s="251">
        <v>1.1079573717353873E-5</v>
      </c>
      <c r="O84" s="251">
        <v>4.303474772596919E-5</v>
      </c>
      <c r="P84" s="251">
        <v>2.4945896562001892E-5</v>
      </c>
      <c r="Q84" s="251">
        <v>1.5407924809326931E-5</v>
      </c>
      <c r="R84" s="251">
        <v>1.6158781337497459E-5</v>
      </c>
      <c r="S84" s="251">
        <v>1.9790994426654705E-5</v>
      </c>
      <c r="T84" s="251">
        <v>7.3793160978176471E-5</v>
      </c>
      <c r="U84" s="251">
        <v>2.0345432056291418E-4</v>
      </c>
      <c r="V84" s="251">
        <v>5.5162668876002277E-6</v>
      </c>
      <c r="W84" s="251">
        <v>9.6679852724357678E-5</v>
      </c>
      <c r="X84" s="251">
        <v>2.0146084167533233E-4</v>
      </c>
      <c r="Y84" s="251">
        <v>9.2432120161756215E-6</v>
      </c>
      <c r="Z84" s="251">
        <v>2.4402147388970228E-5</v>
      </c>
      <c r="AA84" s="251">
        <v>2.6953910055920048E-5</v>
      </c>
      <c r="AB84" s="251">
        <v>3.2710574946677795E-5</v>
      </c>
      <c r="AC84" s="251">
        <v>1.8634473395486275E-5</v>
      </c>
      <c r="AD84" s="251">
        <v>1.9075778530211265E-7</v>
      </c>
      <c r="AE84" s="251">
        <v>9.0207607896355783E-5</v>
      </c>
      <c r="AF84" s="251">
        <v>9.012627105381745E-5</v>
      </c>
      <c r="AG84" s="251">
        <v>7.9054274067586177E-5</v>
      </c>
      <c r="AH84" s="251">
        <v>4.8954060808205249E-4</v>
      </c>
      <c r="AI84" s="251">
        <v>2.2641764364281944E-5</v>
      </c>
      <c r="AJ84" s="251">
        <v>4.1499850060473242E-5</v>
      </c>
      <c r="AK84" s="251">
        <v>0</v>
      </c>
      <c r="AL84" s="251">
        <v>0</v>
      </c>
      <c r="AM84" s="251">
        <v>8.6484225633952461E-5</v>
      </c>
      <c r="AN84" s="251">
        <v>8.5461636335226466E-6</v>
      </c>
      <c r="AO84" s="251">
        <v>5.4020273490874812E-5</v>
      </c>
      <c r="AP84" s="251">
        <v>0</v>
      </c>
      <c r="AQ84" s="251">
        <v>1.1220700642865556E-5</v>
      </c>
      <c r="AR84" s="251">
        <v>2.5797261338551368E-6</v>
      </c>
      <c r="AS84" s="251">
        <v>2.1450498234453013E-5</v>
      </c>
      <c r="AT84" s="251">
        <v>2.2105665888621081E-5</v>
      </c>
      <c r="AU84" s="251">
        <v>1.2969580414594632E-5</v>
      </c>
      <c r="AV84" s="251">
        <v>3.5735831824351325E-5</v>
      </c>
      <c r="AW84" s="251">
        <v>1.3319034370008175E-5</v>
      </c>
      <c r="AX84" s="251">
        <v>2.5769230769230768E-5</v>
      </c>
      <c r="AY84" s="251">
        <v>2.0390186120576684E-4</v>
      </c>
      <c r="AZ84" s="251">
        <v>1.0383229149067973E-5</v>
      </c>
      <c r="BA84" s="251">
        <v>2.1047754055423134E-5</v>
      </c>
      <c r="BB84" s="251">
        <v>9.0471894652812481E-5</v>
      </c>
      <c r="BC84" s="251">
        <v>1.5324424682591883E-5</v>
      </c>
      <c r="BD84" s="251">
        <v>1.1710695629261683E-4</v>
      </c>
      <c r="BE84" s="251">
        <v>1.7201527989539795E-5</v>
      </c>
      <c r="BF84" s="251">
        <v>3.877887528650653E-5</v>
      </c>
      <c r="BG84" s="251">
        <v>1.7489370684196244E-5</v>
      </c>
      <c r="BH84" s="251">
        <v>8.1159580254298196E-5</v>
      </c>
      <c r="BI84" s="251">
        <v>1.8457915539333405E-5</v>
      </c>
      <c r="BJ84" s="251">
        <v>0</v>
      </c>
      <c r="BK84" s="251">
        <v>0</v>
      </c>
      <c r="BL84" s="251">
        <v>7.2804781719713028E-7</v>
      </c>
      <c r="BM84" s="251">
        <v>0</v>
      </c>
      <c r="BN84" s="251">
        <v>0</v>
      </c>
      <c r="BO84" s="251">
        <v>0</v>
      </c>
      <c r="BP84" s="251">
        <v>0</v>
      </c>
      <c r="BQ84" s="251">
        <v>4.0958100220926501E-4</v>
      </c>
      <c r="BR84" s="251">
        <v>2.4740304772494138E-5</v>
      </c>
      <c r="BS84" s="251">
        <v>1.4697813769650196E-5</v>
      </c>
      <c r="BT84" s="251">
        <v>0</v>
      </c>
      <c r="BU84" s="251">
        <v>0</v>
      </c>
      <c r="BV84" s="251">
        <v>0</v>
      </c>
      <c r="BW84" s="251">
        <v>1.613496911606158E-3</v>
      </c>
      <c r="BX84" s="251">
        <v>2.3111680420546971E-2</v>
      </c>
      <c r="BY84" s="251">
        <v>0.12212451261778128</v>
      </c>
      <c r="BZ84" s="251">
        <v>5.4998867243997142E-2</v>
      </c>
      <c r="CA84" s="251">
        <v>0.27058668515705003</v>
      </c>
      <c r="CB84" s="251">
        <v>2.5598878224289922E-2</v>
      </c>
      <c r="CC84" s="251">
        <v>6.319339254223878E-4</v>
      </c>
      <c r="CD84" s="251">
        <v>4.5825239335212046E-3</v>
      </c>
      <c r="CE84" s="251">
        <v>0</v>
      </c>
      <c r="CF84" s="251">
        <v>0</v>
      </c>
      <c r="CG84" s="251">
        <v>0</v>
      </c>
      <c r="CH84" s="251">
        <v>1.6471624161043974E-5</v>
      </c>
      <c r="CI84" s="251">
        <v>7.5394855118021616E-5</v>
      </c>
      <c r="CJ84" s="251">
        <v>7.5017628137912037E-7</v>
      </c>
      <c r="CK84" s="251">
        <v>1.2950745526754036E-6</v>
      </c>
      <c r="CL84" s="251">
        <v>0</v>
      </c>
      <c r="CM84" s="251">
        <v>0</v>
      </c>
      <c r="CN84" s="251">
        <v>0</v>
      </c>
      <c r="CO84" s="251">
        <v>0</v>
      </c>
      <c r="CP84" s="251">
        <v>1.5173197311072833E-3</v>
      </c>
      <c r="CQ84" s="251">
        <v>0</v>
      </c>
      <c r="CR84" s="251">
        <v>4.1142952594507165E-8</v>
      </c>
      <c r="CS84" s="251">
        <v>0</v>
      </c>
      <c r="CT84" s="251">
        <v>1.4376230243054676E-2</v>
      </c>
      <c r="CU84" s="251">
        <v>1.977863033999756E-3</v>
      </c>
      <c r="CV84" s="251">
        <v>0</v>
      </c>
      <c r="CW84" s="251">
        <v>5.8518394393895486E-4</v>
      </c>
      <c r="CX84" s="251">
        <v>0</v>
      </c>
      <c r="CY84" s="251">
        <v>0</v>
      </c>
      <c r="CZ84" s="251">
        <v>0</v>
      </c>
      <c r="DA84" s="252">
        <v>1.1599085561637086E-2</v>
      </c>
    </row>
    <row r="85" spans="1:105" s="253" customFormat="1" ht="15" customHeight="1" x14ac:dyDescent="0.15">
      <c r="A85" s="254" t="s">
        <v>407</v>
      </c>
      <c r="B85" s="255" t="s">
        <v>648</v>
      </c>
      <c r="C85" s="250">
        <v>7.0125072601381731E-5</v>
      </c>
      <c r="D85" s="251">
        <v>1.4390967374288915E-4</v>
      </c>
      <c r="E85" s="251">
        <v>1.6173179603774755E-4</v>
      </c>
      <c r="F85" s="251">
        <v>1.5121168923453549E-4</v>
      </c>
      <c r="G85" s="251">
        <v>2.9499732512912677E-4</v>
      </c>
      <c r="H85" s="251">
        <v>0</v>
      </c>
      <c r="I85" s="251">
        <v>8.6504225343620074E-4</v>
      </c>
      <c r="J85" s="251">
        <v>8.4545556410839059E-5</v>
      </c>
      <c r="K85" s="251">
        <v>9.5966496271749819E-5</v>
      </c>
      <c r="L85" s="251">
        <v>3.4754244552703794E-6</v>
      </c>
      <c r="M85" s="251">
        <v>6.7647263958266077E-5</v>
      </c>
      <c r="N85" s="251">
        <v>5.8559986222896696E-5</v>
      </c>
      <c r="O85" s="251">
        <v>2.5020426436980856E-4</v>
      </c>
      <c r="P85" s="251">
        <v>2.6727746316430598E-5</v>
      </c>
      <c r="Q85" s="251">
        <v>1.776191332186299E-4</v>
      </c>
      <c r="R85" s="251">
        <v>3.1821089973031226E-4</v>
      </c>
      <c r="S85" s="251">
        <v>1.1052767226411399E-4</v>
      </c>
      <c r="T85" s="251">
        <v>3.2083983033989771E-4</v>
      </c>
      <c r="U85" s="251">
        <v>7.7767265459251792E-5</v>
      </c>
      <c r="V85" s="251">
        <v>2.287129117243479E-4</v>
      </c>
      <c r="W85" s="251">
        <v>2.8469286934816541E-4</v>
      </c>
      <c r="X85" s="251">
        <v>1.1977398298608066E-4</v>
      </c>
      <c r="Y85" s="251">
        <v>1.0109763142692085E-4</v>
      </c>
      <c r="Z85" s="251">
        <v>1.4641288433382137E-4</v>
      </c>
      <c r="AA85" s="251">
        <v>1.4768755325570939E-4</v>
      </c>
      <c r="AB85" s="251">
        <v>2.3192740734196053E-4</v>
      </c>
      <c r="AC85" s="251">
        <v>4.4703721380396152E-4</v>
      </c>
      <c r="AD85" s="251">
        <v>3.0340025752301013E-4</v>
      </c>
      <c r="AE85" s="251">
        <v>1.8898423998111089E-4</v>
      </c>
      <c r="AF85" s="251">
        <v>2.1871647368708837E-4</v>
      </c>
      <c r="AG85" s="251">
        <v>1.9119293596081416E-4</v>
      </c>
      <c r="AH85" s="251">
        <v>1.2570301036173419E-4</v>
      </c>
      <c r="AI85" s="251">
        <v>2.3638887016415796E-4</v>
      </c>
      <c r="AJ85" s="251">
        <v>1.8547022030451226E-4</v>
      </c>
      <c r="AK85" s="251">
        <v>0</v>
      </c>
      <c r="AL85" s="251">
        <v>0</v>
      </c>
      <c r="AM85" s="251">
        <v>7.1726302780119889E-5</v>
      </c>
      <c r="AN85" s="251">
        <v>9.6558893590696168E-5</v>
      </c>
      <c r="AO85" s="251">
        <v>5.2961052442034132E-6</v>
      </c>
      <c r="AP85" s="251">
        <v>0</v>
      </c>
      <c r="AQ85" s="251">
        <v>6.007104377313107E-5</v>
      </c>
      <c r="AR85" s="251">
        <v>1.6840774667573063E-4</v>
      </c>
      <c r="AS85" s="251">
        <v>2.0886256867851097E-4</v>
      </c>
      <c r="AT85" s="251">
        <v>1.7334064750567017E-4</v>
      </c>
      <c r="AU85" s="251">
        <v>1.4565341854348926E-4</v>
      </c>
      <c r="AV85" s="251">
        <v>2.2864415194607764E-4</v>
      </c>
      <c r="AW85" s="251">
        <v>3.6657342342680156E-5</v>
      </c>
      <c r="AX85" s="251">
        <v>9.9161412358133663E-5</v>
      </c>
      <c r="AY85" s="251">
        <v>1.7313619702317981E-4</v>
      </c>
      <c r="AZ85" s="251">
        <v>3.0656924029960018E-4</v>
      </c>
      <c r="BA85" s="251">
        <v>1.4537086849473216E-4</v>
      </c>
      <c r="BB85" s="251">
        <v>5.7242619141879921E-5</v>
      </c>
      <c r="BC85" s="251">
        <v>2.1115812589287138E-4</v>
      </c>
      <c r="BD85" s="251">
        <v>8.8527282435490104E-5</v>
      </c>
      <c r="BE85" s="251">
        <v>6.9100579695218436E-5</v>
      </c>
      <c r="BF85" s="251">
        <v>6.2582168653427207E-5</v>
      </c>
      <c r="BG85" s="251">
        <v>9.8302324880137503E-5</v>
      </c>
      <c r="BH85" s="251">
        <v>1.1289643513823276E-4</v>
      </c>
      <c r="BI85" s="251">
        <v>6.5456727345456975E-4</v>
      </c>
      <c r="BJ85" s="251">
        <v>2.6054967517921148E-4</v>
      </c>
      <c r="BK85" s="251">
        <v>8.949400120103428E-4</v>
      </c>
      <c r="BL85" s="251">
        <v>4.519564382742931E-4</v>
      </c>
      <c r="BM85" s="251">
        <v>9.1189113829574146E-4</v>
      </c>
      <c r="BN85" s="251">
        <v>2.9675904349533593E-3</v>
      </c>
      <c r="BO85" s="251">
        <v>7.1136475231544575E-4</v>
      </c>
      <c r="BP85" s="251">
        <v>1.427056088822505E-3</v>
      </c>
      <c r="BQ85" s="251">
        <v>1.3184970980664708E-3</v>
      </c>
      <c r="BR85" s="251">
        <v>1.7205496711281407E-3</v>
      </c>
      <c r="BS85" s="251">
        <v>6.9820886809766492E-3</v>
      </c>
      <c r="BT85" s="251">
        <v>2.495785055411096E-4</v>
      </c>
      <c r="BU85" s="251">
        <v>6.7104499754914884E-4</v>
      </c>
      <c r="BV85" s="251">
        <v>0</v>
      </c>
      <c r="BW85" s="251">
        <v>1.330545618138875E-3</v>
      </c>
      <c r="BX85" s="251">
        <v>3.5831702068296124E-4</v>
      </c>
      <c r="BY85" s="251">
        <v>0</v>
      </c>
      <c r="BZ85" s="251">
        <v>2.4281112531432105E-3</v>
      </c>
      <c r="CA85" s="251">
        <v>6.0327652353194927E-4</v>
      </c>
      <c r="CB85" s="251">
        <v>3.826646521082209E-3</v>
      </c>
      <c r="CC85" s="251">
        <v>9.415089363066034E-4</v>
      </c>
      <c r="CD85" s="251">
        <v>6.1662936840590013E-4</v>
      </c>
      <c r="CE85" s="251">
        <v>1.6986770576006442E-2</v>
      </c>
      <c r="CF85" s="251">
        <v>2.9634721645260599E-3</v>
      </c>
      <c r="CG85" s="251">
        <v>2.3935365049647635E-3</v>
      </c>
      <c r="CH85" s="251">
        <v>2.0472595569866331E-3</v>
      </c>
      <c r="CI85" s="251">
        <v>4.0147737121434155E-3</v>
      </c>
      <c r="CJ85" s="251">
        <v>1.2504199480125157E-3</v>
      </c>
      <c r="CK85" s="251">
        <v>7.0589387529565251E-3</v>
      </c>
      <c r="CL85" s="251">
        <v>5.8236510912260933E-4</v>
      </c>
      <c r="CM85" s="251">
        <v>5.9423109600254126E-3</v>
      </c>
      <c r="CN85" s="251">
        <v>1.5077215232612827E-3</v>
      </c>
      <c r="CO85" s="251">
        <v>5.9035454232255627E-3</v>
      </c>
      <c r="CP85" s="251">
        <v>1.6690933457898477E-3</v>
      </c>
      <c r="CQ85" s="251">
        <v>2.2868520613014888E-4</v>
      </c>
      <c r="CR85" s="251">
        <v>1.110482576319577E-3</v>
      </c>
      <c r="CS85" s="251">
        <v>1.4462875564636786E-3</v>
      </c>
      <c r="CT85" s="251">
        <v>1.4719137922859006E-3</v>
      </c>
      <c r="CU85" s="251">
        <v>6.6960066168903799E-4</v>
      </c>
      <c r="CV85" s="251">
        <v>1.9177630123094745E-3</v>
      </c>
      <c r="CW85" s="251">
        <v>5.5623744531156638E-4</v>
      </c>
      <c r="CX85" s="251">
        <v>1.8685247821011736E-3</v>
      </c>
      <c r="CY85" s="251">
        <v>1.9066016542495328E-3</v>
      </c>
      <c r="CZ85" s="251">
        <v>0</v>
      </c>
      <c r="DA85" s="252">
        <v>2.309895538769588E-4</v>
      </c>
    </row>
    <row r="86" spans="1:105" s="253" customFormat="1" ht="15" customHeight="1" x14ac:dyDescent="0.15">
      <c r="A86" s="254" t="s">
        <v>408</v>
      </c>
      <c r="B86" s="255" t="s">
        <v>649</v>
      </c>
      <c r="C86" s="250">
        <v>1.2472193599757223E-4</v>
      </c>
      <c r="D86" s="251">
        <v>2.1699431572928788E-4</v>
      </c>
      <c r="E86" s="251">
        <v>1.1273075336789211E-3</v>
      </c>
      <c r="F86" s="251">
        <v>1.926968937614351E-3</v>
      </c>
      <c r="G86" s="251">
        <v>3.4067003135595962E-3</v>
      </c>
      <c r="H86" s="251">
        <v>0</v>
      </c>
      <c r="I86" s="251">
        <v>2.1670902562340023E-3</v>
      </c>
      <c r="J86" s="251">
        <v>4.0048129549927035E-4</v>
      </c>
      <c r="K86" s="251">
        <v>6.2235459434965737E-4</v>
      </c>
      <c r="L86" s="251">
        <v>1.8224677401572673E-4</v>
      </c>
      <c r="M86" s="251">
        <v>1.0937377520493232E-3</v>
      </c>
      <c r="N86" s="251">
        <v>1.403919420485998E-3</v>
      </c>
      <c r="O86" s="251">
        <v>5.2945999709244228E-4</v>
      </c>
      <c r="P86" s="251">
        <v>5.0264361709020694E-4</v>
      </c>
      <c r="Q86" s="251">
        <v>9.7669123374677933E-4</v>
      </c>
      <c r="R86" s="251">
        <v>1.7168588078472662E-3</v>
      </c>
      <c r="S86" s="251">
        <v>7.3237860731405831E-4</v>
      </c>
      <c r="T86" s="251">
        <v>1.4758632195635295E-3</v>
      </c>
      <c r="U86" s="251">
        <v>4.5610833968168154E-4</v>
      </c>
      <c r="V86" s="251">
        <v>1.1893389655832684E-3</v>
      </c>
      <c r="W86" s="251">
        <v>1.6957792652477677E-3</v>
      </c>
      <c r="X86" s="251">
        <v>5.8057807234047887E-4</v>
      </c>
      <c r="Y86" s="251">
        <v>5.1068746389370308E-4</v>
      </c>
      <c r="Z86" s="251">
        <v>6.832601268911664E-4</v>
      </c>
      <c r="AA86" s="251">
        <v>7.5706950134024284E-4</v>
      </c>
      <c r="AB86" s="251">
        <v>7.3021518991739963E-3</v>
      </c>
      <c r="AC86" s="251">
        <v>2.2049525866740696E-3</v>
      </c>
      <c r="AD86" s="251">
        <v>1.6267823930564166E-3</v>
      </c>
      <c r="AE86" s="251">
        <v>9.3380630621190612E-4</v>
      </c>
      <c r="AF86" s="251">
        <v>1.2745891052799289E-3</v>
      </c>
      <c r="AG86" s="251">
        <v>1.1476800008358161E-3</v>
      </c>
      <c r="AH86" s="251">
        <v>1.5342277778612459E-3</v>
      </c>
      <c r="AI86" s="251">
        <v>1.7342116469530897E-3</v>
      </c>
      <c r="AJ86" s="251">
        <v>1.0515664061556216E-3</v>
      </c>
      <c r="AK86" s="251">
        <v>0</v>
      </c>
      <c r="AL86" s="251">
        <v>0</v>
      </c>
      <c r="AM86" s="251">
        <v>3.9909340191454325E-4</v>
      </c>
      <c r="AN86" s="251">
        <v>4.9631526414980023E-4</v>
      </c>
      <c r="AO86" s="251">
        <v>1.0804054698174962E-4</v>
      </c>
      <c r="AP86" s="251">
        <v>0</v>
      </c>
      <c r="AQ86" s="251">
        <v>6.9574543267889575E-4</v>
      </c>
      <c r="AR86" s="251">
        <v>9.0171505433447397E-4</v>
      </c>
      <c r="AS86" s="251">
        <v>1.155451294389902E-3</v>
      </c>
      <c r="AT86" s="251">
        <v>1.0281803431584878E-3</v>
      </c>
      <c r="AU86" s="251">
        <v>7.4071471276539939E-4</v>
      </c>
      <c r="AV86" s="251">
        <v>1.3352058136803606E-3</v>
      </c>
      <c r="AW86" s="251">
        <v>2.8379442490419443E-4</v>
      </c>
      <c r="AX86" s="251">
        <v>6.009773013871374E-4</v>
      </c>
      <c r="AY86" s="251">
        <v>1.0502749702114213E-3</v>
      </c>
      <c r="AZ86" s="251">
        <v>1.3862490848679395E-3</v>
      </c>
      <c r="BA86" s="251">
        <v>8.0868926682347772E-4</v>
      </c>
      <c r="BB86" s="251">
        <v>3.3073513281975066E-4</v>
      </c>
      <c r="BC86" s="251">
        <v>1.1629060243269409E-3</v>
      </c>
      <c r="BD86" s="251">
        <v>5.0035341206452599E-4</v>
      </c>
      <c r="BE86" s="251">
        <v>4.3426718217915312E-4</v>
      </c>
      <c r="BF86" s="251">
        <v>4.2735581667365527E-4</v>
      </c>
      <c r="BG86" s="251">
        <v>5.7292766034435969E-4</v>
      </c>
      <c r="BH86" s="251">
        <v>7.3725651930499727E-4</v>
      </c>
      <c r="BI86" s="251">
        <v>1.6804967879094593E-4</v>
      </c>
      <c r="BJ86" s="251">
        <v>4.6768628192204297E-3</v>
      </c>
      <c r="BK86" s="251">
        <v>4.782058800682683E-3</v>
      </c>
      <c r="BL86" s="251">
        <v>4.2101360774536994E-3</v>
      </c>
      <c r="BM86" s="251">
        <v>3.276358952949906E-4</v>
      </c>
      <c r="BN86" s="251">
        <v>9.1012884746566206E-4</v>
      </c>
      <c r="BO86" s="251">
        <v>1.1810454804225105E-3</v>
      </c>
      <c r="BP86" s="251">
        <v>5.1687836074765237E-3</v>
      </c>
      <c r="BQ86" s="251">
        <v>1.3757423730134315E-2</v>
      </c>
      <c r="BR86" s="251">
        <v>1.1565482209230012E-2</v>
      </c>
      <c r="BS86" s="251">
        <v>1.087236680742882E-2</v>
      </c>
      <c r="BT86" s="251">
        <v>2.7932227431958609E-3</v>
      </c>
      <c r="BU86" s="251">
        <v>3.963786474766539E-3</v>
      </c>
      <c r="BV86" s="251">
        <v>0</v>
      </c>
      <c r="BW86" s="251">
        <v>4.4307261389339844E-3</v>
      </c>
      <c r="BX86" s="251">
        <v>2.5909179816220348E-3</v>
      </c>
      <c r="BY86" s="251">
        <v>0</v>
      </c>
      <c r="BZ86" s="251">
        <v>1.312946725960067E-2</v>
      </c>
      <c r="CA86" s="251">
        <v>2.7288797053991228E-3</v>
      </c>
      <c r="CB86" s="251">
        <v>6.7382632042349211E-3</v>
      </c>
      <c r="CC86" s="251">
        <v>1.771951317667631E-3</v>
      </c>
      <c r="CD86" s="251">
        <v>1.5980092604704148E-3</v>
      </c>
      <c r="CE86" s="251">
        <v>2.7632060065325196E-3</v>
      </c>
      <c r="CF86" s="251">
        <v>0.2398230782300344</v>
      </c>
      <c r="CG86" s="251">
        <v>3.2983635761336109E-2</v>
      </c>
      <c r="CH86" s="251">
        <v>1.7653767259390881E-2</v>
      </c>
      <c r="CI86" s="251">
        <v>6.2242675916192435E-3</v>
      </c>
      <c r="CJ86" s="251">
        <v>6.6445859422778735E-4</v>
      </c>
      <c r="CK86" s="251">
        <v>1.45738426777609E-2</v>
      </c>
      <c r="CL86" s="251">
        <v>2.0477661319542339E-3</v>
      </c>
      <c r="CM86" s="251">
        <v>1.1650350301039473E-2</v>
      </c>
      <c r="CN86" s="251">
        <v>2.3302694931519336E-3</v>
      </c>
      <c r="CO86" s="251">
        <v>1.1765091458465793E-2</v>
      </c>
      <c r="CP86" s="251">
        <v>3.6491897452354755E-3</v>
      </c>
      <c r="CQ86" s="251">
        <v>5.0302714261499125E-3</v>
      </c>
      <c r="CR86" s="251">
        <v>2.639087265539599E-3</v>
      </c>
      <c r="CS86" s="251">
        <v>3.6720670795646134E-3</v>
      </c>
      <c r="CT86" s="251">
        <v>6.0107428820962627E-3</v>
      </c>
      <c r="CU86" s="251">
        <v>5.7652151707920868E-3</v>
      </c>
      <c r="CV86" s="251">
        <v>8.1010514142329619E-3</v>
      </c>
      <c r="CW86" s="251">
        <v>1.9919614984515452E-3</v>
      </c>
      <c r="CX86" s="251">
        <v>5.9096492073305255E-3</v>
      </c>
      <c r="CY86" s="251">
        <v>4.3784591646376988E-3</v>
      </c>
      <c r="CZ86" s="251">
        <v>0</v>
      </c>
      <c r="DA86" s="252">
        <v>1.3857224492581463E-2</v>
      </c>
    </row>
    <row r="87" spans="1:105" s="253" customFormat="1" ht="15" customHeight="1" x14ac:dyDescent="0.15">
      <c r="A87" s="254" t="s">
        <v>409</v>
      </c>
      <c r="B87" s="255" t="s">
        <v>584</v>
      </c>
      <c r="C87" s="250">
        <v>2.8439034693837382E-5</v>
      </c>
      <c r="D87" s="251">
        <v>1.0132379205541129E-5</v>
      </c>
      <c r="E87" s="251">
        <v>6.8480548768877557E-6</v>
      </c>
      <c r="F87" s="251">
        <v>1.6760369939516112E-5</v>
      </c>
      <c r="G87" s="251">
        <v>9.8364172087801755E-7</v>
      </c>
      <c r="H87" s="251">
        <v>0</v>
      </c>
      <c r="I87" s="251">
        <v>6.9266692594569014E-5</v>
      </c>
      <c r="J87" s="251">
        <v>4.5205573279777507E-6</v>
      </c>
      <c r="K87" s="251">
        <v>6.4706930445982783E-6</v>
      </c>
      <c r="L87" s="251">
        <v>1.5247023416670051E-6</v>
      </c>
      <c r="M87" s="251">
        <v>9.1101607301460531E-6</v>
      </c>
      <c r="N87" s="251">
        <v>1.4241691353481211E-5</v>
      </c>
      <c r="O87" s="251">
        <v>4.7977113711304588E-6</v>
      </c>
      <c r="P87" s="251">
        <v>3.4017131675457124E-6</v>
      </c>
      <c r="Q87" s="251">
        <v>2.6107872593581744E-5</v>
      </c>
      <c r="R87" s="251">
        <v>2.7305998608002954E-5</v>
      </c>
      <c r="S87" s="251">
        <v>1.3864877451441714E-5</v>
      </c>
      <c r="T87" s="251">
        <v>1.7806610583864324E-5</v>
      </c>
      <c r="U87" s="251">
        <v>9.7273077269636875E-6</v>
      </c>
      <c r="V87" s="251">
        <v>1.0077795275423493E-5</v>
      </c>
      <c r="W87" s="251">
        <v>2.4096720868419452E-5</v>
      </c>
      <c r="X87" s="251">
        <v>6.0137564679203679E-6</v>
      </c>
      <c r="Y87" s="251">
        <v>5.1993067590987869E-6</v>
      </c>
      <c r="Z87" s="251">
        <v>0</v>
      </c>
      <c r="AA87" s="251">
        <v>6.9558477563664641E-6</v>
      </c>
      <c r="AB87" s="251">
        <v>6.0308571411553141E-6</v>
      </c>
      <c r="AC87" s="251">
        <v>5.8945783189803523E-6</v>
      </c>
      <c r="AD87" s="251">
        <v>1.5737517287424293E-5</v>
      </c>
      <c r="AE87" s="251">
        <v>1.5477023760569044E-5</v>
      </c>
      <c r="AF87" s="251">
        <v>1.7535027631809673E-5</v>
      </c>
      <c r="AG87" s="251">
        <v>2.9601820686100553E-5</v>
      </c>
      <c r="AH87" s="251">
        <v>7.2617276902197048E-6</v>
      </c>
      <c r="AI87" s="251">
        <v>2.243525967301162E-5</v>
      </c>
      <c r="AJ87" s="251">
        <v>7.9588753540633609E-6</v>
      </c>
      <c r="AK87" s="251">
        <v>0</v>
      </c>
      <c r="AL87" s="251">
        <v>0</v>
      </c>
      <c r="AM87" s="251">
        <v>4.1266229780858838E-6</v>
      </c>
      <c r="AN87" s="251">
        <v>4.3368591573099996E-6</v>
      </c>
      <c r="AO87" s="251">
        <v>6.3553262930440952E-6</v>
      </c>
      <c r="AP87" s="251">
        <v>0</v>
      </c>
      <c r="AQ87" s="251">
        <v>6.8192103354431555E-6</v>
      </c>
      <c r="AR87" s="251">
        <v>1.7977466495302982E-5</v>
      </c>
      <c r="AS87" s="251">
        <v>1.77044329630739E-5</v>
      </c>
      <c r="AT87" s="251">
        <v>1.1853470957133035E-5</v>
      </c>
      <c r="AU87" s="251">
        <v>1.3945419360924587E-5</v>
      </c>
      <c r="AV87" s="251">
        <v>1.0608509346033372E-5</v>
      </c>
      <c r="AW87" s="251">
        <v>3.8547205327613751E-6</v>
      </c>
      <c r="AX87" s="251">
        <v>1.9293820933165195E-6</v>
      </c>
      <c r="AY87" s="251">
        <v>2.5721565060360494E-6</v>
      </c>
      <c r="AZ87" s="251">
        <v>4.0125021118432171E-5</v>
      </c>
      <c r="BA87" s="251">
        <v>8.6390035302109875E-7</v>
      </c>
      <c r="BB87" s="251">
        <v>3.1282247648963859E-5</v>
      </c>
      <c r="BC87" s="251">
        <v>1.0890454089151591E-5</v>
      </c>
      <c r="BD87" s="251">
        <v>5.9947608578363379E-6</v>
      </c>
      <c r="BE87" s="251">
        <v>2.6910093802342858E-6</v>
      </c>
      <c r="BF87" s="251">
        <v>1.7182509781419557E-5</v>
      </c>
      <c r="BG87" s="251">
        <v>1.2061634954618098E-5</v>
      </c>
      <c r="BH87" s="251">
        <v>2.1281671778697504E-5</v>
      </c>
      <c r="BI87" s="251">
        <v>3.5538374695134469E-5</v>
      </c>
      <c r="BJ87" s="251">
        <v>7.4099742383512545E-6</v>
      </c>
      <c r="BK87" s="251">
        <v>7.6596341673210334E-6</v>
      </c>
      <c r="BL87" s="251">
        <v>1.5841426408398963E-5</v>
      </c>
      <c r="BM87" s="251">
        <v>3.3057046337719021E-6</v>
      </c>
      <c r="BN87" s="251">
        <v>4.0496124047037885E-6</v>
      </c>
      <c r="BO87" s="251">
        <v>3.2725741612845721E-6</v>
      </c>
      <c r="BP87" s="251">
        <v>2.1289351450775606E-4</v>
      </c>
      <c r="BQ87" s="251">
        <v>4.8647052671491345E-5</v>
      </c>
      <c r="BR87" s="251">
        <v>1.3610604107477402E-4</v>
      </c>
      <c r="BS87" s="251">
        <v>2.8577398731505433E-4</v>
      </c>
      <c r="BT87" s="251">
        <v>3.2741651912035046E-5</v>
      </c>
      <c r="BU87" s="251">
        <v>6.3961674496192682E-6</v>
      </c>
      <c r="BV87" s="251">
        <v>0</v>
      </c>
      <c r="BW87" s="251">
        <v>2.8763756332144628E-4</v>
      </c>
      <c r="BX87" s="251">
        <v>1.6255565786883289E-5</v>
      </c>
      <c r="BY87" s="251">
        <v>0</v>
      </c>
      <c r="BZ87" s="251">
        <v>1.3052949966692472E-4</v>
      </c>
      <c r="CA87" s="251">
        <v>1.135876299537143E-5</v>
      </c>
      <c r="CB87" s="251">
        <v>5.304520799591291E-5</v>
      </c>
      <c r="CC87" s="251">
        <v>2.3011026577122068E-5</v>
      </c>
      <c r="CD87" s="251">
        <v>3.2671905974197856E-4</v>
      </c>
      <c r="CE87" s="251">
        <v>7.5120821587885546E-5</v>
      </c>
      <c r="CF87" s="251">
        <v>3.2647672593270644E-6</v>
      </c>
      <c r="CG87" s="251">
        <v>3.7765522624242258E-2</v>
      </c>
      <c r="CH87" s="251">
        <v>1.5098988814290309E-5</v>
      </c>
      <c r="CI87" s="251">
        <v>6.4824151403696844E-6</v>
      </c>
      <c r="CJ87" s="251">
        <v>1.0273061353260944E-4</v>
      </c>
      <c r="CK87" s="251">
        <v>3.9346883110797853E-5</v>
      </c>
      <c r="CL87" s="251">
        <v>2.6464267488043789E-5</v>
      </c>
      <c r="CM87" s="251">
        <v>5.3721007340265192E-5</v>
      </c>
      <c r="CN87" s="251">
        <v>7.3796872157485524E-5</v>
      </c>
      <c r="CO87" s="251">
        <v>3.199796124445074E-4</v>
      </c>
      <c r="CP87" s="251">
        <v>9.8573532263979092E-4</v>
      </c>
      <c r="CQ87" s="251">
        <v>0.31610223433377088</v>
      </c>
      <c r="CR87" s="251">
        <v>3.4176079288503951E-5</v>
      </c>
      <c r="CS87" s="251">
        <v>2.3313231618093915E-5</v>
      </c>
      <c r="CT87" s="251">
        <v>3.851469895780149E-3</v>
      </c>
      <c r="CU87" s="251">
        <v>2.9889356622046872E-3</v>
      </c>
      <c r="CV87" s="251">
        <v>4.3910831837223217E-3</v>
      </c>
      <c r="CW87" s="251">
        <v>1.3724204953941012E-3</v>
      </c>
      <c r="CX87" s="251">
        <v>1.6786245219378173E-4</v>
      </c>
      <c r="CY87" s="251">
        <v>1.1829316652776242E-4</v>
      </c>
      <c r="CZ87" s="251">
        <v>0</v>
      </c>
      <c r="DA87" s="252">
        <v>5.5928433316970987E-3</v>
      </c>
    </row>
    <row r="88" spans="1:105" s="253" customFormat="1" ht="15" customHeight="1" x14ac:dyDescent="0.15">
      <c r="A88" s="254" t="s">
        <v>410</v>
      </c>
      <c r="B88" s="255" t="s">
        <v>650</v>
      </c>
      <c r="C88" s="250">
        <v>2.6119968687126011E-3</v>
      </c>
      <c r="D88" s="251">
        <v>2.5120947729787534E-3</v>
      </c>
      <c r="E88" s="251">
        <v>1.0118589585317642E-2</v>
      </c>
      <c r="F88" s="251">
        <v>9.7486415483361304E-4</v>
      </c>
      <c r="G88" s="251">
        <v>1.727465244130356E-3</v>
      </c>
      <c r="H88" s="251">
        <v>0</v>
      </c>
      <c r="I88" s="251">
        <v>3.2331491246318086E-3</v>
      </c>
      <c r="J88" s="251">
        <v>1.6782891977069399E-3</v>
      </c>
      <c r="K88" s="251">
        <v>2.355610378250017E-3</v>
      </c>
      <c r="L88" s="251">
        <v>1.1021131499993867E-3</v>
      </c>
      <c r="M88" s="251">
        <v>3.7132916380945443E-3</v>
      </c>
      <c r="N88" s="251">
        <v>4.6997459846578916E-3</v>
      </c>
      <c r="O88" s="251">
        <v>4.5541130008093424E-3</v>
      </c>
      <c r="P88" s="251">
        <v>1.1998328300957663E-3</v>
      </c>
      <c r="Q88" s="251">
        <v>1.9375465447728614E-3</v>
      </c>
      <c r="R88" s="251">
        <v>3.2318967786415572E-3</v>
      </c>
      <c r="S88" s="251">
        <v>2.6958055204947674E-3</v>
      </c>
      <c r="T88" s="251">
        <v>2.3819149004434006E-3</v>
      </c>
      <c r="U88" s="251">
        <v>6.423709237460988E-3</v>
      </c>
      <c r="V88" s="251">
        <v>2.2182288221762416E-3</v>
      </c>
      <c r="W88" s="251">
        <v>3.3371394921817492E-3</v>
      </c>
      <c r="X88" s="251">
        <v>9.0312840622924946E-3</v>
      </c>
      <c r="Y88" s="251">
        <v>4.8266897746967073E-3</v>
      </c>
      <c r="Z88" s="251">
        <v>6.7593948267447536E-3</v>
      </c>
      <c r="AA88" s="251">
        <v>2.3575355431399193E-3</v>
      </c>
      <c r="AB88" s="251">
        <v>1.1988425717957411E-2</v>
      </c>
      <c r="AC88" s="251">
        <v>6.0168432821772668E-3</v>
      </c>
      <c r="AD88" s="251">
        <v>1.8717153893843292E-3</v>
      </c>
      <c r="AE88" s="251">
        <v>2.5516442824195136E-3</v>
      </c>
      <c r="AF88" s="251">
        <v>3.2302160579372398E-3</v>
      </c>
      <c r="AG88" s="251">
        <v>2.0102422299573909E-2</v>
      </c>
      <c r="AH88" s="251">
        <v>4.1249117324479037E-3</v>
      </c>
      <c r="AI88" s="251">
        <v>2.9717647610659594E-3</v>
      </c>
      <c r="AJ88" s="251">
        <v>5.6689932164799882E-3</v>
      </c>
      <c r="AK88" s="251">
        <v>0</v>
      </c>
      <c r="AL88" s="251">
        <v>0</v>
      </c>
      <c r="AM88" s="251">
        <v>1.162098996286389E-3</v>
      </c>
      <c r="AN88" s="251">
        <v>4.6635904729408692E-3</v>
      </c>
      <c r="AO88" s="251">
        <v>7.6475759726297283E-4</v>
      </c>
      <c r="AP88" s="251">
        <v>0</v>
      </c>
      <c r="AQ88" s="251">
        <v>1.1866045911883404E-3</v>
      </c>
      <c r="AR88" s="251">
        <v>1.3530421722745142E-2</v>
      </c>
      <c r="AS88" s="251">
        <v>3.809453048045852E-3</v>
      </c>
      <c r="AT88" s="251">
        <v>6.54718461937115E-3</v>
      </c>
      <c r="AU88" s="251">
        <v>8.3873017028124851E-3</v>
      </c>
      <c r="AV88" s="251">
        <v>3.8544461828601065E-3</v>
      </c>
      <c r="AW88" s="251">
        <v>5.3252439198158133E-3</v>
      </c>
      <c r="AX88" s="251">
        <v>4.9953846153846151E-3</v>
      </c>
      <c r="AY88" s="251">
        <v>1.0178290531424236E-2</v>
      </c>
      <c r="AZ88" s="251">
        <v>1.711296953314186E-3</v>
      </c>
      <c r="BA88" s="251">
        <v>1.8464063708724214E-2</v>
      </c>
      <c r="BB88" s="251">
        <v>7.4899565812786778E-3</v>
      </c>
      <c r="BC88" s="251">
        <v>8.9924424138069173E-3</v>
      </c>
      <c r="BD88" s="251">
        <v>3.8688374206914053E-2</v>
      </c>
      <c r="BE88" s="251">
        <v>1.6355429938062968E-3</v>
      </c>
      <c r="BF88" s="251">
        <v>8.0888635267337781E-3</v>
      </c>
      <c r="BG88" s="251">
        <v>5.4814100051261945E-3</v>
      </c>
      <c r="BH88" s="251">
        <v>3.230573409924943E-3</v>
      </c>
      <c r="BI88" s="251">
        <v>1.0551315897857753E-3</v>
      </c>
      <c r="BJ88" s="251">
        <v>3.4785961301523299E-3</v>
      </c>
      <c r="BK88" s="251">
        <v>3.3912257034834988E-3</v>
      </c>
      <c r="BL88" s="251">
        <v>3.4218247408265125E-3</v>
      </c>
      <c r="BM88" s="251">
        <v>1.2530320885266665E-2</v>
      </c>
      <c r="BN88" s="251">
        <v>1.0865885539514782E-2</v>
      </c>
      <c r="BO88" s="251">
        <v>3.3610818139560163E-2</v>
      </c>
      <c r="BP88" s="251">
        <v>4.4280659570242083E-3</v>
      </c>
      <c r="BQ88" s="251">
        <v>1.7609503268203201E-2</v>
      </c>
      <c r="BR88" s="251">
        <v>3.2469738618573427E-2</v>
      </c>
      <c r="BS88" s="251">
        <v>4.5266522145179594E-2</v>
      </c>
      <c r="BT88" s="251">
        <v>4.1261499864660781E-3</v>
      </c>
      <c r="BU88" s="251">
        <v>6.0807244959592112E-3</v>
      </c>
      <c r="BV88" s="251">
        <v>0</v>
      </c>
      <c r="BW88" s="251">
        <v>3.1966040732489538E-3</v>
      </c>
      <c r="BX88" s="251">
        <v>4.8330199416156917E-3</v>
      </c>
      <c r="BY88" s="251">
        <v>0</v>
      </c>
      <c r="BZ88" s="251">
        <v>5.4758625449351558E-3</v>
      </c>
      <c r="CA88" s="251">
        <v>6.1801767373038689E-3</v>
      </c>
      <c r="CB88" s="251">
        <v>9.9364109699229316E-3</v>
      </c>
      <c r="CC88" s="251">
        <v>1.3848240336570524E-2</v>
      </c>
      <c r="CD88" s="251">
        <v>2.3619373161488856E-2</v>
      </c>
      <c r="CE88" s="251">
        <v>6.5349675185400469E-3</v>
      </c>
      <c r="CF88" s="251">
        <v>4.0671560023835401E-2</v>
      </c>
      <c r="CG88" s="251">
        <v>0.20910337352381186</v>
      </c>
      <c r="CH88" s="251">
        <v>7.5924709248467726E-2</v>
      </c>
      <c r="CI88" s="251">
        <v>2.0646761677460729E-2</v>
      </c>
      <c r="CJ88" s="251">
        <v>9.2139899410202033E-3</v>
      </c>
      <c r="CK88" s="251">
        <v>4.6768847449301203E-2</v>
      </c>
      <c r="CL88" s="251">
        <v>9.0015883486087109E-3</v>
      </c>
      <c r="CM88" s="251">
        <v>2.0671059870909884E-2</v>
      </c>
      <c r="CN88" s="251">
        <v>2.745414435595347E-3</v>
      </c>
      <c r="CO88" s="251">
        <v>5.1599003382385107E-2</v>
      </c>
      <c r="CP88" s="251">
        <v>1.9207670742391693E-2</v>
      </c>
      <c r="CQ88" s="251">
        <v>0.35695486875371529</v>
      </c>
      <c r="CR88" s="251">
        <v>3.4143919213892576E-3</v>
      </c>
      <c r="CS88" s="251">
        <v>2.3306046278632819E-2</v>
      </c>
      <c r="CT88" s="251">
        <v>2.3003110826359429E-2</v>
      </c>
      <c r="CU88" s="251">
        <v>8.1382019859676247E-3</v>
      </c>
      <c r="CV88" s="251">
        <v>8.4744776122275007E-3</v>
      </c>
      <c r="CW88" s="251">
        <v>2.8835852665345534E-2</v>
      </c>
      <c r="CX88" s="251">
        <v>6.232948539139499E-3</v>
      </c>
      <c r="CY88" s="251">
        <v>9.5162314981347938E-3</v>
      </c>
      <c r="CZ88" s="251">
        <v>0</v>
      </c>
      <c r="DA88" s="252">
        <v>1.6274416897934546E-2</v>
      </c>
    </row>
    <row r="89" spans="1:105" s="253" customFormat="1" ht="15" customHeight="1" x14ac:dyDescent="0.15">
      <c r="A89" s="254" t="s">
        <v>411</v>
      </c>
      <c r="B89" s="255" t="s">
        <v>585</v>
      </c>
      <c r="C89" s="250">
        <v>0</v>
      </c>
      <c r="D89" s="251">
        <v>0</v>
      </c>
      <c r="E89" s="251">
        <v>0</v>
      </c>
      <c r="F89" s="251">
        <v>0</v>
      </c>
      <c r="G89" s="251">
        <v>0</v>
      </c>
      <c r="H89" s="251">
        <v>0</v>
      </c>
      <c r="I89" s="251">
        <v>0</v>
      </c>
      <c r="J89" s="251">
        <v>0</v>
      </c>
      <c r="K89" s="251">
        <v>0</v>
      </c>
      <c r="L89" s="251">
        <v>0</v>
      </c>
      <c r="M89" s="251">
        <v>0</v>
      </c>
      <c r="N89" s="251">
        <v>0</v>
      </c>
      <c r="O89" s="251">
        <v>0</v>
      </c>
      <c r="P89" s="251">
        <v>0</v>
      </c>
      <c r="Q89" s="251">
        <v>0</v>
      </c>
      <c r="R89" s="251">
        <v>0</v>
      </c>
      <c r="S89" s="251">
        <v>0</v>
      </c>
      <c r="T89" s="251">
        <v>0</v>
      </c>
      <c r="U89" s="251">
        <v>0</v>
      </c>
      <c r="V89" s="251">
        <v>0</v>
      </c>
      <c r="W89" s="251">
        <v>0</v>
      </c>
      <c r="X89" s="251">
        <v>0</v>
      </c>
      <c r="Y89" s="251">
        <v>0</v>
      </c>
      <c r="Z89" s="251">
        <v>0</v>
      </c>
      <c r="AA89" s="251">
        <v>0</v>
      </c>
      <c r="AB89" s="251">
        <v>0</v>
      </c>
      <c r="AC89" s="251">
        <v>0</v>
      </c>
      <c r="AD89" s="251">
        <v>0</v>
      </c>
      <c r="AE89" s="251">
        <v>0</v>
      </c>
      <c r="AF89" s="251">
        <v>0</v>
      </c>
      <c r="AG89" s="251">
        <v>0</v>
      </c>
      <c r="AH89" s="251">
        <v>0</v>
      </c>
      <c r="AI89" s="251">
        <v>0</v>
      </c>
      <c r="AJ89" s="251">
        <v>0</v>
      </c>
      <c r="AK89" s="251">
        <v>0</v>
      </c>
      <c r="AL89" s="251">
        <v>0</v>
      </c>
      <c r="AM89" s="251">
        <v>0</v>
      </c>
      <c r="AN89" s="251">
        <v>0</v>
      </c>
      <c r="AO89" s="251">
        <v>0</v>
      </c>
      <c r="AP89" s="251">
        <v>0</v>
      </c>
      <c r="AQ89" s="251">
        <v>0</v>
      </c>
      <c r="AR89" s="251">
        <v>0</v>
      </c>
      <c r="AS89" s="251">
        <v>0</v>
      </c>
      <c r="AT89" s="251">
        <v>0</v>
      </c>
      <c r="AU89" s="251">
        <v>0</v>
      </c>
      <c r="AV89" s="251">
        <v>0</v>
      </c>
      <c r="AW89" s="251">
        <v>0</v>
      </c>
      <c r="AX89" s="251">
        <v>0</v>
      </c>
      <c r="AY89" s="251">
        <v>0</v>
      </c>
      <c r="AZ89" s="251">
        <v>0</v>
      </c>
      <c r="BA89" s="251">
        <v>0</v>
      </c>
      <c r="BB89" s="251">
        <v>0</v>
      </c>
      <c r="BC89" s="251">
        <v>0</v>
      </c>
      <c r="BD89" s="251">
        <v>0</v>
      </c>
      <c r="BE89" s="251">
        <v>0</v>
      </c>
      <c r="BF89" s="251">
        <v>0</v>
      </c>
      <c r="BG89" s="251">
        <v>0</v>
      </c>
      <c r="BH89" s="251">
        <v>0</v>
      </c>
      <c r="BI89" s="251">
        <v>0</v>
      </c>
      <c r="BJ89" s="251">
        <v>0</v>
      </c>
      <c r="BK89" s="251">
        <v>0</v>
      </c>
      <c r="BL89" s="251">
        <v>0</v>
      </c>
      <c r="BM89" s="251">
        <v>0</v>
      </c>
      <c r="BN89" s="251">
        <v>0</v>
      </c>
      <c r="BO89" s="251">
        <v>0</v>
      </c>
      <c r="BP89" s="251">
        <v>0</v>
      </c>
      <c r="BQ89" s="251">
        <v>0</v>
      </c>
      <c r="BR89" s="251">
        <v>0</v>
      </c>
      <c r="BS89" s="251">
        <v>0</v>
      </c>
      <c r="BT89" s="251">
        <v>0</v>
      </c>
      <c r="BU89" s="251">
        <v>0</v>
      </c>
      <c r="BV89" s="251">
        <v>0</v>
      </c>
      <c r="BW89" s="251">
        <v>0</v>
      </c>
      <c r="BX89" s="251">
        <v>0</v>
      </c>
      <c r="BY89" s="251">
        <v>0</v>
      </c>
      <c r="BZ89" s="251">
        <v>0</v>
      </c>
      <c r="CA89" s="251">
        <v>0</v>
      </c>
      <c r="CB89" s="251">
        <v>0</v>
      </c>
      <c r="CC89" s="251">
        <v>0</v>
      </c>
      <c r="CD89" s="251">
        <v>0</v>
      </c>
      <c r="CE89" s="251">
        <v>0</v>
      </c>
      <c r="CF89" s="251">
        <v>0</v>
      </c>
      <c r="CG89" s="251">
        <v>0</v>
      </c>
      <c r="CH89" s="251">
        <v>0</v>
      </c>
      <c r="CI89" s="251">
        <v>0</v>
      </c>
      <c r="CJ89" s="251">
        <v>0</v>
      </c>
      <c r="CK89" s="251">
        <v>0</v>
      </c>
      <c r="CL89" s="251">
        <v>0</v>
      </c>
      <c r="CM89" s="251">
        <v>0</v>
      </c>
      <c r="CN89" s="251">
        <v>0</v>
      </c>
      <c r="CO89" s="251">
        <v>0</v>
      </c>
      <c r="CP89" s="251">
        <v>0</v>
      </c>
      <c r="CQ89" s="251">
        <v>0</v>
      </c>
      <c r="CR89" s="251">
        <v>0</v>
      </c>
      <c r="CS89" s="251">
        <v>0</v>
      </c>
      <c r="CT89" s="251">
        <v>0</v>
      </c>
      <c r="CU89" s="251">
        <v>0</v>
      </c>
      <c r="CV89" s="251">
        <v>0</v>
      </c>
      <c r="CW89" s="251">
        <v>0</v>
      </c>
      <c r="CX89" s="251">
        <v>0</v>
      </c>
      <c r="CY89" s="251">
        <v>0</v>
      </c>
      <c r="CZ89" s="251">
        <v>0</v>
      </c>
      <c r="DA89" s="252">
        <v>0.1061205715489676</v>
      </c>
    </row>
    <row r="90" spans="1:105" s="253" customFormat="1" ht="15" customHeight="1" x14ac:dyDescent="0.15">
      <c r="A90" s="254" t="s">
        <v>412</v>
      </c>
      <c r="B90" s="255" t="s">
        <v>586</v>
      </c>
      <c r="C90" s="250">
        <v>0</v>
      </c>
      <c r="D90" s="251">
        <v>0</v>
      </c>
      <c r="E90" s="251">
        <v>0</v>
      </c>
      <c r="F90" s="251">
        <v>5.195451567122216E-4</v>
      </c>
      <c r="G90" s="251">
        <v>7.6152907422814265E-7</v>
      </c>
      <c r="H90" s="251">
        <v>0</v>
      </c>
      <c r="I90" s="251">
        <v>4.1062561616453966E-4</v>
      </c>
      <c r="J90" s="251">
        <v>1.2601888630062115E-4</v>
      </c>
      <c r="K90" s="251">
        <v>3.2600056104060613E-4</v>
      </c>
      <c r="L90" s="251">
        <v>2.2085761860911763E-5</v>
      </c>
      <c r="M90" s="251">
        <v>2.4765317692166679E-4</v>
      </c>
      <c r="N90" s="251">
        <v>2.1339429247496273E-4</v>
      </c>
      <c r="O90" s="251">
        <v>1.321178809738438E-4</v>
      </c>
      <c r="P90" s="251">
        <v>3.001606904505812E-4</v>
      </c>
      <c r="Q90" s="251">
        <v>0</v>
      </c>
      <c r="R90" s="251">
        <v>2.102983426242423E-5</v>
      </c>
      <c r="S90" s="251">
        <v>1.075646137765075E-4</v>
      </c>
      <c r="T90" s="251">
        <v>8.4701715209732991E-5</v>
      </c>
      <c r="U90" s="251">
        <v>2.2946206964342763E-4</v>
      </c>
      <c r="V90" s="251">
        <v>1.2257781516580889E-4</v>
      </c>
      <c r="W90" s="251">
        <v>1.9995151358901247E-5</v>
      </c>
      <c r="X90" s="251">
        <v>1.1075334828420011E-4</v>
      </c>
      <c r="Y90" s="251">
        <v>2.2530329289428078E-5</v>
      </c>
      <c r="Z90" s="251">
        <v>5.1244509516837485E-4</v>
      </c>
      <c r="AA90" s="251">
        <v>3.4617763744630953E-4</v>
      </c>
      <c r="AB90" s="251">
        <v>2.5605083590658176E-4</v>
      </c>
      <c r="AC90" s="251">
        <v>1.1298575603671372E-3</v>
      </c>
      <c r="AD90" s="251">
        <v>4.7689446325528162E-7</v>
      </c>
      <c r="AE90" s="251">
        <v>1.8677988955583425E-4</v>
      </c>
      <c r="AF90" s="251">
        <v>1.0370177631715397E-4</v>
      </c>
      <c r="AG90" s="251">
        <v>0</v>
      </c>
      <c r="AH90" s="251">
        <v>4.0815917707096962E-5</v>
      </c>
      <c r="AI90" s="251">
        <v>5.7415679340695421E-4</v>
      </c>
      <c r="AJ90" s="251">
        <v>2.7742365519878E-4</v>
      </c>
      <c r="AK90" s="251">
        <v>0</v>
      </c>
      <c r="AL90" s="251">
        <v>0</v>
      </c>
      <c r="AM90" s="251">
        <v>2.2381683948940385E-5</v>
      </c>
      <c r="AN90" s="251">
        <v>6.1643988507323235E-4</v>
      </c>
      <c r="AO90" s="251">
        <v>0</v>
      </c>
      <c r="AP90" s="251">
        <v>0</v>
      </c>
      <c r="AQ90" s="251">
        <v>4.2713053828366673E-5</v>
      </c>
      <c r="AR90" s="251">
        <v>1.1547902188877471E-3</v>
      </c>
      <c r="AS90" s="251">
        <v>2.43571961836144E-4</v>
      </c>
      <c r="AT90" s="251">
        <v>5.3785753900391169E-4</v>
      </c>
      <c r="AU90" s="251">
        <v>3.1093330333700233E-4</v>
      </c>
      <c r="AV90" s="251">
        <v>3.0159123114375933E-4</v>
      </c>
      <c r="AW90" s="251">
        <v>1.0112266860652602E-3</v>
      </c>
      <c r="AX90" s="251">
        <v>1.6957566204287516E-3</v>
      </c>
      <c r="AY90" s="251">
        <v>1.2988388216583595E-3</v>
      </c>
      <c r="AZ90" s="251">
        <v>2.3819831615700848E-3</v>
      </c>
      <c r="BA90" s="251">
        <v>1.1163163288947181E-3</v>
      </c>
      <c r="BB90" s="251">
        <v>1.1743174044820581E-3</v>
      </c>
      <c r="BC90" s="251">
        <v>3.1176647443718715E-3</v>
      </c>
      <c r="BD90" s="251">
        <v>4.758167164603586E-4</v>
      </c>
      <c r="BE90" s="251">
        <v>1.3923889207826618E-4</v>
      </c>
      <c r="BF90" s="251">
        <v>4.7070618538824592E-4</v>
      </c>
      <c r="BG90" s="251">
        <v>1.2785333051895185E-4</v>
      </c>
      <c r="BH90" s="251">
        <v>4.5404808274220184E-4</v>
      </c>
      <c r="BI90" s="251">
        <v>2.3692249796756311E-5</v>
      </c>
      <c r="BJ90" s="251">
        <v>2.166078629032258E-4</v>
      </c>
      <c r="BK90" s="251">
        <v>2.8628110124179681E-5</v>
      </c>
      <c r="BL90" s="251">
        <v>1.3972930003868696E-4</v>
      </c>
      <c r="BM90" s="251">
        <v>8.5818854239148878E-4</v>
      </c>
      <c r="BN90" s="251">
        <v>5.0723549418066392E-4</v>
      </c>
      <c r="BO90" s="251">
        <v>1.1675129440258473E-4</v>
      </c>
      <c r="BP90" s="251">
        <v>2.4233003488467248E-4</v>
      </c>
      <c r="BQ90" s="251">
        <v>1.9423448163860283E-4</v>
      </c>
      <c r="BR90" s="251">
        <v>2.8699606731774597E-4</v>
      </c>
      <c r="BS90" s="251">
        <v>2.3316574725008933E-4</v>
      </c>
      <c r="BT90" s="251">
        <v>4.5230046533808196E-6</v>
      </c>
      <c r="BU90" s="251">
        <v>1.2571301034888842E-6</v>
      </c>
      <c r="BV90" s="251">
        <v>0</v>
      </c>
      <c r="BW90" s="251">
        <v>6.1024464032736862E-3</v>
      </c>
      <c r="BX90" s="251">
        <v>2.2108461582748555E-4</v>
      </c>
      <c r="BY90" s="251">
        <v>5.4760182310894156E-4</v>
      </c>
      <c r="BZ90" s="251">
        <v>1.719763666588649E-4</v>
      </c>
      <c r="CA90" s="251">
        <v>5.5026896288688265E-5</v>
      </c>
      <c r="CB90" s="251">
        <v>7.3567616335315283E-4</v>
      </c>
      <c r="CC90" s="251">
        <v>3.9885779400344922E-4</v>
      </c>
      <c r="CD90" s="251">
        <v>1.7500077502162736E-4</v>
      </c>
      <c r="CE90" s="251">
        <v>2.7513476871218322E-4</v>
      </c>
      <c r="CF90" s="251">
        <v>6.9215732341112897E-3</v>
      </c>
      <c r="CG90" s="251">
        <v>7.8937479485006957E-4</v>
      </c>
      <c r="CH90" s="251">
        <v>4.8490776142409214E-3</v>
      </c>
      <c r="CI90" s="251">
        <v>8.9332202529232119E-5</v>
      </c>
      <c r="CJ90" s="251">
        <v>2.6959460112062136E-6</v>
      </c>
      <c r="CK90" s="251">
        <v>2.2483933206170204E-7</v>
      </c>
      <c r="CL90" s="251">
        <v>1.1988421189502155E-4</v>
      </c>
      <c r="CM90" s="251">
        <v>1.1729049772097116E-4</v>
      </c>
      <c r="CN90" s="251">
        <v>2.1761819243795643E-5</v>
      </c>
      <c r="CO90" s="251">
        <v>0</v>
      </c>
      <c r="CP90" s="251">
        <v>8.3306938856073901E-4</v>
      </c>
      <c r="CQ90" s="251">
        <v>1.6092290844013551E-4</v>
      </c>
      <c r="CR90" s="251">
        <v>1.9131472956445828E-6</v>
      </c>
      <c r="CS90" s="251">
        <v>6.3757825214478961E-4</v>
      </c>
      <c r="CT90" s="251">
        <v>2.6335609753945873E-4</v>
      </c>
      <c r="CU90" s="251">
        <v>6.6223220279542608E-4</v>
      </c>
      <c r="CV90" s="251">
        <v>1.0330375749738783E-3</v>
      </c>
      <c r="CW90" s="251">
        <v>1.3987890210816125E-4</v>
      </c>
      <c r="CX90" s="251">
        <v>7.783566219041276E-4</v>
      </c>
      <c r="CY90" s="251">
        <v>3.8391545684506473E-4</v>
      </c>
      <c r="CZ90" s="251">
        <v>0</v>
      </c>
      <c r="DA90" s="252">
        <v>2.5709440972814957E-3</v>
      </c>
    </row>
    <row r="91" spans="1:105" s="253" customFormat="1" ht="15" customHeight="1" x14ac:dyDescent="0.15">
      <c r="A91" s="254" t="s">
        <v>413</v>
      </c>
      <c r="B91" s="255" t="s">
        <v>587</v>
      </c>
      <c r="C91" s="250">
        <v>0</v>
      </c>
      <c r="D91" s="251">
        <v>0</v>
      </c>
      <c r="E91" s="251">
        <v>0</v>
      </c>
      <c r="F91" s="251">
        <v>0</v>
      </c>
      <c r="G91" s="251">
        <v>0</v>
      </c>
      <c r="H91" s="251">
        <v>0</v>
      </c>
      <c r="I91" s="251">
        <v>0</v>
      </c>
      <c r="J91" s="251">
        <v>0</v>
      </c>
      <c r="K91" s="251">
        <v>0</v>
      </c>
      <c r="L91" s="251">
        <v>0</v>
      </c>
      <c r="M91" s="251">
        <v>0</v>
      </c>
      <c r="N91" s="251">
        <v>0</v>
      </c>
      <c r="O91" s="251">
        <v>0</v>
      </c>
      <c r="P91" s="251">
        <v>0</v>
      </c>
      <c r="Q91" s="251">
        <v>0</v>
      </c>
      <c r="R91" s="251">
        <v>0</v>
      </c>
      <c r="S91" s="251">
        <v>0</v>
      </c>
      <c r="T91" s="251">
        <v>0</v>
      </c>
      <c r="U91" s="251">
        <v>0</v>
      </c>
      <c r="V91" s="251">
        <v>0</v>
      </c>
      <c r="W91" s="251">
        <v>0</v>
      </c>
      <c r="X91" s="251">
        <v>0</v>
      </c>
      <c r="Y91" s="251">
        <v>0</v>
      </c>
      <c r="Z91" s="251">
        <v>0</v>
      </c>
      <c r="AA91" s="251">
        <v>0</v>
      </c>
      <c r="AB91" s="251">
        <v>0</v>
      </c>
      <c r="AC91" s="251">
        <v>0</v>
      </c>
      <c r="AD91" s="251">
        <v>0</v>
      </c>
      <c r="AE91" s="251">
        <v>0</v>
      </c>
      <c r="AF91" s="251">
        <v>0</v>
      </c>
      <c r="AG91" s="251">
        <v>0</v>
      </c>
      <c r="AH91" s="251">
        <v>0</v>
      </c>
      <c r="AI91" s="251">
        <v>0</v>
      </c>
      <c r="AJ91" s="251">
        <v>0</v>
      </c>
      <c r="AK91" s="251">
        <v>0</v>
      </c>
      <c r="AL91" s="251">
        <v>0</v>
      </c>
      <c r="AM91" s="251">
        <v>0</v>
      </c>
      <c r="AN91" s="251">
        <v>0</v>
      </c>
      <c r="AO91" s="251">
        <v>0</v>
      </c>
      <c r="AP91" s="251">
        <v>0</v>
      </c>
      <c r="AQ91" s="251">
        <v>0</v>
      </c>
      <c r="AR91" s="251">
        <v>0</v>
      </c>
      <c r="AS91" s="251">
        <v>0</v>
      </c>
      <c r="AT91" s="251">
        <v>0</v>
      </c>
      <c r="AU91" s="251">
        <v>0</v>
      </c>
      <c r="AV91" s="251">
        <v>0</v>
      </c>
      <c r="AW91" s="251">
        <v>0</v>
      </c>
      <c r="AX91" s="251">
        <v>0</v>
      </c>
      <c r="AY91" s="251">
        <v>0</v>
      </c>
      <c r="AZ91" s="251">
        <v>0</v>
      </c>
      <c r="BA91" s="251">
        <v>0</v>
      </c>
      <c r="BB91" s="251">
        <v>0</v>
      </c>
      <c r="BC91" s="251">
        <v>0</v>
      </c>
      <c r="BD91" s="251">
        <v>0</v>
      </c>
      <c r="BE91" s="251">
        <v>0</v>
      </c>
      <c r="BF91" s="251">
        <v>0</v>
      </c>
      <c r="BG91" s="251">
        <v>0</v>
      </c>
      <c r="BH91" s="251">
        <v>0</v>
      </c>
      <c r="BI91" s="251">
        <v>0</v>
      </c>
      <c r="BJ91" s="251">
        <v>0</v>
      </c>
      <c r="BK91" s="251">
        <v>0</v>
      </c>
      <c r="BL91" s="251">
        <v>0</v>
      </c>
      <c r="BM91" s="251">
        <v>0</v>
      </c>
      <c r="BN91" s="251">
        <v>0</v>
      </c>
      <c r="BO91" s="251">
        <v>0</v>
      </c>
      <c r="BP91" s="251">
        <v>0</v>
      </c>
      <c r="BQ91" s="251">
        <v>0</v>
      </c>
      <c r="BR91" s="251">
        <v>0</v>
      </c>
      <c r="BS91" s="251">
        <v>0</v>
      </c>
      <c r="BT91" s="251">
        <v>0</v>
      </c>
      <c r="BU91" s="251">
        <v>0</v>
      </c>
      <c r="BV91" s="251">
        <v>0</v>
      </c>
      <c r="BW91" s="251">
        <v>0</v>
      </c>
      <c r="BX91" s="251">
        <v>0</v>
      </c>
      <c r="BY91" s="251">
        <v>0</v>
      </c>
      <c r="BZ91" s="251">
        <v>0</v>
      </c>
      <c r="CA91" s="251">
        <v>0</v>
      </c>
      <c r="CB91" s="251">
        <v>0</v>
      </c>
      <c r="CC91" s="251">
        <v>0</v>
      </c>
      <c r="CD91" s="251">
        <v>0</v>
      </c>
      <c r="CE91" s="251">
        <v>0</v>
      </c>
      <c r="CF91" s="251">
        <v>0</v>
      </c>
      <c r="CG91" s="251">
        <v>0</v>
      </c>
      <c r="CH91" s="251">
        <v>0</v>
      </c>
      <c r="CI91" s="251">
        <v>0</v>
      </c>
      <c r="CJ91" s="251">
        <v>0</v>
      </c>
      <c r="CK91" s="251">
        <v>0</v>
      </c>
      <c r="CL91" s="251">
        <v>0</v>
      </c>
      <c r="CM91" s="251">
        <v>0</v>
      </c>
      <c r="CN91" s="251">
        <v>0</v>
      </c>
      <c r="CO91" s="251">
        <v>0</v>
      </c>
      <c r="CP91" s="251">
        <v>0</v>
      </c>
      <c r="CQ91" s="251">
        <v>0</v>
      </c>
      <c r="CR91" s="251">
        <v>0</v>
      </c>
      <c r="CS91" s="251">
        <v>0</v>
      </c>
      <c r="CT91" s="251">
        <v>0</v>
      </c>
      <c r="CU91" s="251">
        <v>0</v>
      </c>
      <c r="CV91" s="251">
        <v>0</v>
      </c>
      <c r="CW91" s="251">
        <v>0</v>
      </c>
      <c r="CX91" s="251">
        <v>0</v>
      </c>
      <c r="CY91" s="251">
        <v>0</v>
      </c>
      <c r="CZ91" s="251">
        <v>0</v>
      </c>
      <c r="DA91" s="252">
        <v>0</v>
      </c>
    </row>
    <row r="92" spans="1:105" s="253" customFormat="1" ht="15" customHeight="1" x14ac:dyDescent="0.15">
      <c r="A92" s="254" t="s">
        <v>414</v>
      </c>
      <c r="B92" s="255" t="s">
        <v>651</v>
      </c>
      <c r="C92" s="250">
        <v>0</v>
      </c>
      <c r="D92" s="251">
        <v>0</v>
      </c>
      <c r="E92" s="251">
        <v>0</v>
      </c>
      <c r="F92" s="251">
        <v>0</v>
      </c>
      <c r="G92" s="251">
        <v>0</v>
      </c>
      <c r="H92" s="251">
        <v>0</v>
      </c>
      <c r="I92" s="251">
        <v>0</v>
      </c>
      <c r="J92" s="251">
        <v>0</v>
      </c>
      <c r="K92" s="251">
        <v>0</v>
      </c>
      <c r="L92" s="251">
        <v>0</v>
      </c>
      <c r="M92" s="251">
        <v>0</v>
      </c>
      <c r="N92" s="251">
        <v>0</v>
      </c>
      <c r="O92" s="251">
        <v>0</v>
      </c>
      <c r="P92" s="251">
        <v>0</v>
      </c>
      <c r="Q92" s="251">
        <v>0</v>
      </c>
      <c r="R92" s="251">
        <v>0</v>
      </c>
      <c r="S92" s="251">
        <v>0</v>
      </c>
      <c r="T92" s="251">
        <v>0</v>
      </c>
      <c r="U92" s="251">
        <v>1.6382834066465157E-6</v>
      </c>
      <c r="V92" s="251">
        <v>4.7736924988848126E-7</v>
      </c>
      <c r="W92" s="251">
        <v>9.4482583344258641E-6</v>
      </c>
      <c r="X92" s="251">
        <v>0</v>
      </c>
      <c r="Y92" s="251">
        <v>0</v>
      </c>
      <c r="Z92" s="251">
        <v>0</v>
      </c>
      <c r="AA92" s="251">
        <v>0</v>
      </c>
      <c r="AB92" s="251">
        <v>1.5164007050394637E-5</v>
      </c>
      <c r="AC92" s="251">
        <v>0</v>
      </c>
      <c r="AD92" s="251">
        <v>0</v>
      </c>
      <c r="AE92" s="251">
        <v>5.4332580904705774E-7</v>
      </c>
      <c r="AF92" s="251">
        <v>5.6564605263902168E-7</v>
      </c>
      <c r="AG92" s="251">
        <v>0</v>
      </c>
      <c r="AH92" s="251">
        <v>0</v>
      </c>
      <c r="AI92" s="251">
        <v>0</v>
      </c>
      <c r="AJ92" s="251">
        <v>0</v>
      </c>
      <c r="AK92" s="251">
        <v>0</v>
      </c>
      <c r="AL92" s="251">
        <v>0</v>
      </c>
      <c r="AM92" s="251">
        <v>4.1965657404263223E-6</v>
      </c>
      <c r="AN92" s="251">
        <v>0</v>
      </c>
      <c r="AO92" s="251">
        <v>0</v>
      </c>
      <c r="AP92" s="251">
        <v>0</v>
      </c>
      <c r="AQ92" s="251">
        <v>0</v>
      </c>
      <c r="AR92" s="251">
        <v>0</v>
      </c>
      <c r="AS92" s="251">
        <v>0</v>
      </c>
      <c r="AT92" s="251">
        <v>0</v>
      </c>
      <c r="AU92" s="251">
        <v>0</v>
      </c>
      <c r="AV92" s="251">
        <v>0</v>
      </c>
      <c r="AW92" s="251">
        <v>0</v>
      </c>
      <c r="AX92" s="251">
        <v>0</v>
      </c>
      <c r="AY92" s="251">
        <v>0</v>
      </c>
      <c r="AZ92" s="251">
        <v>0</v>
      </c>
      <c r="BA92" s="251">
        <v>0</v>
      </c>
      <c r="BB92" s="251">
        <v>0</v>
      </c>
      <c r="BC92" s="251">
        <v>0</v>
      </c>
      <c r="BD92" s="251">
        <v>0</v>
      </c>
      <c r="BE92" s="251">
        <v>0</v>
      </c>
      <c r="BF92" s="251">
        <v>0</v>
      </c>
      <c r="BG92" s="251">
        <v>0</v>
      </c>
      <c r="BH92" s="251">
        <v>0</v>
      </c>
      <c r="BI92" s="251">
        <v>0</v>
      </c>
      <c r="BJ92" s="251">
        <v>1.7991151433691755E-6</v>
      </c>
      <c r="BK92" s="251">
        <v>1.573772815850996E-6</v>
      </c>
      <c r="BL92" s="251">
        <v>1.2150096247522283E-6</v>
      </c>
      <c r="BM92" s="251">
        <v>0</v>
      </c>
      <c r="BN92" s="251">
        <v>3.0156688120134595E-6</v>
      </c>
      <c r="BO92" s="251">
        <v>1.211515799302579E-4</v>
      </c>
      <c r="BP92" s="251">
        <v>0</v>
      </c>
      <c r="BQ92" s="251">
        <v>1.6818885336175001E-5</v>
      </c>
      <c r="BR92" s="251">
        <v>2.5882638990363874E-5</v>
      </c>
      <c r="BS92" s="251">
        <v>1.1994375687105432E-4</v>
      </c>
      <c r="BT92" s="251">
        <v>3.0457868774244239E-5</v>
      </c>
      <c r="BU92" s="251">
        <v>4.5477717589949523E-5</v>
      </c>
      <c r="BV92" s="251">
        <v>0</v>
      </c>
      <c r="BW92" s="251">
        <v>3.6567105680213492E-5</v>
      </c>
      <c r="BX92" s="251">
        <v>2.2111647699131715E-6</v>
      </c>
      <c r="BY92" s="251">
        <v>0</v>
      </c>
      <c r="BZ92" s="251">
        <v>2.7681255963847828E-4</v>
      </c>
      <c r="CA92" s="251">
        <v>0</v>
      </c>
      <c r="CB92" s="251">
        <v>0</v>
      </c>
      <c r="CC92" s="251">
        <v>1.2244627462218195E-2</v>
      </c>
      <c r="CD92" s="251">
        <v>3.5636984607752064E-4</v>
      </c>
      <c r="CE92" s="251">
        <v>4.4332707888578357E-5</v>
      </c>
      <c r="CF92" s="251">
        <v>6.3224624279430261E-4</v>
      </c>
      <c r="CG92" s="251">
        <v>3.4660749272912993E-4</v>
      </c>
      <c r="CH92" s="251">
        <v>1.2920147390456011E-4</v>
      </c>
      <c r="CI92" s="251">
        <v>1.5324887775704348E-5</v>
      </c>
      <c r="CJ92" s="251">
        <v>8.9887193715248166E-6</v>
      </c>
      <c r="CK92" s="251">
        <v>1.8661664561121268E-5</v>
      </c>
      <c r="CL92" s="251">
        <v>1.978685104312464E-2</v>
      </c>
      <c r="CM92" s="251">
        <v>1.7269760660795057E-3</v>
      </c>
      <c r="CN92" s="251">
        <v>1.6298560974130725E-3</v>
      </c>
      <c r="CO92" s="251">
        <v>5.7787855704632402E-6</v>
      </c>
      <c r="CP92" s="251">
        <v>0</v>
      </c>
      <c r="CQ92" s="251">
        <v>1.6112368561847627E-5</v>
      </c>
      <c r="CR92" s="251">
        <v>0</v>
      </c>
      <c r="CS92" s="251">
        <v>3.7494822659725644E-5</v>
      </c>
      <c r="CT92" s="251">
        <v>1.9187656382156362E-6</v>
      </c>
      <c r="CU92" s="251">
        <v>4.5475755518964992E-4</v>
      </c>
      <c r="CV92" s="251">
        <v>9.6212869048512453E-7</v>
      </c>
      <c r="CW92" s="251">
        <v>7.6941352866093245E-5</v>
      </c>
      <c r="CX92" s="251">
        <v>3.6868783843567198E-3</v>
      </c>
      <c r="CY92" s="251">
        <v>5.7017147056197731E-5</v>
      </c>
      <c r="CZ92" s="251">
        <v>0</v>
      </c>
      <c r="DA92" s="252">
        <v>1.3504364009267702E-4</v>
      </c>
    </row>
    <row r="93" spans="1:105" s="253" customFormat="1" ht="15" customHeight="1" x14ac:dyDescent="0.15">
      <c r="A93" s="254" t="s">
        <v>415</v>
      </c>
      <c r="B93" s="255" t="s">
        <v>589</v>
      </c>
      <c r="C93" s="250">
        <v>0</v>
      </c>
      <c r="D93" s="251">
        <v>0</v>
      </c>
      <c r="E93" s="251">
        <v>0</v>
      </c>
      <c r="F93" s="251">
        <v>0</v>
      </c>
      <c r="G93" s="251">
        <v>0</v>
      </c>
      <c r="H93" s="251">
        <v>0</v>
      </c>
      <c r="I93" s="251">
        <v>0</v>
      </c>
      <c r="J93" s="251">
        <v>0</v>
      </c>
      <c r="K93" s="251">
        <v>0</v>
      </c>
      <c r="L93" s="251">
        <v>0</v>
      </c>
      <c r="M93" s="251">
        <v>0</v>
      </c>
      <c r="N93" s="251">
        <v>0</v>
      </c>
      <c r="O93" s="251">
        <v>0</v>
      </c>
      <c r="P93" s="251">
        <v>0</v>
      </c>
      <c r="Q93" s="251">
        <v>0</v>
      </c>
      <c r="R93" s="251">
        <v>0</v>
      </c>
      <c r="S93" s="251">
        <v>0</v>
      </c>
      <c r="T93" s="251">
        <v>0</v>
      </c>
      <c r="U93" s="251">
        <v>0</v>
      </c>
      <c r="V93" s="251">
        <v>0</v>
      </c>
      <c r="W93" s="251">
        <v>0</v>
      </c>
      <c r="X93" s="251">
        <v>0</v>
      </c>
      <c r="Y93" s="251">
        <v>0</v>
      </c>
      <c r="Z93" s="251">
        <v>0</v>
      </c>
      <c r="AA93" s="251">
        <v>0</v>
      </c>
      <c r="AB93" s="251">
        <v>0</v>
      </c>
      <c r="AC93" s="251">
        <v>0</v>
      </c>
      <c r="AD93" s="251">
        <v>0</v>
      </c>
      <c r="AE93" s="251">
        <v>0</v>
      </c>
      <c r="AF93" s="251">
        <v>0</v>
      </c>
      <c r="AG93" s="251">
        <v>0</v>
      </c>
      <c r="AH93" s="251">
        <v>0</v>
      </c>
      <c r="AI93" s="251">
        <v>0</v>
      </c>
      <c r="AJ93" s="251">
        <v>0</v>
      </c>
      <c r="AK93" s="251">
        <v>0</v>
      </c>
      <c r="AL93" s="251">
        <v>0</v>
      </c>
      <c r="AM93" s="251">
        <v>0</v>
      </c>
      <c r="AN93" s="251">
        <v>0</v>
      </c>
      <c r="AO93" s="251">
        <v>0</v>
      </c>
      <c r="AP93" s="251">
        <v>0</v>
      </c>
      <c r="AQ93" s="251">
        <v>0</v>
      </c>
      <c r="AR93" s="251">
        <v>0</v>
      </c>
      <c r="AS93" s="251">
        <v>0</v>
      </c>
      <c r="AT93" s="251">
        <v>0</v>
      </c>
      <c r="AU93" s="251">
        <v>0</v>
      </c>
      <c r="AV93" s="251">
        <v>0</v>
      </c>
      <c r="AW93" s="251">
        <v>0</v>
      </c>
      <c r="AX93" s="251">
        <v>0</v>
      </c>
      <c r="AY93" s="251">
        <v>0</v>
      </c>
      <c r="AZ93" s="251">
        <v>0</v>
      </c>
      <c r="BA93" s="251">
        <v>0</v>
      </c>
      <c r="BB93" s="251">
        <v>0</v>
      </c>
      <c r="BC93" s="251">
        <v>0</v>
      </c>
      <c r="BD93" s="251">
        <v>0</v>
      </c>
      <c r="BE93" s="251">
        <v>0</v>
      </c>
      <c r="BF93" s="251">
        <v>0</v>
      </c>
      <c r="BG93" s="251">
        <v>0</v>
      </c>
      <c r="BH93" s="251">
        <v>0</v>
      </c>
      <c r="BI93" s="251">
        <v>0</v>
      </c>
      <c r="BJ93" s="251">
        <v>0</v>
      </c>
      <c r="BK93" s="251">
        <v>0</v>
      </c>
      <c r="BL93" s="251">
        <v>0</v>
      </c>
      <c r="BM93" s="251">
        <v>0</v>
      </c>
      <c r="BN93" s="251">
        <v>0</v>
      </c>
      <c r="BO93" s="251">
        <v>0</v>
      </c>
      <c r="BP93" s="251">
        <v>0</v>
      </c>
      <c r="BQ93" s="251">
        <v>0</v>
      </c>
      <c r="BR93" s="251">
        <v>0</v>
      </c>
      <c r="BS93" s="251">
        <v>0</v>
      </c>
      <c r="BT93" s="251">
        <v>0</v>
      </c>
      <c r="BU93" s="251">
        <v>0</v>
      </c>
      <c r="BV93" s="251">
        <v>0</v>
      </c>
      <c r="BW93" s="251">
        <v>0</v>
      </c>
      <c r="BX93" s="251">
        <v>0</v>
      </c>
      <c r="BY93" s="251">
        <v>0</v>
      </c>
      <c r="BZ93" s="251">
        <v>0</v>
      </c>
      <c r="CA93" s="251">
        <v>0</v>
      </c>
      <c r="CB93" s="251">
        <v>0</v>
      </c>
      <c r="CC93" s="251">
        <v>0</v>
      </c>
      <c r="CD93" s="251">
        <v>0</v>
      </c>
      <c r="CE93" s="251">
        <v>0</v>
      </c>
      <c r="CF93" s="251">
        <v>0</v>
      </c>
      <c r="CG93" s="251">
        <v>0</v>
      </c>
      <c r="CH93" s="251">
        <v>0</v>
      </c>
      <c r="CI93" s="251">
        <v>0</v>
      </c>
      <c r="CJ93" s="251">
        <v>0</v>
      </c>
      <c r="CK93" s="251">
        <v>0</v>
      </c>
      <c r="CL93" s="251">
        <v>0</v>
      </c>
      <c r="CM93" s="251">
        <v>0</v>
      </c>
      <c r="CN93" s="251">
        <v>0</v>
      </c>
      <c r="CO93" s="251">
        <v>0</v>
      </c>
      <c r="CP93" s="251">
        <v>0</v>
      </c>
      <c r="CQ93" s="251">
        <v>0</v>
      </c>
      <c r="CR93" s="251">
        <v>0</v>
      </c>
      <c r="CS93" s="251">
        <v>0</v>
      </c>
      <c r="CT93" s="251">
        <v>0</v>
      </c>
      <c r="CU93" s="251">
        <v>0</v>
      </c>
      <c r="CV93" s="251">
        <v>0</v>
      </c>
      <c r="CW93" s="251">
        <v>0</v>
      </c>
      <c r="CX93" s="251">
        <v>0</v>
      </c>
      <c r="CY93" s="251">
        <v>0</v>
      </c>
      <c r="CZ93" s="251">
        <v>0</v>
      </c>
      <c r="DA93" s="252">
        <v>0</v>
      </c>
    </row>
    <row r="94" spans="1:105" s="253" customFormat="1" ht="15" customHeight="1" x14ac:dyDescent="0.15">
      <c r="A94" s="254" t="s">
        <v>416</v>
      </c>
      <c r="B94" s="255" t="s">
        <v>652</v>
      </c>
      <c r="C94" s="250">
        <v>0</v>
      </c>
      <c r="D94" s="251">
        <v>0</v>
      </c>
      <c r="E94" s="251">
        <v>0</v>
      </c>
      <c r="F94" s="251">
        <v>0</v>
      </c>
      <c r="G94" s="251">
        <v>0</v>
      </c>
      <c r="H94" s="251">
        <v>0</v>
      </c>
      <c r="I94" s="251">
        <v>0</v>
      </c>
      <c r="J94" s="251">
        <v>0</v>
      </c>
      <c r="K94" s="251">
        <v>0</v>
      </c>
      <c r="L94" s="251">
        <v>0</v>
      </c>
      <c r="M94" s="251">
        <v>0</v>
      </c>
      <c r="N94" s="251">
        <v>0</v>
      </c>
      <c r="O94" s="251">
        <v>0</v>
      </c>
      <c r="P94" s="251">
        <v>0</v>
      </c>
      <c r="Q94" s="251">
        <v>0</v>
      </c>
      <c r="R94" s="251">
        <v>0</v>
      </c>
      <c r="S94" s="251">
        <v>0</v>
      </c>
      <c r="T94" s="251">
        <v>0</v>
      </c>
      <c r="U94" s="251">
        <v>0</v>
      </c>
      <c r="V94" s="251">
        <v>0</v>
      </c>
      <c r="W94" s="251">
        <v>0</v>
      </c>
      <c r="X94" s="251">
        <v>0</v>
      </c>
      <c r="Y94" s="251">
        <v>0</v>
      </c>
      <c r="Z94" s="251">
        <v>0</v>
      </c>
      <c r="AA94" s="251">
        <v>0</v>
      </c>
      <c r="AB94" s="251">
        <v>0</v>
      </c>
      <c r="AC94" s="251">
        <v>0</v>
      </c>
      <c r="AD94" s="251">
        <v>0</v>
      </c>
      <c r="AE94" s="251">
        <v>0</v>
      </c>
      <c r="AF94" s="251">
        <v>0</v>
      </c>
      <c r="AG94" s="251">
        <v>0</v>
      </c>
      <c r="AH94" s="251">
        <v>0</v>
      </c>
      <c r="AI94" s="251">
        <v>0</v>
      </c>
      <c r="AJ94" s="251">
        <v>0</v>
      </c>
      <c r="AK94" s="251">
        <v>0</v>
      </c>
      <c r="AL94" s="251">
        <v>0</v>
      </c>
      <c r="AM94" s="251">
        <v>0</v>
      </c>
      <c r="AN94" s="251">
        <v>0</v>
      </c>
      <c r="AO94" s="251">
        <v>0</v>
      </c>
      <c r="AP94" s="251">
        <v>0</v>
      </c>
      <c r="AQ94" s="251">
        <v>0</v>
      </c>
      <c r="AR94" s="251">
        <v>0</v>
      </c>
      <c r="AS94" s="251">
        <v>0</v>
      </c>
      <c r="AT94" s="251">
        <v>0</v>
      </c>
      <c r="AU94" s="251">
        <v>0</v>
      </c>
      <c r="AV94" s="251">
        <v>0</v>
      </c>
      <c r="AW94" s="251">
        <v>0</v>
      </c>
      <c r="AX94" s="251">
        <v>0</v>
      </c>
      <c r="AY94" s="251">
        <v>0</v>
      </c>
      <c r="AZ94" s="251">
        <v>0</v>
      </c>
      <c r="BA94" s="251">
        <v>0</v>
      </c>
      <c r="BB94" s="251">
        <v>0</v>
      </c>
      <c r="BC94" s="251">
        <v>0</v>
      </c>
      <c r="BD94" s="251">
        <v>0</v>
      </c>
      <c r="BE94" s="251">
        <v>0</v>
      </c>
      <c r="BF94" s="251">
        <v>0</v>
      </c>
      <c r="BG94" s="251">
        <v>0</v>
      </c>
      <c r="BH94" s="251">
        <v>0</v>
      </c>
      <c r="BI94" s="251">
        <v>0</v>
      </c>
      <c r="BJ94" s="251">
        <v>0</v>
      </c>
      <c r="BK94" s="251">
        <v>0</v>
      </c>
      <c r="BL94" s="251">
        <v>0</v>
      </c>
      <c r="BM94" s="251">
        <v>0</v>
      </c>
      <c r="BN94" s="251">
        <v>0</v>
      </c>
      <c r="BO94" s="251">
        <v>0</v>
      </c>
      <c r="BP94" s="251">
        <v>0</v>
      </c>
      <c r="BQ94" s="251">
        <v>0</v>
      </c>
      <c r="BR94" s="251">
        <v>0</v>
      </c>
      <c r="BS94" s="251">
        <v>0</v>
      </c>
      <c r="BT94" s="251">
        <v>0</v>
      </c>
      <c r="BU94" s="251">
        <v>0</v>
      </c>
      <c r="BV94" s="251">
        <v>0</v>
      </c>
      <c r="BW94" s="251">
        <v>0</v>
      </c>
      <c r="BX94" s="251">
        <v>0</v>
      </c>
      <c r="BY94" s="251">
        <v>0</v>
      </c>
      <c r="BZ94" s="251">
        <v>0</v>
      </c>
      <c r="CA94" s="251">
        <v>0</v>
      </c>
      <c r="CB94" s="251">
        <v>0</v>
      </c>
      <c r="CC94" s="251">
        <v>0</v>
      </c>
      <c r="CD94" s="251">
        <v>0</v>
      </c>
      <c r="CE94" s="251">
        <v>0</v>
      </c>
      <c r="CF94" s="251">
        <v>0</v>
      </c>
      <c r="CG94" s="251">
        <v>0</v>
      </c>
      <c r="CH94" s="251">
        <v>0</v>
      </c>
      <c r="CI94" s="251">
        <v>0</v>
      </c>
      <c r="CJ94" s="251">
        <v>0</v>
      </c>
      <c r="CK94" s="251">
        <v>0</v>
      </c>
      <c r="CL94" s="251">
        <v>0</v>
      </c>
      <c r="CM94" s="251">
        <v>0</v>
      </c>
      <c r="CN94" s="251">
        <v>0</v>
      </c>
      <c r="CO94" s="251">
        <v>0</v>
      </c>
      <c r="CP94" s="251">
        <v>0</v>
      </c>
      <c r="CQ94" s="251">
        <v>0</v>
      </c>
      <c r="CR94" s="251">
        <v>0</v>
      </c>
      <c r="CS94" s="251">
        <v>0</v>
      </c>
      <c r="CT94" s="251">
        <v>0</v>
      </c>
      <c r="CU94" s="251">
        <v>0</v>
      </c>
      <c r="CV94" s="251">
        <v>0</v>
      </c>
      <c r="CW94" s="251">
        <v>0</v>
      </c>
      <c r="CX94" s="251">
        <v>0</v>
      </c>
      <c r="CY94" s="251">
        <v>0</v>
      </c>
      <c r="CZ94" s="251">
        <v>0</v>
      </c>
      <c r="DA94" s="252">
        <v>0</v>
      </c>
    </row>
    <row r="95" spans="1:105" s="253" customFormat="1" ht="15" customHeight="1" x14ac:dyDescent="0.15">
      <c r="A95" s="254" t="s">
        <v>417</v>
      </c>
      <c r="B95" s="255" t="s">
        <v>591</v>
      </c>
      <c r="C95" s="250">
        <v>2.4115468980292999E-3</v>
      </c>
      <c r="D95" s="251">
        <v>1.639747734722811E-3</v>
      </c>
      <c r="E95" s="251">
        <v>1.6397881404422635E-4</v>
      </c>
      <c r="F95" s="251">
        <v>1.5090647684631196E-3</v>
      </c>
      <c r="G95" s="251">
        <v>1.2557868277046816E-2</v>
      </c>
      <c r="H95" s="251">
        <v>0</v>
      </c>
      <c r="I95" s="251">
        <v>2.1035518211336523E-3</v>
      </c>
      <c r="J95" s="251">
        <v>5.3978126746691572E-4</v>
      </c>
      <c r="K95" s="251">
        <v>2.1094459325390388E-3</v>
      </c>
      <c r="L95" s="251">
        <v>1.1746037775083489E-3</v>
      </c>
      <c r="M95" s="251">
        <v>7.6026636727403128E-4</v>
      </c>
      <c r="N95" s="251">
        <v>7.9833740719488793E-4</v>
      </c>
      <c r="O95" s="251">
        <v>1.567814926957858E-3</v>
      </c>
      <c r="P95" s="251">
        <v>7.9065533194241065E-4</v>
      </c>
      <c r="Q95" s="251">
        <v>3.894780993468752E-4</v>
      </c>
      <c r="R95" s="251">
        <v>1.7029482047828119E-3</v>
      </c>
      <c r="S95" s="251">
        <v>1.5422998961811395E-3</v>
      </c>
      <c r="T95" s="251">
        <v>6.1344575560988446E-4</v>
      </c>
      <c r="U95" s="251">
        <v>7.7373053514527481E-4</v>
      </c>
      <c r="V95" s="251">
        <v>4.4087702278589513E-4</v>
      </c>
      <c r="W95" s="251">
        <v>5.7817481621672689E-4</v>
      </c>
      <c r="X95" s="251">
        <v>1.053660247816881E-3</v>
      </c>
      <c r="Y95" s="251">
        <v>7.3656845753899481E-4</v>
      </c>
      <c r="Z95" s="251">
        <v>1.4153245485602733E-3</v>
      </c>
      <c r="AA95" s="251">
        <v>4.9547994107403256E-4</v>
      </c>
      <c r="AB95" s="251">
        <v>1.7178760065699116E-3</v>
      </c>
      <c r="AC95" s="251">
        <v>4.6719286870112016E-4</v>
      </c>
      <c r="AD95" s="251">
        <v>4.4103199961848444E-4</v>
      </c>
      <c r="AE95" s="251">
        <v>4.4482860166409829E-4</v>
      </c>
      <c r="AF95" s="251">
        <v>4.3026809737408247E-4</v>
      </c>
      <c r="AG95" s="251">
        <v>1.5671552127935585E-5</v>
      </c>
      <c r="AH95" s="251">
        <v>1.9832028726393124E-4</v>
      </c>
      <c r="AI95" s="251">
        <v>1.4753727667808293E-3</v>
      </c>
      <c r="AJ95" s="251">
        <v>5.474569261402155E-4</v>
      </c>
      <c r="AK95" s="251">
        <v>0</v>
      </c>
      <c r="AL95" s="251">
        <v>0</v>
      </c>
      <c r="AM95" s="251">
        <v>7.1670348570247538E-4</v>
      </c>
      <c r="AN95" s="251">
        <v>2.4468176701499726E-4</v>
      </c>
      <c r="AO95" s="251">
        <v>6.4612483979281632E-4</v>
      </c>
      <c r="AP95" s="251">
        <v>0</v>
      </c>
      <c r="AQ95" s="251">
        <v>1.5996627590525018E-3</v>
      </c>
      <c r="AR95" s="251">
        <v>4.1430804791921911E-4</v>
      </c>
      <c r="AS95" s="251">
        <v>2.1187807350277465E-4</v>
      </c>
      <c r="AT95" s="251">
        <v>2.5510139853836731E-3</v>
      </c>
      <c r="AU95" s="251">
        <v>4.3771671992994839E-4</v>
      </c>
      <c r="AV95" s="251">
        <v>7.3717372837056648E-4</v>
      </c>
      <c r="AW95" s="251">
        <v>3.2033177594624392E-4</v>
      </c>
      <c r="AX95" s="251">
        <v>3.4214375788146282E-4</v>
      </c>
      <c r="AY95" s="251">
        <v>4.1772489750624414E-4</v>
      </c>
      <c r="AZ95" s="251">
        <v>1.3586191361153349E-4</v>
      </c>
      <c r="BA95" s="251">
        <v>9.1180755441590516E-4</v>
      </c>
      <c r="BB95" s="251">
        <v>6.2434693440463138E-5</v>
      </c>
      <c r="BC95" s="251">
        <v>1.2531801098302294E-4</v>
      </c>
      <c r="BD95" s="251">
        <v>4.0429782529593901E-5</v>
      </c>
      <c r="BE95" s="251">
        <v>4.4037117906602605E-5</v>
      </c>
      <c r="BF95" s="251">
        <v>6.902955076406995E-4</v>
      </c>
      <c r="BG95" s="251">
        <v>2.1168169345354762E-4</v>
      </c>
      <c r="BH95" s="251">
        <v>6.1087582932075777E-4</v>
      </c>
      <c r="BI95" s="251">
        <v>1.3105120032926717E-3</v>
      </c>
      <c r="BJ95" s="251">
        <v>9.2587225582437275E-4</v>
      </c>
      <c r="BK95" s="251">
        <v>1.4707953113687229E-3</v>
      </c>
      <c r="BL95" s="251">
        <v>7.3428891131428731E-4</v>
      </c>
      <c r="BM95" s="251">
        <v>1.5519981167668264E-3</v>
      </c>
      <c r="BN95" s="251">
        <v>4.4365657942681443E-3</v>
      </c>
      <c r="BO95" s="251">
        <v>8.5222474677241269E-3</v>
      </c>
      <c r="BP95" s="251">
        <v>1.9889271284498247E-3</v>
      </c>
      <c r="BQ95" s="251">
        <v>3.9553609729714369E-4</v>
      </c>
      <c r="BR95" s="251">
        <v>8.7031410474850226E-4</v>
      </c>
      <c r="BS95" s="251">
        <v>3.7492809719649094E-3</v>
      </c>
      <c r="BT95" s="251">
        <v>5.0815845876678008E-4</v>
      </c>
      <c r="BU95" s="251">
        <v>9.7340550936300826E-4</v>
      </c>
      <c r="BV95" s="251">
        <v>0</v>
      </c>
      <c r="BW95" s="251">
        <v>6.0516784798535835E-4</v>
      </c>
      <c r="BX95" s="251">
        <v>1.5581957061155561E-3</v>
      </c>
      <c r="BY95" s="251">
        <v>0</v>
      </c>
      <c r="BZ95" s="251">
        <v>1.475583481866902E-3</v>
      </c>
      <c r="CA95" s="251">
        <v>8.6326598764822866E-5</v>
      </c>
      <c r="CB95" s="251">
        <v>9.8764090133373911E-4</v>
      </c>
      <c r="CC95" s="251">
        <v>3.9876574989714071E-3</v>
      </c>
      <c r="CD95" s="251">
        <v>3.4915329301149051E-3</v>
      </c>
      <c r="CE95" s="251">
        <v>7.9853270160040534E-5</v>
      </c>
      <c r="CF95" s="251">
        <v>1.1151391387550474E-3</v>
      </c>
      <c r="CG95" s="251">
        <v>3.6569683556434895E-3</v>
      </c>
      <c r="CH95" s="251">
        <v>1.1412333524743567E-3</v>
      </c>
      <c r="CI95" s="251">
        <v>1.4773588255883132E-6</v>
      </c>
      <c r="CJ95" s="251">
        <v>4.8208873082376949E-4</v>
      </c>
      <c r="CK95" s="251">
        <v>4.0379255387892367E-3</v>
      </c>
      <c r="CL95" s="251">
        <v>1.4975448461748574E-3</v>
      </c>
      <c r="CM95" s="251">
        <v>2.3438947669919627E-5</v>
      </c>
      <c r="CN95" s="251">
        <v>3.8131511994497292E-4</v>
      </c>
      <c r="CO95" s="251">
        <v>0</v>
      </c>
      <c r="CP95" s="251">
        <v>1.4328369135798381E-3</v>
      </c>
      <c r="CQ95" s="251">
        <v>2.8896855392696822E-4</v>
      </c>
      <c r="CR95" s="251">
        <v>1.6420426666818439E-3</v>
      </c>
      <c r="CS95" s="251">
        <v>2.4049891919649571E-3</v>
      </c>
      <c r="CT95" s="251">
        <v>1.3386367721509914E-3</v>
      </c>
      <c r="CU95" s="251">
        <v>1.0880019119399837E-3</v>
      </c>
      <c r="CV95" s="251">
        <v>1.6365327960806725E-3</v>
      </c>
      <c r="CW95" s="251">
        <v>9.9278533585338141E-3</v>
      </c>
      <c r="CX95" s="251">
        <v>2.4656556001703945E-3</v>
      </c>
      <c r="CY95" s="251">
        <v>2.8937246947851221E-3</v>
      </c>
      <c r="CZ95" s="251">
        <v>0</v>
      </c>
      <c r="DA95" s="252">
        <v>2.4722188349723045E-4</v>
      </c>
    </row>
    <row r="96" spans="1:105" s="253" customFormat="1" ht="15" customHeight="1" x14ac:dyDescent="0.15">
      <c r="A96" s="254" t="s">
        <v>418</v>
      </c>
      <c r="B96" s="255" t="s">
        <v>592</v>
      </c>
      <c r="C96" s="250">
        <v>1.6493439487693321E-3</v>
      </c>
      <c r="D96" s="251">
        <v>5.6039947709032598E-3</v>
      </c>
      <c r="E96" s="251">
        <v>1.5636035299368871E-3</v>
      </c>
      <c r="F96" s="251">
        <v>8.3851052039475224E-3</v>
      </c>
      <c r="G96" s="251">
        <v>5.4845958533472692E-4</v>
      </c>
      <c r="H96" s="251">
        <v>0</v>
      </c>
      <c r="I96" s="251">
        <v>4.5652704792742598E-3</v>
      </c>
      <c r="J96" s="251">
        <v>9.0162627250292798E-4</v>
      </c>
      <c r="K96" s="251">
        <v>9.9177739925974538E-4</v>
      </c>
      <c r="L96" s="251">
        <v>6.6340247327796587E-4</v>
      </c>
      <c r="M96" s="251">
        <v>1.8518068176838342E-3</v>
      </c>
      <c r="N96" s="251">
        <v>3.2976995107717537E-3</v>
      </c>
      <c r="O96" s="251">
        <v>3.5357927350113108E-3</v>
      </c>
      <c r="P96" s="251">
        <v>1.3495082094677777E-3</v>
      </c>
      <c r="Q96" s="251">
        <v>2.1258656257757461E-3</v>
      </c>
      <c r="R96" s="251">
        <v>1.7436027618870085E-3</v>
      </c>
      <c r="S96" s="251">
        <v>6.7540588776493519E-3</v>
      </c>
      <c r="T96" s="251">
        <v>3.494106172316656E-3</v>
      </c>
      <c r="U96" s="251">
        <v>1.1833525831633615E-3</v>
      </c>
      <c r="V96" s="251">
        <v>1.9210929846345446E-3</v>
      </c>
      <c r="W96" s="251">
        <v>6.1674421806873206E-3</v>
      </c>
      <c r="X96" s="251">
        <v>5.4173922848515979E-4</v>
      </c>
      <c r="Y96" s="251">
        <v>1.3639514731369151E-2</v>
      </c>
      <c r="Z96" s="251">
        <v>1.2933138116154221E-3</v>
      </c>
      <c r="AA96" s="251">
        <v>5.4280454813074015E-4</v>
      </c>
      <c r="AB96" s="251">
        <v>6.7416544601787217E-4</v>
      </c>
      <c r="AC96" s="251">
        <v>1.5843105339917514E-3</v>
      </c>
      <c r="AD96" s="251">
        <v>1.30248462015356E-2</v>
      </c>
      <c r="AE96" s="251">
        <v>2.0058191746508396E-3</v>
      </c>
      <c r="AF96" s="251">
        <v>4.3219129395305513E-3</v>
      </c>
      <c r="AG96" s="251">
        <v>8.0255759730727913E-4</v>
      </c>
      <c r="AH96" s="251">
        <v>1.4518447292377189E-3</v>
      </c>
      <c r="AI96" s="251">
        <v>2.8087440576431296E-3</v>
      </c>
      <c r="AJ96" s="251">
        <v>4.7512354022145572E-3</v>
      </c>
      <c r="AK96" s="251">
        <v>0</v>
      </c>
      <c r="AL96" s="251">
        <v>0</v>
      </c>
      <c r="AM96" s="251">
        <v>4.494871621808293E-4</v>
      </c>
      <c r="AN96" s="251">
        <v>2.8199470010300039E-3</v>
      </c>
      <c r="AO96" s="251">
        <v>2.8704890423582498E-4</v>
      </c>
      <c r="AP96" s="251">
        <v>0</v>
      </c>
      <c r="AQ96" s="251">
        <v>1.6562622048366799E-3</v>
      </c>
      <c r="AR96" s="251">
        <v>1.0613557629771814E-3</v>
      </c>
      <c r="AS96" s="251">
        <v>2.9278375706098328E-3</v>
      </c>
      <c r="AT96" s="251">
        <v>5.7231115794311969E-3</v>
      </c>
      <c r="AU96" s="251">
        <v>3.6625731987951489E-3</v>
      </c>
      <c r="AV96" s="251">
        <v>1.835244961976369E-3</v>
      </c>
      <c r="AW96" s="251">
        <v>6.8287949123688532E-3</v>
      </c>
      <c r="AX96" s="251">
        <v>2.8524968474148804E-3</v>
      </c>
      <c r="AY96" s="251">
        <v>8.4440891676468149E-3</v>
      </c>
      <c r="AZ96" s="251">
        <v>2.0835093202680633E-3</v>
      </c>
      <c r="BA96" s="251">
        <v>3.4373809682752229E-3</v>
      </c>
      <c r="BB96" s="251">
        <v>1.4657225744900409E-3</v>
      </c>
      <c r="BC96" s="251">
        <v>1.8255512611729252E-3</v>
      </c>
      <c r="BD96" s="251">
        <v>9.7310304157436365E-4</v>
      </c>
      <c r="BE96" s="251">
        <v>2.0744329646768742E-3</v>
      </c>
      <c r="BF96" s="251">
        <v>1.0584898938467698E-2</v>
      </c>
      <c r="BG96" s="251">
        <v>8.8357506860054884E-3</v>
      </c>
      <c r="BH96" s="251">
        <v>2.5928267829038098E-3</v>
      </c>
      <c r="BI96" s="251">
        <v>0.10963092709150911</v>
      </c>
      <c r="BJ96" s="251">
        <v>3.8380152329749104E-2</v>
      </c>
      <c r="BK96" s="251">
        <v>2.5806817603851562E-2</v>
      </c>
      <c r="BL96" s="251">
        <v>7.8888012398437193E-2</v>
      </c>
      <c r="BM96" s="251">
        <v>3.66512880626319E-3</v>
      </c>
      <c r="BN96" s="251">
        <v>3.4967972304786928E-3</v>
      </c>
      <c r="BO96" s="251">
        <v>8.244233447927972E-4</v>
      </c>
      <c r="BP96" s="251">
        <v>3.296592420371849E-3</v>
      </c>
      <c r="BQ96" s="251">
        <v>4.3944764889036463E-3</v>
      </c>
      <c r="BR96" s="251">
        <v>6.4593454248604498E-3</v>
      </c>
      <c r="BS96" s="251">
        <v>3.3388407343510952E-3</v>
      </c>
      <c r="BT96" s="251">
        <v>9.2890929558669824E-4</v>
      </c>
      <c r="BU96" s="251">
        <v>8.3781504820099289E-4</v>
      </c>
      <c r="BV96" s="251">
        <v>0</v>
      </c>
      <c r="BW96" s="251">
        <v>1.1960638741421285E-3</v>
      </c>
      <c r="BX96" s="251">
        <v>5.0764264888235973E-3</v>
      </c>
      <c r="BY96" s="251">
        <v>0.18632936275939432</v>
      </c>
      <c r="BZ96" s="251">
        <v>1.8004068919575825E-3</v>
      </c>
      <c r="CA96" s="251">
        <v>6.4216640385854659E-2</v>
      </c>
      <c r="CB96" s="251">
        <v>7.3174125243214453E-3</v>
      </c>
      <c r="CC96" s="251">
        <v>4.5986258224013062E-3</v>
      </c>
      <c r="CD96" s="251">
        <v>1.4492458651099631E-3</v>
      </c>
      <c r="CE96" s="251">
        <v>1.8859079539840635E-4</v>
      </c>
      <c r="CF96" s="251">
        <v>6.0982600644011115E-3</v>
      </c>
      <c r="CG96" s="251">
        <v>8.8423806748603468E-3</v>
      </c>
      <c r="CH96" s="251">
        <v>9.9081336862732097E-3</v>
      </c>
      <c r="CI96" s="251">
        <v>4.9707177879484621E-3</v>
      </c>
      <c r="CJ96" s="251">
        <v>7.8903474295430754E-4</v>
      </c>
      <c r="CK96" s="251">
        <v>1.4216950709192717E-3</v>
      </c>
      <c r="CL96" s="251">
        <v>7.2192815032174028E-3</v>
      </c>
      <c r="CM96" s="251">
        <v>4.6254428171145978E-3</v>
      </c>
      <c r="CN96" s="251">
        <v>1.0632680366771957E-2</v>
      </c>
      <c r="CO96" s="251">
        <v>1.8499337307445447E-3</v>
      </c>
      <c r="CP96" s="251">
        <v>3.0612008362500115E-3</v>
      </c>
      <c r="CQ96" s="251">
        <v>9.6217443290360488E-4</v>
      </c>
      <c r="CR96" s="251">
        <v>3.6930325678355574E-3</v>
      </c>
      <c r="CS96" s="251">
        <v>5.8416255595591252E-3</v>
      </c>
      <c r="CT96" s="251">
        <v>9.5442711061463365E-3</v>
      </c>
      <c r="CU96" s="251">
        <v>1.2367861769712288E-3</v>
      </c>
      <c r="CV96" s="251">
        <v>2.5713851381905439E-3</v>
      </c>
      <c r="CW96" s="251">
        <v>1.9411499700748265E-3</v>
      </c>
      <c r="CX96" s="251">
        <v>1.595162185372194E-3</v>
      </c>
      <c r="CY96" s="251">
        <v>1.975400354903381E-3</v>
      </c>
      <c r="CZ96" s="251">
        <v>0</v>
      </c>
      <c r="DA96" s="252">
        <v>4.3168654441939631E-4</v>
      </c>
    </row>
    <row r="97" spans="1:105" s="253" customFormat="1" ht="15" customHeight="1" x14ac:dyDescent="0.15">
      <c r="A97" s="254" t="s">
        <v>419</v>
      </c>
      <c r="B97" s="255" t="s">
        <v>593</v>
      </c>
      <c r="C97" s="250">
        <v>4.7409063465127731E-5</v>
      </c>
      <c r="D97" s="251">
        <v>0</v>
      </c>
      <c r="E97" s="251">
        <v>2.7558070836600646E-4</v>
      </c>
      <c r="F97" s="251">
        <v>1.4338141279183535E-3</v>
      </c>
      <c r="G97" s="251">
        <v>1.3004060853788321E-3</v>
      </c>
      <c r="H97" s="251">
        <v>0</v>
      </c>
      <c r="I97" s="251">
        <v>9.13054095854852E-4</v>
      </c>
      <c r="J97" s="251">
        <v>1.8546621935150651E-3</v>
      </c>
      <c r="K97" s="251">
        <v>6.8759920416037752E-4</v>
      </c>
      <c r="L97" s="251">
        <v>3.2978414766526929E-4</v>
      </c>
      <c r="M97" s="251">
        <v>1.6930875729630673E-2</v>
      </c>
      <c r="N97" s="251">
        <v>2.0813544760626477E-3</v>
      </c>
      <c r="O97" s="251">
        <v>6.8288212746434207E-2</v>
      </c>
      <c r="P97" s="251">
        <v>4.6149908639703501E-4</v>
      </c>
      <c r="Q97" s="251">
        <v>8.1105604204651481E-4</v>
      </c>
      <c r="R97" s="251">
        <v>6.8776925447598244E-3</v>
      </c>
      <c r="S97" s="251">
        <v>1.0789073656602393E-3</v>
      </c>
      <c r="T97" s="251">
        <v>7.7980120764112142E-3</v>
      </c>
      <c r="U97" s="251">
        <v>6.6860393679502618E-3</v>
      </c>
      <c r="V97" s="251">
        <v>5.1222781333589342E-3</v>
      </c>
      <c r="W97" s="251">
        <v>1.0099382494061879E-3</v>
      </c>
      <c r="X97" s="251">
        <v>3.3853690316599221E-3</v>
      </c>
      <c r="Y97" s="251">
        <v>3.7735413056036973E-3</v>
      </c>
      <c r="Z97" s="251">
        <v>1.4641288433382138E-3</v>
      </c>
      <c r="AA97" s="251">
        <v>7.6514325320031101E-4</v>
      </c>
      <c r="AB97" s="251">
        <v>6.4286629018896188E-2</v>
      </c>
      <c r="AC97" s="251">
        <v>1.9796275767388532E-3</v>
      </c>
      <c r="AD97" s="251">
        <v>1.8303209499737709E-4</v>
      </c>
      <c r="AE97" s="251">
        <v>5.8691606252717597E-3</v>
      </c>
      <c r="AF97" s="251">
        <v>4.0930148368959604E-3</v>
      </c>
      <c r="AG97" s="251">
        <v>4.1984088150739439E-3</v>
      </c>
      <c r="AH97" s="251">
        <v>3.2429874246908759E-3</v>
      </c>
      <c r="AI97" s="251">
        <v>6.3160934858537648E-4</v>
      </c>
      <c r="AJ97" s="251">
        <v>2.2359465447821755E-3</v>
      </c>
      <c r="AK97" s="251">
        <v>0</v>
      </c>
      <c r="AL97" s="251">
        <v>0</v>
      </c>
      <c r="AM97" s="251">
        <v>5.7748241726383214E-4</v>
      </c>
      <c r="AN97" s="251">
        <v>6.3853873357334868E-4</v>
      </c>
      <c r="AO97" s="251">
        <v>3.7814191443612369E-4</v>
      </c>
      <c r="AP97" s="251">
        <v>0</v>
      </c>
      <c r="AQ97" s="251">
        <v>6.6102945278936702E-4</v>
      </c>
      <c r="AR97" s="251">
        <v>2.1143072619089127E-3</v>
      </c>
      <c r="AS97" s="251">
        <v>1.8491728423635527E-3</v>
      </c>
      <c r="AT97" s="251">
        <v>3.8074617650029744E-3</v>
      </c>
      <c r="AU97" s="251">
        <v>2.7181615617871153E-3</v>
      </c>
      <c r="AV97" s="251">
        <v>4.8448392362778437E-3</v>
      </c>
      <c r="AW97" s="251">
        <v>4.3249364421079472E-3</v>
      </c>
      <c r="AX97" s="251">
        <v>2.1255233291298864E-3</v>
      </c>
      <c r="AY97" s="251">
        <v>3.6885058342856435E-3</v>
      </c>
      <c r="AZ97" s="251">
        <v>1.0441304837528862E-2</v>
      </c>
      <c r="BA97" s="251">
        <v>3.9901986578129971E-3</v>
      </c>
      <c r="BB97" s="251">
        <v>1.6926162213381273E-4</v>
      </c>
      <c r="BC97" s="251">
        <v>7.6485992736845011E-3</v>
      </c>
      <c r="BD97" s="251">
        <v>7.4703085071233096E-3</v>
      </c>
      <c r="BE97" s="251">
        <v>7.0989093535885036E-3</v>
      </c>
      <c r="BF97" s="251">
        <v>1.2412392845770424E-3</v>
      </c>
      <c r="BG97" s="251">
        <v>4.6196061876187314E-3</v>
      </c>
      <c r="BH97" s="251">
        <v>4.18682204488842E-3</v>
      </c>
      <c r="BI97" s="251">
        <v>9.0361138759721742E-5</v>
      </c>
      <c r="BJ97" s="251">
        <v>1.9891038026433692E-3</v>
      </c>
      <c r="BK97" s="251">
        <v>4.7936392214605918E-4</v>
      </c>
      <c r="BL97" s="251">
        <v>8.2986434647449475E-4</v>
      </c>
      <c r="BM97" s="251">
        <v>3.909733686997121E-3</v>
      </c>
      <c r="BN97" s="251">
        <v>1.0926112753788995E-2</v>
      </c>
      <c r="BO97" s="251">
        <v>8.885370527701256E-3</v>
      </c>
      <c r="BP97" s="251">
        <v>1.0202804156861454E-3</v>
      </c>
      <c r="BQ97" s="251">
        <v>5.8663467784428611E-3</v>
      </c>
      <c r="BR97" s="251">
        <v>1.8755217647089942E-2</v>
      </c>
      <c r="BS97" s="251">
        <v>2.9263241990475419E-2</v>
      </c>
      <c r="BT97" s="251">
        <v>1.8796938915117675E-2</v>
      </c>
      <c r="BU97" s="251">
        <v>2.8533178661202856E-2</v>
      </c>
      <c r="BV97" s="251">
        <v>0</v>
      </c>
      <c r="BW97" s="251">
        <v>4.3884787061578157E-3</v>
      </c>
      <c r="BX97" s="251">
        <v>4.0046169375285096E-3</v>
      </c>
      <c r="BY97" s="251">
        <v>0</v>
      </c>
      <c r="BZ97" s="251">
        <v>3.9361395675422649E-3</v>
      </c>
      <c r="CA97" s="251">
        <v>1.1750261693278566E-2</v>
      </c>
      <c r="CB97" s="251">
        <v>4.3555768122873571E-3</v>
      </c>
      <c r="CC97" s="251">
        <v>5.8192329432810923E-4</v>
      </c>
      <c r="CD97" s="251">
        <v>9.9831955951566204E-3</v>
      </c>
      <c r="CE97" s="251">
        <v>9.2402418270341182E-4</v>
      </c>
      <c r="CF97" s="251">
        <v>2.4607428808807067E-2</v>
      </c>
      <c r="CG97" s="251">
        <v>1.9130832011406067E-2</v>
      </c>
      <c r="CH97" s="251">
        <v>2.3717409966371651E-2</v>
      </c>
      <c r="CI97" s="251">
        <v>1.727159451833596E-3</v>
      </c>
      <c r="CJ97" s="251">
        <v>4.8803722685495524E-3</v>
      </c>
      <c r="CK97" s="251">
        <v>1.8512281308899474E-3</v>
      </c>
      <c r="CL97" s="251">
        <v>1.710617845201655E-3</v>
      </c>
      <c r="CM97" s="251">
        <v>9.3702018109599811E-4</v>
      </c>
      <c r="CN97" s="251">
        <v>1.4555269399779748E-3</v>
      </c>
      <c r="CO97" s="251">
        <v>4.941872950220901E-3</v>
      </c>
      <c r="CP97" s="251">
        <v>1.5064532637900576E-2</v>
      </c>
      <c r="CQ97" s="251">
        <v>9.6302773591155325E-4</v>
      </c>
      <c r="CR97" s="251">
        <v>2.4759417441848467E-3</v>
      </c>
      <c r="CS97" s="251">
        <v>1.6190613911034973E-2</v>
      </c>
      <c r="CT97" s="251">
        <v>3.7718300944054751E-3</v>
      </c>
      <c r="CU97" s="251">
        <v>1.0197139508511642E-2</v>
      </c>
      <c r="CV97" s="251">
        <v>1.1051515256474645E-2</v>
      </c>
      <c r="CW97" s="251">
        <v>9.7044131236645667E-3</v>
      </c>
      <c r="CX97" s="251">
        <v>4.0354977508541409E-3</v>
      </c>
      <c r="CY97" s="251">
        <v>9.0695474263454874E-3</v>
      </c>
      <c r="CZ97" s="251">
        <v>0</v>
      </c>
      <c r="DA97" s="252">
        <v>3.5378537576406686E-3</v>
      </c>
    </row>
    <row r="98" spans="1:105" s="253" customFormat="1" ht="15" customHeight="1" x14ac:dyDescent="0.15">
      <c r="A98" s="254" t="s">
        <v>420</v>
      </c>
      <c r="B98" s="255" t="s">
        <v>594</v>
      </c>
      <c r="C98" s="250">
        <v>4.4013524365845345E-2</v>
      </c>
      <c r="D98" s="251">
        <v>5.8349054163024591E-3</v>
      </c>
      <c r="E98" s="251">
        <v>6.8332459582164856E-2</v>
      </c>
      <c r="F98" s="251">
        <v>1.0449709141803017E-2</v>
      </c>
      <c r="G98" s="251">
        <v>1.2130840848673385E-3</v>
      </c>
      <c r="H98" s="251">
        <v>0</v>
      </c>
      <c r="I98" s="251">
        <v>1.501979263707871E-2</v>
      </c>
      <c r="J98" s="251">
        <v>2.8159108314856169E-3</v>
      </c>
      <c r="K98" s="251">
        <v>2.5548854752223443E-3</v>
      </c>
      <c r="L98" s="251">
        <v>9.492393181540097E-4</v>
      </c>
      <c r="M98" s="251">
        <v>5.2183198172536319E-3</v>
      </c>
      <c r="N98" s="251">
        <v>5.404910379505197E-3</v>
      </c>
      <c r="O98" s="251">
        <v>1.2735777980240661E-2</v>
      </c>
      <c r="P98" s="251">
        <v>3.6197467829512616E-3</v>
      </c>
      <c r="Q98" s="251">
        <v>9.2156510276229855E-3</v>
      </c>
      <c r="R98" s="251">
        <v>5.4627453441633078E-3</v>
      </c>
      <c r="S98" s="251">
        <v>9.901926491177819E-3</v>
      </c>
      <c r="T98" s="251">
        <v>2.9364865471859136E-3</v>
      </c>
      <c r="U98" s="251">
        <v>7.5444486766765781E-3</v>
      </c>
      <c r="V98" s="251">
        <v>4.3069314545494085E-3</v>
      </c>
      <c r="W98" s="251">
        <v>2.9891652646867315E-3</v>
      </c>
      <c r="X98" s="251">
        <v>1.1931042259167846E-2</v>
      </c>
      <c r="Y98" s="251">
        <v>2.6867706528018485E-2</v>
      </c>
      <c r="Z98" s="251">
        <v>9.3216203025866268E-3</v>
      </c>
      <c r="AA98" s="251">
        <v>3.7811243134205628E-3</v>
      </c>
      <c r="AB98" s="251">
        <v>7.9264076591389326E-3</v>
      </c>
      <c r="AC98" s="251">
        <v>4.2461880142306528E-3</v>
      </c>
      <c r="AD98" s="251">
        <v>1.0305593972053984E-2</v>
      </c>
      <c r="AE98" s="251">
        <v>8.1845047515394353E-3</v>
      </c>
      <c r="AF98" s="251">
        <v>1.7093258064698594E-2</v>
      </c>
      <c r="AG98" s="251">
        <v>5.4972322297658499E-3</v>
      </c>
      <c r="AH98" s="251">
        <v>6.6607571227532466E-3</v>
      </c>
      <c r="AI98" s="251">
        <v>1.2968509362111434E-2</v>
      </c>
      <c r="AJ98" s="251">
        <v>1.4245036717418709E-2</v>
      </c>
      <c r="AK98" s="251">
        <v>0</v>
      </c>
      <c r="AL98" s="251">
        <v>0</v>
      </c>
      <c r="AM98" s="251">
        <v>5.4759937205387972E-3</v>
      </c>
      <c r="AN98" s="251">
        <v>8.9413918129027936E-3</v>
      </c>
      <c r="AO98" s="251">
        <v>3.2613416093804615E-3</v>
      </c>
      <c r="AP98" s="251">
        <v>0</v>
      </c>
      <c r="AQ98" s="251">
        <v>6.763354803513753E-3</v>
      </c>
      <c r="AR98" s="251">
        <v>9.5169926358895929E-3</v>
      </c>
      <c r="AS98" s="251">
        <v>7.1995643994474477E-3</v>
      </c>
      <c r="AT98" s="251">
        <v>7.9511914953913961E-3</v>
      </c>
      <c r="AU98" s="251">
        <v>7.8860608933336539E-3</v>
      </c>
      <c r="AV98" s="251">
        <v>6.5309042984829013E-3</v>
      </c>
      <c r="AW98" s="251">
        <v>1.0259226206100057E-2</v>
      </c>
      <c r="AX98" s="251">
        <v>1.0915277427490542E-2</v>
      </c>
      <c r="AY98" s="251">
        <v>6.7956708935771916E-3</v>
      </c>
      <c r="AZ98" s="251">
        <v>3.1969786563045559E-3</v>
      </c>
      <c r="BA98" s="251">
        <v>1.0188055399573548E-2</v>
      </c>
      <c r="BB98" s="251">
        <v>5.6210694375036507E-3</v>
      </c>
      <c r="BC98" s="251">
        <v>5.0589270802420322E-3</v>
      </c>
      <c r="BD98" s="251">
        <v>5.7201171627215101E-3</v>
      </c>
      <c r="BE98" s="251">
        <v>3.3811051654448355E-3</v>
      </c>
      <c r="BF98" s="251">
        <v>1.9690525658689149E-3</v>
      </c>
      <c r="BG98" s="251">
        <v>3.2427705575490758E-3</v>
      </c>
      <c r="BH98" s="251">
        <v>1.6690966987573691E-3</v>
      </c>
      <c r="BI98" s="251">
        <v>2.3493896077527651E-3</v>
      </c>
      <c r="BJ98" s="251">
        <v>2.8454896113351254E-3</v>
      </c>
      <c r="BK98" s="251">
        <v>8.095196262251355E-3</v>
      </c>
      <c r="BL98" s="251">
        <v>6.0093609674121851E-3</v>
      </c>
      <c r="BM98" s="251">
        <v>6.1426689815575426E-2</v>
      </c>
      <c r="BN98" s="251">
        <v>9.322983213322639E-3</v>
      </c>
      <c r="BO98" s="251">
        <v>2.4953223195881828E-2</v>
      </c>
      <c r="BP98" s="251">
        <v>1.8237355405396637E-2</v>
      </c>
      <c r="BQ98" s="251">
        <v>8.3895966067986337E-4</v>
      </c>
      <c r="BR98" s="251">
        <v>1.0669401594903334E-3</v>
      </c>
      <c r="BS98" s="251">
        <v>3.1267957286520093E-3</v>
      </c>
      <c r="BT98" s="251">
        <v>2.8232015745314467E-3</v>
      </c>
      <c r="BU98" s="251">
        <v>2.2702388207357063E-3</v>
      </c>
      <c r="BV98" s="251">
        <v>0</v>
      </c>
      <c r="BW98" s="251">
        <v>2.0072145834445733E-3</v>
      </c>
      <c r="BX98" s="251">
        <v>3.2207934366512286E-2</v>
      </c>
      <c r="BY98" s="251">
        <v>0.19500206505032749</v>
      </c>
      <c r="BZ98" s="251">
        <v>1.4286978857221732E-3</v>
      </c>
      <c r="CA98" s="251">
        <v>7.7911017470029906E-3</v>
      </c>
      <c r="CB98" s="251">
        <v>1.1890170331641249E-2</v>
      </c>
      <c r="CC98" s="251">
        <v>8.1072448836516479E-3</v>
      </c>
      <c r="CD98" s="251">
        <v>1.1968499147246951E-2</v>
      </c>
      <c r="CE98" s="251">
        <v>2.8364229694994234E-3</v>
      </c>
      <c r="CF98" s="251">
        <v>9.4081422449989963E-3</v>
      </c>
      <c r="CG98" s="251">
        <v>1.0582635526446865E-2</v>
      </c>
      <c r="CH98" s="251">
        <v>1.3569664536435067E-2</v>
      </c>
      <c r="CI98" s="251">
        <v>1.3905186207762056E-2</v>
      </c>
      <c r="CJ98" s="251">
        <v>3.2849482581315324E-3</v>
      </c>
      <c r="CK98" s="251">
        <v>1.4787700856844707E-2</v>
      </c>
      <c r="CL98" s="251">
        <v>2.9120696649784466E-3</v>
      </c>
      <c r="CM98" s="251">
        <v>8.583538575130608E-3</v>
      </c>
      <c r="CN98" s="251">
        <v>2.7534566430519802E-3</v>
      </c>
      <c r="CO98" s="251">
        <v>7.5017511268167499E-3</v>
      </c>
      <c r="CP98" s="251">
        <v>0.13895649750597719</v>
      </c>
      <c r="CQ98" s="251">
        <v>2.2663225948161441E-3</v>
      </c>
      <c r="CR98" s="251">
        <v>4.4445037969630945E-2</v>
      </c>
      <c r="CS98" s="251">
        <v>4.4257061687397684E-3</v>
      </c>
      <c r="CT98" s="251">
        <v>3.848602774711551E-3</v>
      </c>
      <c r="CU98" s="251">
        <v>2.1739312214753628E-3</v>
      </c>
      <c r="CV98" s="251">
        <v>7.8483483136770442E-3</v>
      </c>
      <c r="CW98" s="251">
        <v>6.1468104666337897E-3</v>
      </c>
      <c r="CX98" s="251">
        <v>2.0166938739817186E-3</v>
      </c>
      <c r="CY98" s="251">
        <v>1.8618834938881799E-3</v>
      </c>
      <c r="CZ98" s="251">
        <v>0</v>
      </c>
      <c r="DA98" s="252">
        <v>9.3878919293067327E-4</v>
      </c>
    </row>
    <row r="99" spans="1:105" s="253" customFormat="1" ht="15" customHeight="1" x14ac:dyDescent="0.15">
      <c r="A99" s="254" t="s">
        <v>421</v>
      </c>
      <c r="B99" s="255" t="s">
        <v>595</v>
      </c>
      <c r="C99" s="250">
        <v>2.9096982527170744E-4</v>
      </c>
      <c r="D99" s="251">
        <v>6.3115456853017637E-4</v>
      </c>
      <c r="E99" s="251">
        <v>1.8544051102753513E-2</v>
      </c>
      <c r="F99" s="251">
        <v>1.7849662428520772E-3</v>
      </c>
      <c r="G99" s="251">
        <v>9.1381902388472484E-3</v>
      </c>
      <c r="H99" s="251">
        <v>0</v>
      </c>
      <c r="I99" s="251">
        <v>1.2407254988860047E-2</v>
      </c>
      <c r="J99" s="251">
        <v>1.7395443083139103E-2</v>
      </c>
      <c r="K99" s="251">
        <v>7.9801073467581363E-3</v>
      </c>
      <c r="L99" s="251">
        <v>1.0506320238748655E-3</v>
      </c>
      <c r="M99" s="251">
        <v>2.8484090239968795E-2</v>
      </c>
      <c r="N99" s="251">
        <v>2.8644820974277632E-2</v>
      </c>
      <c r="O99" s="251">
        <v>1.7411955366336607E-2</v>
      </c>
      <c r="P99" s="251">
        <v>2.1638135472416965E-3</v>
      </c>
      <c r="Q99" s="251">
        <v>9.3645943007798129E-3</v>
      </c>
      <c r="R99" s="251">
        <v>3.9508782414749546E-2</v>
      </c>
      <c r="S99" s="251">
        <v>1.0650257161796226E-2</v>
      </c>
      <c r="T99" s="251">
        <v>3.2713310361201481E-2</v>
      </c>
      <c r="U99" s="251">
        <v>1.1986602937442149E-2</v>
      </c>
      <c r="V99" s="251">
        <v>1.0273675790961067E-2</v>
      </c>
      <c r="W99" s="251">
        <v>3.0986551978970666E-2</v>
      </c>
      <c r="X99" s="251">
        <v>1.1068318779207437E-2</v>
      </c>
      <c r="Y99" s="251">
        <v>5.6422876949740033E-2</v>
      </c>
      <c r="Z99" s="251">
        <v>7.0522205954123961E-3</v>
      </c>
      <c r="AA99" s="251">
        <v>8.4004282814832843E-3</v>
      </c>
      <c r="AB99" s="251">
        <v>1.8149479882003675E-2</v>
      </c>
      <c r="AC99" s="251">
        <v>1.2740275371881341E-2</v>
      </c>
      <c r="AD99" s="251">
        <v>8.5527206829128719E-3</v>
      </c>
      <c r="AE99" s="251">
        <v>2.7002128440047957E-2</v>
      </c>
      <c r="AF99" s="251">
        <v>2.574462589112822E-2</v>
      </c>
      <c r="AG99" s="251">
        <v>1.0867524887295421E-2</v>
      </c>
      <c r="AH99" s="251">
        <v>6.1096420719461933E-2</v>
      </c>
      <c r="AI99" s="251">
        <v>4.2408865423400256E-2</v>
      </c>
      <c r="AJ99" s="251">
        <v>3.3460248970675809E-2</v>
      </c>
      <c r="AK99" s="251">
        <v>0</v>
      </c>
      <c r="AL99" s="251">
        <v>0</v>
      </c>
      <c r="AM99" s="251">
        <v>2.4085489639553473E-3</v>
      </c>
      <c r="AN99" s="251">
        <v>1.4693119381614906E-2</v>
      </c>
      <c r="AO99" s="251">
        <v>4.3046743424885337E-3</v>
      </c>
      <c r="AP99" s="251">
        <v>0</v>
      </c>
      <c r="AQ99" s="251">
        <v>1.0620858104631484E-2</v>
      </c>
      <c r="AR99" s="251">
        <v>1.4193713650802225E-2</v>
      </c>
      <c r="AS99" s="251">
        <v>2.6242990311369525E-2</v>
      </c>
      <c r="AT99" s="251">
        <v>2.7294555530590868E-2</v>
      </c>
      <c r="AU99" s="251">
        <v>2.8043167937835581E-2</v>
      </c>
      <c r="AV99" s="251">
        <v>2.6197867707724705E-2</v>
      </c>
      <c r="AW99" s="251">
        <v>2.9060138139984853E-2</v>
      </c>
      <c r="AX99" s="251">
        <v>2.9999678436317779E-2</v>
      </c>
      <c r="AY99" s="251">
        <v>2.7529924702623634E-2</v>
      </c>
      <c r="AZ99" s="251">
        <v>2.4197323590696627E-2</v>
      </c>
      <c r="BA99" s="251">
        <v>2.5905308667669314E-2</v>
      </c>
      <c r="BB99" s="251">
        <v>3.0209954504448959E-2</v>
      </c>
      <c r="BC99" s="251">
        <v>2.4125467365781961E-2</v>
      </c>
      <c r="BD99" s="251">
        <v>3.1813638220364621E-2</v>
      </c>
      <c r="BE99" s="251">
        <v>1.6344147921149133E-2</v>
      </c>
      <c r="BF99" s="251">
        <v>1.4895974878855424E-2</v>
      </c>
      <c r="BG99" s="251">
        <v>1.7970026837137772E-2</v>
      </c>
      <c r="BH99" s="251">
        <v>1.3275932879835044E-2</v>
      </c>
      <c r="BI99" s="251">
        <v>1.58214640212525E-2</v>
      </c>
      <c r="BJ99" s="251">
        <v>6.6270280297939063E-2</v>
      </c>
      <c r="BK99" s="251">
        <v>2.9512106502100611E-2</v>
      </c>
      <c r="BL99" s="251">
        <v>9.0344738895844628E-2</v>
      </c>
      <c r="BM99" s="251">
        <v>8.0732229284950802E-2</v>
      </c>
      <c r="BN99" s="251">
        <v>2.9209595789230255E-2</v>
      </c>
      <c r="BO99" s="251">
        <v>0.11507531630424309</v>
      </c>
      <c r="BP99" s="251">
        <v>3.9853448347201545E-2</v>
      </c>
      <c r="BQ99" s="251">
        <v>5.634796488732069E-2</v>
      </c>
      <c r="BR99" s="251">
        <v>7.7122699189575969E-2</v>
      </c>
      <c r="BS99" s="251">
        <v>8.938253629927527E-2</v>
      </c>
      <c r="BT99" s="251">
        <v>4.5232876196817949E-2</v>
      </c>
      <c r="BU99" s="251">
        <v>5.523941573123984E-2</v>
      </c>
      <c r="BV99" s="251">
        <v>1.4845816949570197E-3</v>
      </c>
      <c r="BW99" s="251">
        <v>2.3931218055260495E-2</v>
      </c>
      <c r="BX99" s="251">
        <v>1.9881831403911525E-2</v>
      </c>
      <c r="BY99" s="251">
        <v>6.6409053623742826E-4</v>
      </c>
      <c r="BZ99" s="251">
        <v>1.0293826404767477E-2</v>
      </c>
      <c r="CA99" s="251">
        <v>1.1434488082007239E-2</v>
      </c>
      <c r="CB99" s="251">
        <v>7.3692620411535154E-2</v>
      </c>
      <c r="CC99" s="251">
        <v>0.14353582934449971</v>
      </c>
      <c r="CD99" s="251">
        <v>0.17992891911752026</v>
      </c>
      <c r="CE99" s="251">
        <v>1.4694089628659448E-2</v>
      </c>
      <c r="CF99" s="251">
        <v>0.11957151555601442</v>
      </c>
      <c r="CG99" s="251">
        <v>9.3600964450474777E-2</v>
      </c>
      <c r="CH99" s="251">
        <v>0.1297222239549089</v>
      </c>
      <c r="CI99" s="251">
        <v>6.6597270032915989E-2</v>
      </c>
      <c r="CJ99" s="251">
        <v>5.1320842076626731E-2</v>
      </c>
      <c r="CK99" s="251">
        <v>0.14325119113132948</v>
      </c>
      <c r="CL99" s="251">
        <v>3.159905261638192E-2</v>
      </c>
      <c r="CM99" s="251">
        <v>5.794332530221584E-2</v>
      </c>
      <c r="CN99" s="251">
        <v>2.4859908405919808E-2</v>
      </c>
      <c r="CO99" s="251">
        <v>6.2268829228569071E-2</v>
      </c>
      <c r="CP99" s="251">
        <v>9.6190484254399619E-2</v>
      </c>
      <c r="CQ99" s="251">
        <v>5.3606603119685833E-2</v>
      </c>
      <c r="CR99" s="251">
        <v>3.3994810296531314E-2</v>
      </c>
      <c r="CS99" s="251">
        <v>0.14200202179282162</v>
      </c>
      <c r="CT99" s="251">
        <v>3.0008700609704321E-2</v>
      </c>
      <c r="CU99" s="251">
        <v>1.4422825613163342E-2</v>
      </c>
      <c r="CV99" s="251">
        <v>3.9609852005364828E-2</v>
      </c>
      <c r="CW99" s="251">
        <v>3.0346417500808003E-2</v>
      </c>
      <c r="CX99" s="251">
        <v>1.7676900884020876E-2</v>
      </c>
      <c r="CY99" s="251">
        <v>2.4659687237166376E-2</v>
      </c>
      <c r="CZ99" s="251">
        <v>0</v>
      </c>
      <c r="DA99" s="252">
        <v>2.468449197561208E-2</v>
      </c>
    </row>
    <row r="100" spans="1:105" s="253" customFormat="1" ht="15" customHeight="1" x14ac:dyDescent="0.15">
      <c r="A100" s="254" t="s">
        <v>422</v>
      </c>
      <c r="B100" s="255" t="s">
        <v>653</v>
      </c>
      <c r="C100" s="250">
        <v>0</v>
      </c>
      <c r="D100" s="251">
        <v>0</v>
      </c>
      <c r="E100" s="251">
        <v>0</v>
      </c>
      <c r="F100" s="251">
        <v>0</v>
      </c>
      <c r="G100" s="251">
        <v>0</v>
      </c>
      <c r="H100" s="251">
        <v>0</v>
      </c>
      <c r="I100" s="251">
        <v>0</v>
      </c>
      <c r="J100" s="251">
        <v>0</v>
      </c>
      <c r="K100" s="251">
        <v>0</v>
      </c>
      <c r="L100" s="251">
        <v>0</v>
      </c>
      <c r="M100" s="251">
        <v>0</v>
      </c>
      <c r="N100" s="251">
        <v>0</v>
      </c>
      <c r="O100" s="251">
        <v>0</v>
      </c>
      <c r="P100" s="251">
        <v>0</v>
      </c>
      <c r="Q100" s="251">
        <v>0</v>
      </c>
      <c r="R100" s="251">
        <v>0</v>
      </c>
      <c r="S100" s="251">
        <v>0</v>
      </c>
      <c r="T100" s="251">
        <v>0</v>
      </c>
      <c r="U100" s="251">
        <v>0</v>
      </c>
      <c r="V100" s="251">
        <v>0</v>
      </c>
      <c r="W100" s="251">
        <v>0</v>
      </c>
      <c r="X100" s="251">
        <v>0</v>
      </c>
      <c r="Y100" s="251">
        <v>0</v>
      </c>
      <c r="Z100" s="251">
        <v>0</v>
      </c>
      <c r="AA100" s="251">
        <v>0</v>
      </c>
      <c r="AB100" s="251">
        <v>0</v>
      </c>
      <c r="AC100" s="251">
        <v>0</v>
      </c>
      <c r="AD100" s="251">
        <v>0</v>
      </c>
      <c r="AE100" s="251">
        <v>0</v>
      </c>
      <c r="AF100" s="251">
        <v>0</v>
      </c>
      <c r="AG100" s="251">
        <v>0</v>
      </c>
      <c r="AH100" s="251">
        <v>0</v>
      </c>
      <c r="AI100" s="251">
        <v>0</v>
      </c>
      <c r="AJ100" s="251">
        <v>0</v>
      </c>
      <c r="AK100" s="251">
        <v>0</v>
      </c>
      <c r="AL100" s="251">
        <v>0</v>
      </c>
      <c r="AM100" s="251">
        <v>0</v>
      </c>
      <c r="AN100" s="251">
        <v>0</v>
      </c>
      <c r="AO100" s="251">
        <v>0</v>
      </c>
      <c r="AP100" s="251">
        <v>0</v>
      </c>
      <c r="AQ100" s="251">
        <v>0</v>
      </c>
      <c r="AR100" s="251">
        <v>0</v>
      </c>
      <c r="AS100" s="251">
        <v>0</v>
      </c>
      <c r="AT100" s="251">
        <v>0</v>
      </c>
      <c r="AU100" s="251">
        <v>0</v>
      </c>
      <c r="AV100" s="251">
        <v>0</v>
      </c>
      <c r="AW100" s="251">
        <v>0</v>
      </c>
      <c r="AX100" s="251">
        <v>0</v>
      </c>
      <c r="AY100" s="251">
        <v>0</v>
      </c>
      <c r="AZ100" s="251">
        <v>0</v>
      </c>
      <c r="BA100" s="251">
        <v>0</v>
      </c>
      <c r="BB100" s="251">
        <v>0</v>
      </c>
      <c r="BC100" s="251">
        <v>0</v>
      </c>
      <c r="BD100" s="251">
        <v>0</v>
      </c>
      <c r="BE100" s="251">
        <v>0</v>
      </c>
      <c r="BF100" s="251">
        <v>0</v>
      </c>
      <c r="BG100" s="251">
        <v>0</v>
      </c>
      <c r="BH100" s="251">
        <v>0</v>
      </c>
      <c r="BI100" s="251">
        <v>0</v>
      </c>
      <c r="BJ100" s="251">
        <v>0</v>
      </c>
      <c r="BK100" s="251">
        <v>0</v>
      </c>
      <c r="BL100" s="251">
        <v>0</v>
      </c>
      <c r="BM100" s="251">
        <v>0</v>
      </c>
      <c r="BN100" s="251">
        <v>0</v>
      </c>
      <c r="BO100" s="251">
        <v>0</v>
      </c>
      <c r="BP100" s="251">
        <v>0</v>
      </c>
      <c r="BQ100" s="251">
        <v>0</v>
      </c>
      <c r="BR100" s="251">
        <v>0</v>
      </c>
      <c r="BS100" s="251">
        <v>0</v>
      </c>
      <c r="BT100" s="251">
        <v>0</v>
      </c>
      <c r="BU100" s="251">
        <v>0</v>
      </c>
      <c r="BV100" s="251">
        <v>0</v>
      </c>
      <c r="BW100" s="251">
        <v>0</v>
      </c>
      <c r="BX100" s="251">
        <v>0</v>
      </c>
      <c r="BY100" s="251">
        <v>0</v>
      </c>
      <c r="BZ100" s="251">
        <v>0</v>
      </c>
      <c r="CA100" s="251">
        <v>0</v>
      </c>
      <c r="CB100" s="251">
        <v>0</v>
      </c>
      <c r="CC100" s="251">
        <v>0</v>
      </c>
      <c r="CD100" s="251">
        <v>0</v>
      </c>
      <c r="CE100" s="251">
        <v>0</v>
      </c>
      <c r="CF100" s="251">
        <v>0</v>
      </c>
      <c r="CG100" s="251">
        <v>0</v>
      </c>
      <c r="CH100" s="251">
        <v>0</v>
      </c>
      <c r="CI100" s="251">
        <v>0</v>
      </c>
      <c r="CJ100" s="251">
        <v>0</v>
      </c>
      <c r="CK100" s="251">
        <v>0</v>
      </c>
      <c r="CL100" s="251">
        <v>0</v>
      </c>
      <c r="CM100" s="251">
        <v>0</v>
      </c>
      <c r="CN100" s="251">
        <v>0</v>
      </c>
      <c r="CO100" s="251">
        <v>0</v>
      </c>
      <c r="CP100" s="251">
        <v>0</v>
      </c>
      <c r="CQ100" s="251">
        <v>0</v>
      </c>
      <c r="CR100" s="251">
        <v>0</v>
      </c>
      <c r="CS100" s="251">
        <v>0</v>
      </c>
      <c r="CT100" s="251">
        <v>1.2747220270987051E-3</v>
      </c>
      <c r="CU100" s="251">
        <v>0</v>
      </c>
      <c r="CV100" s="251">
        <v>0</v>
      </c>
      <c r="CW100" s="251">
        <v>0</v>
      </c>
      <c r="CX100" s="251">
        <v>0</v>
      </c>
      <c r="CY100" s="251">
        <v>0</v>
      </c>
      <c r="CZ100" s="251">
        <v>0</v>
      </c>
      <c r="DA100" s="252">
        <v>0</v>
      </c>
    </row>
    <row r="101" spans="1:105" s="253" customFormat="1" ht="15" customHeight="1" x14ac:dyDescent="0.15">
      <c r="A101" s="254" t="s">
        <v>423</v>
      </c>
      <c r="B101" s="255" t="s">
        <v>654</v>
      </c>
      <c r="C101" s="250">
        <v>0</v>
      </c>
      <c r="D101" s="251">
        <v>0</v>
      </c>
      <c r="E101" s="251">
        <v>0</v>
      </c>
      <c r="F101" s="251">
        <v>0</v>
      </c>
      <c r="G101" s="251">
        <v>0</v>
      </c>
      <c r="H101" s="251">
        <v>0</v>
      </c>
      <c r="I101" s="251">
        <v>0</v>
      </c>
      <c r="J101" s="251">
        <v>0</v>
      </c>
      <c r="K101" s="251">
        <v>0</v>
      </c>
      <c r="L101" s="251">
        <v>0</v>
      </c>
      <c r="M101" s="251">
        <v>0</v>
      </c>
      <c r="N101" s="251">
        <v>0</v>
      </c>
      <c r="O101" s="251">
        <v>0</v>
      </c>
      <c r="P101" s="251">
        <v>0</v>
      </c>
      <c r="Q101" s="251">
        <v>0</v>
      </c>
      <c r="R101" s="251">
        <v>0</v>
      </c>
      <c r="S101" s="251">
        <v>0</v>
      </c>
      <c r="T101" s="251">
        <v>0</v>
      </c>
      <c r="U101" s="251">
        <v>0</v>
      </c>
      <c r="V101" s="251">
        <v>0</v>
      </c>
      <c r="W101" s="251">
        <v>0</v>
      </c>
      <c r="X101" s="251">
        <v>0</v>
      </c>
      <c r="Y101" s="251">
        <v>0</v>
      </c>
      <c r="Z101" s="251">
        <v>0</v>
      </c>
      <c r="AA101" s="251">
        <v>0</v>
      </c>
      <c r="AB101" s="251">
        <v>0</v>
      </c>
      <c r="AC101" s="251">
        <v>0</v>
      </c>
      <c r="AD101" s="251">
        <v>0</v>
      </c>
      <c r="AE101" s="251">
        <v>0</v>
      </c>
      <c r="AF101" s="251">
        <v>0</v>
      </c>
      <c r="AG101" s="251">
        <v>0</v>
      </c>
      <c r="AH101" s="251">
        <v>0</v>
      </c>
      <c r="AI101" s="251">
        <v>0</v>
      </c>
      <c r="AJ101" s="251">
        <v>0</v>
      </c>
      <c r="AK101" s="251">
        <v>0</v>
      </c>
      <c r="AL101" s="251">
        <v>0</v>
      </c>
      <c r="AM101" s="251">
        <v>0</v>
      </c>
      <c r="AN101" s="251">
        <v>0</v>
      </c>
      <c r="AO101" s="251">
        <v>0</v>
      </c>
      <c r="AP101" s="251">
        <v>0</v>
      </c>
      <c r="AQ101" s="251">
        <v>0</v>
      </c>
      <c r="AR101" s="251">
        <v>0</v>
      </c>
      <c r="AS101" s="251">
        <v>0</v>
      </c>
      <c r="AT101" s="251">
        <v>0</v>
      </c>
      <c r="AU101" s="251">
        <v>0</v>
      </c>
      <c r="AV101" s="251">
        <v>0</v>
      </c>
      <c r="AW101" s="251">
        <v>0</v>
      </c>
      <c r="AX101" s="251">
        <v>0</v>
      </c>
      <c r="AY101" s="251">
        <v>0</v>
      </c>
      <c r="AZ101" s="251">
        <v>0</v>
      </c>
      <c r="BA101" s="251">
        <v>0</v>
      </c>
      <c r="BB101" s="251">
        <v>0</v>
      </c>
      <c r="BC101" s="251">
        <v>0</v>
      </c>
      <c r="BD101" s="251">
        <v>0</v>
      </c>
      <c r="BE101" s="251">
        <v>0</v>
      </c>
      <c r="BF101" s="251">
        <v>0</v>
      </c>
      <c r="BG101" s="251">
        <v>0</v>
      </c>
      <c r="BH101" s="251">
        <v>0</v>
      </c>
      <c r="BI101" s="251">
        <v>0</v>
      </c>
      <c r="BJ101" s="251">
        <v>0</v>
      </c>
      <c r="BK101" s="251">
        <v>0</v>
      </c>
      <c r="BL101" s="251">
        <v>0</v>
      </c>
      <c r="BM101" s="251">
        <v>0</v>
      </c>
      <c r="BN101" s="251">
        <v>0</v>
      </c>
      <c r="BO101" s="251">
        <v>0</v>
      </c>
      <c r="BP101" s="251">
        <v>0</v>
      </c>
      <c r="BQ101" s="251">
        <v>0</v>
      </c>
      <c r="BR101" s="251">
        <v>0</v>
      </c>
      <c r="BS101" s="251">
        <v>0</v>
      </c>
      <c r="BT101" s="251">
        <v>0</v>
      </c>
      <c r="BU101" s="251">
        <v>0</v>
      </c>
      <c r="BV101" s="251">
        <v>0</v>
      </c>
      <c r="BW101" s="251">
        <v>0</v>
      </c>
      <c r="BX101" s="251">
        <v>0</v>
      </c>
      <c r="BY101" s="251">
        <v>0</v>
      </c>
      <c r="BZ101" s="251">
        <v>0</v>
      </c>
      <c r="CA101" s="251">
        <v>0</v>
      </c>
      <c r="CB101" s="251">
        <v>0</v>
      </c>
      <c r="CC101" s="251">
        <v>0</v>
      </c>
      <c r="CD101" s="251">
        <v>0</v>
      </c>
      <c r="CE101" s="251">
        <v>0</v>
      </c>
      <c r="CF101" s="251">
        <v>0</v>
      </c>
      <c r="CG101" s="251">
        <v>0</v>
      </c>
      <c r="CH101" s="251">
        <v>0</v>
      </c>
      <c r="CI101" s="251">
        <v>0</v>
      </c>
      <c r="CJ101" s="251">
        <v>7.1711762017934548E-3</v>
      </c>
      <c r="CK101" s="251">
        <v>0</v>
      </c>
      <c r="CL101" s="251">
        <v>7.5841362577686883E-3</v>
      </c>
      <c r="CM101" s="251">
        <v>1.3273920978247094E-2</v>
      </c>
      <c r="CN101" s="251">
        <v>3.0397432754711677E-2</v>
      </c>
      <c r="CO101" s="251">
        <v>0</v>
      </c>
      <c r="CP101" s="251">
        <v>0</v>
      </c>
      <c r="CQ101" s="251">
        <v>0</v>
      </c>
      <c r="CR101" s="251">
        <v>0</v>
      </c>
      <c r="CS101" s="251">
        <v>0</v>
      </c>
      <c r="CT101" s="251">
        <v>2.2716641322051579E-3</v>
      </c>
      <c r="CU101" s="251">
        <v>5.6790735267138077E-3</v>
      </c>
      <c r="CV101" s="251">
        <v>0</v>
      </c>
      <c r="CW101" s="251">
        <v>0</v>
      </c>
      <c r="CX101" s="251">
        <v>0</v>
      </c>
      <c r="CY101" s="251">
        <v>0</v>
      </c>
      <c r="CZ101" s="251">
        <v>0</v>
      </c>
      <c r="DA101" s="252">
        <v>0</v>
      </c>
    </row>
    <row r="102" spans="1:105" s="253" customFormat="1" ht="15" customHeight="1" x14ac:dyDescent="0.15">
      <c r="A102" s="254" t="s">
        <v>424</v>
      </c>
      <c r="B102" s="255" t="s">
        <v>597</v>
      </c>
      <c r="C102" s="250">
        <v>0</v>
      </c>
      <c r="D102" s="251">
        <v>0</v>
      </c>
      <c r="E102" s="251">
        <v>0</v>
      </c>
      <c r="F102" s="251">
        <v>2.0522901966754425E-6</v>
      </c>
      <c r="G102" s="251">
        <v>3.8298566358057008E-5</v>
      </c>
      <c r="H102" s="251">
        <v>0</v>
      </c>
      <c r="I102" s="251">
        <v>3.6404583811944323E-5</v>
      </c>
      <c r="J102" s="251">
        <v>1.0892093597342254E-4</v>
      </c>
      <c r="K102" s="251">
        <v>1.0733192560223333E-4</v>
      </c>
      <c r="L102" s="251">
        <v>1.227161164109341E-4</v>
      </c>
      <c r="M102" s="251">
        <v>1.0332255462238816E-4</v>
      </c>
      <c r="N102" s="251">
        <v>7.0807111067436052E-5</v>
      </c>
      <c r="O102" s="251">
        <v>1.6239891354741091E-4</v>
      </c>
      <c r="P102" s="251">
        <v>2.0896238029209378E-5</v>
      </c>
      <c r="Q102" s="251">
        <v>1.0571548410843756E-4</v>
      </c>
      <c r="R102" s="251">
        <v>9.6109621172593584E-5</v>
      </c>
      <c r="S102" s="251">
        <v>8.2723375009341086E-5</v>
      </c>
      <c r="T102" s="251">
        <v>5.0532273278533893E-5</v>
      </c>
      <c r="U102" s="251">
        <v>6.0309307907174863E-5</v>
      </c>
      <c r="V102" s="251">
        <v>4.6410899294713456E-5</v>
      </c>
      <c r="W102" s="251">
        <v>4.9878014928248171E-5</v>
      </c>
      <c r="X102" s="251">
        <v>3.2950373980480347E-5</v>
      </c>
      <c r="Y102" s="251">
        <v>3.3506643558636626E-5</v>
      </c>
      <c r="Z102" s="251">
        <v>2.4402147388970228E-5</v>
      </c>
      <c r="AA102" s="251">
        <v>8.9432328296140249E-6</v>
      </c>
      <c r="AB102" s="251">
        <v>9.5029432071949373E-5</v>
      </c>
      <c r="AC102" s="251">
        <v>1.0458122823997399E-5</v>
      </c>
      <c r="AD102" s="251">
        <v>2.9567456721827458E-5</v>
      </c>
      <c r="AE102" s="251">
        <v>5.1212338401321244E-5</v>
      </c>
      <c r="AF102" s="251">
        <v>5.7695897369180207E-5</v>
      </c>
      <c r="AG102" s="251">
        <v>2.9950077400054678E-5</v>
      </c>
      <c r="AH102" s="251">
        <v>2.0032352248881945E-6</v>
      </c>
      <c r="AI102" s="251">
        <v>5.5461259941172711E-6</v>
      </c>
      <c r="AJ102" s="251">
        <v>1.1014514998926972E-5</v>
      </c>
      <c r="AK102" s="251">
        <v>0</v>
      </c>
      <c r="AL102" s="251">
        <v>0</v>
      </c>
      <c r="AM102" s="251">
        <v>1.877963168840779E-5</v>
      </c>
      <c r="AN102" s="251">
        <v>6.2820680440446311E-6</v>
      </c>
      <c r="AO102" s="251">
        <v>2.1184420976813652E-6</v>
      </c>
      <c r="AP102" s="251">
        <v>0</v>
      </c>
      <c r="AQ102" s="251">
        <v>5.3933754471232233E-6</v>
      </c>
      <c r="AR102" s="251">
        <v>4.5064590900781919E-5</v>
      </c>
      <c r="AS102" s="251">
        <v>4.0647139770358426E-5</v>
      </c>
      <c r="AT102" s="251">
        <v>4.7464238420533558E-5</v>
      </c>
      <c r="AU102" s="251">
        <v>9.8302535717502035E-6</v>
      </c>
      <c r="AV102" s="251">
        <v>2.1533825711786172E-5</v>
      </c>
      <c r="AW102" s="251">
        <v>1.5982841244009809E-4</v>
      </c>
      <c r="AX102" s="251">
        <v>9.1986128625472886E-5</v>
      </c>
      <c r="AY102" s="251">
        <v>1.5666771445855939E-5</v>
      </c>
      <c r="AZ102" s="251">
        <v>5.2092132680069834E-5</v>
      </c>
      <c r="BA102" s="251">
        <v>3.9739416238970544E-5</v>
      </c>
      <c r="BB102" s="251">
        <v>2.5960371492916065E-6</v>
      </c>
      <c r="BC102" s="251">
        <v>3.2904729140793738E-5</v>
      </c>
      <c r="BD102" s="251">
        <v>5.1861652072444594E-5</v>
      </c>
      <c r="BE102" s="251">
        <v>3.897617541365045E-5</v>
      </c>
      <c r="BF102" s="251">
        <v>2.411856877575406E-4</v>
      </c>
      <c r="BG102" s="251">
        <v>1.5499200916684256E-4</v>
      </c>
      <c r="BH102" s="251">
        <v>7.529686075603442E-5</v>
      </c>
      <c r="BI102" s="251">
        <v>2.2039302136517499E-6</v>
      </c>
      <c r="BJ102" s="251">
        <v>1.1704749103942653E-5</v>
      </c>
      <c r="BK102" s="251">
        <v>1.9149085418302584E-5</v>
      </c>
      <c r="BL102" s="251">
        <v>5.7386453275255386E-5</v>
      </c>
      <c r="BM102" s="251">
        <v>5.2036796963474667E-5</v>
      </c>
      <c r="BN102" s="251">
        <v>1.4906020127952242E-5</v>
      </c>
      <c r="BO102" s="251">
        <v>4.6015046146170231E-5</v>
      </c>
      <c r="BP102" s="251">
        <v>7.2302724709337666E-5</v>
      </c>
      <c r="BQ102" s="251">
        <v>8.0713521680820353E-5</v>
      </c>
      <c r="BR102" s="251">
        <v>7.262828237887565E-5</v>
      </c>
      <c r="BS102" s="251">
        <v>7.1022597236276464E-5</v>
      </c>
      <c r="BT102" s="251">
        <v>6.7221207089901148E-5</v>
      </c>
      <c r="BU102" s="251">
        <v>5.6266933093518961E-5</v>
      </c>
      <c r="BV102" s="251">
        <v>0</v>
      </c>
      <c r="BW102" s="251">
        <v>1.8498695228866058E-3</v>
      </c>
      <c r="BX102" s="251">
        <v>7.351644942503822E-5</v>
      </c>
      <c r="BY102" s="251">
        <v>1.5822345966407509E-5</v>
      </c>
      <c r="BZ102" s="251">
        <v>1.5678543350797279E-4</v>
      </c>
      <c r="CA102" s="251">
        <v>2.4964036894271874E-4</v>
      </c>
      <c r="CB102" s="251">
        <v>7.0002282683130971E-5</v>
      </c>
      <c r="CC102" s="251">
        <v>4.6022053154244136E-5</v>
      </c>
      <c r="CD102" s="251">
        <v>5.0920895089990266E-5</v>
      </c>
      <c r="CE102" s="251">
        <v>3.3888683453477689E-4</v>
      </c>
      <c r="CF102" s="251">
        <v>5.1311475543104927E-4</v>
      </c>
      <c r="CG102" s="251">
        <v>1.2154167728206135E-3</v>
      </c>
      <c r="CH102" s="251">
        <v>4.6426349956022676E-4</v>
      </c>
      <c r="CI102" s="251">
        <v>1.1231953419278864E-4</v>
      </c>
      <c r="CJ102" s="251">
        <v>2.3787621022356044E-4</v>
      </c>
      <c r="CK102" s="251">
        <v>1.0020639351325935E-4</v>
      </c>
      <c r="CL102" s="251">
        <v>1.0906631065738649E-2</v>
      </c>
      <c r="CM102" s="251">
        <v>1.2288498117974779E-2</v>
      </c>
      <c r="CN102" s="251">
        <v>1.001751249324553E-2</v>
      </c>
      <c r="CO102" s="251">
        <v>7.3246107105621569E-5</v>
      </c>
      <c r="CP102" s="251">
        <v>1.1501997020723999E-4</v>
      </c>
      <c r="CQ102" s="251">
        <v>7.2420328227519495E-4</v>
      </c>
      <c r="CR102" s="251">
        <v>2.1840050668917552E-5</v>
      </c>
      <c r="CS102" s="251">
        <v>9.3649685007954179E-4</v>
      </c>
      <c r="CT102" s="251">
        <v>1.1342507385593599E-2</v>
      </c>
      <c r="CU102" s="251">
        <v>1.9786920749615979E-3</v>
      </c>
      <c r="CV102" s="251">
        <v>2.1325221626343854E-2</v>
      </c>
      <c r="CW102" s="251">
        <v>7.0019018120126217E-5</v>
      </c>
      <c r="CX102" s="251">
        <v>3.8894386618643003E-4</v>
      </c>
      <c r="CY102" s="251">
        <v>4.0445954093096806E-3</v>
      </c>
      <c r="CZ102" s="251">
        <v>0</v>
      </c>
      <c r="DA102" s="252">
        <v>1.6765310572695506E-3</v>
      </c>
    </row>
    <row r="103" spans="1:105" s="253" customFormat="1" ht="15" customHeight="1" x14ac:dyDescent="0.15">
      <c r="A103" s="254" t="s">
        <v>425</v>
      </c>
      <c r="B103" s="255" t="s">
        <v>655</v>
      </c>
      <c r="C103" s="250">
        <v>0</v>
      </c>
      <c r="D103" s="251">
        <v>0</v>
      </c>
      <c r="E103" s="251">
        <v>0</v>
      </c>
      <c r="F103" s="251">
        <v>0</v>
      </c>
      <c r="G103" s="251">
        <v>0</v>
      </c>
      <c r="H103" s="251">
        <v>0</v>
      </c>
      <c r="I103" s="251">
        <v>0</v>
      </c>
      <c r="J103" s="251">
        <v>0</v>
      </c>
      <c r="K103" s="251">
        <v>0</v>
      </c>
      <c r="L103" s="251">
        <v>0</v>
      </c>
      <c r="M103" s="251">
        <v>0</v>
      </c>
      <c r="N103" s="251">
        <v>0</v>
      </c>
      <c r="O103" s="251">
        <v>0</v>
      </c>
      <c r="P103" s="251">
        <v>0</v>
      </c>
      <c r="Q103" s="251">
        <v>0</v>
      </c>
      <c r="R103" s="251">
        <v>0</v>
      </c>
      <c r="S103" s="251">
        <v>0</v>
      </c>
      <c r="T103" s="251">
        <v>0</v>
      </c>
      <c r="U103" s="251">
        <v>0</v>
      </c>
      <c r="V103" s="251">
        <v>0</v>
      </c>
      <c r="W103" s="251">
        <v>0</v>
      </c>
      <c r="X103" s="251">
        <v>0</v>
      </c>
      <c r="Y103" s="251">
        <v>0</v>
      </c>
      <c r="Z103" s="251">
        <v>0</v>
      </c>
      <c r="AA103" s="251">
        <v>0</v>
      </c>
      <c r="AB103" s="251">
        <v>0</v>
      </c>
      <c r="AC103" s="251">
        <v>0</v>
      </c>
      <c r="AD103" s="251">
        <v>0</v>
      </c>
      <c r="AE103" s="251">
        <v>0</v>
      </c>
      <c r="AF103" s="251">
        <v>0</v>
      </c>
      <c r="AG103" s="251">
        <v>0</v>
      </c>
      <c r="AH103" s="251">
        <v>0</v>
      </c>
      <c r="AI103" s="251">
        <v>0</v>
      </c>
      <c r="AJ103" s="251">
        <v>0</v>
      </c>
      <c r="AK103" s="251">
        <v>0</v>
      </c>
      <c r="AL103" s="251">
        <v>0</v>
      </c>
      <c r="AM103" s="251">
        <v>0</v>
      </c>
      <c r="AN103" s="251">
        <v>0</v>
      </c>
      <c r="AO103" s="251">
        <v>0</v>
      </c>
      <c r="AP103" s="251">
        <v>0</v>
      </c>
      <c r="AQ103" s="251">
        <v>0</v>
      </c>
      <c r="AR103" s="251">
        <v>0</v>
      </c>
      <c r="AS103" s="251">
        <v>0</v>
      </c>
      <c r="AT103" s="251">
        <v>0</v>
      </c>
      <c r="AU103" s="251">
        <v>0</v>
      </c>
      <c r="AV103" s="251">
        <v>0</v>
      </c>
      <c r="AW103" s="251">
        <v>0</v>
      </c>
      <c r="AX103" s="251">
        <v>0</v>
      </c>
      <c r="AY103" s="251">
        <v>0</v>
      </c>
      <c r="AZ103" s="251">
        <v>0</v>
      </c>
      <c r="BA103" s="251">
        <v>0</v>
      </c>
      <c r="BB103" s="251">
        <v>0</v>
      </c>
      <c r="BC103" s="251">
        <v>0</v>
      </c>
      <c r="BD103" s="251">
        <v>0</v>
      </c>
      <c r="BE103" s="251">
        <v>0</v>
      </c>
      <c r="BF103" s="251">
        <v>0</v>
      </c>
      <c r="BG103" s="251">
        <v>0</v>
      </c>
      <c r="BH103" s="251">
        <v>0</v>
      </c>
      <c r="BI103" s="251">
        <v>0</v>
      </c>
      <c r="BJ103" s="251">
        <v>0</v>
      </c>
      <c r="BK103" s="251">
        <v>0</v>
      </c>
      <c r="BL103" s="251">
        <v>0</v>
      </c>
      <c r="BM103" s="251">
        <v>0</v>
      </c>
      <c r="BN103" s="251">
        <v>0</v>
      </c>
      <c r="BO103" s="251">
        <v>0</v>
      </c>
      <c r="BP103" s="251">
        <v>0</v>
      </c>
      <c r="BQ103" s="251">
        <v>0</v>
      </c>
      <c r="BR103" s="251">
        <v>3.768991922568965E-5</v>
      </c>
      <c r="BS103" s="251">
        <v>0</v>
      </c>
      <c r="BT103" s="251">
        <v>0</v>
      </c>
      <c r="BU103" s="251">
        <v>0</v>
      </c>
      <c r="BV103" s="251">
        <v>0</v>
      </c>
      <c r="BW103" s="251">
        <v>0</v>
      </c>
      <c r="BX103" s="251">
        <v>0</v>
      </c>
      <c r="BY103" s="251">
        <v>0</v>
      </c>
      <c r="BZ103" s="251">
        <v>0</v>
      </c>
      <c r="CA103" s="251">
        <v>0</v>
      </c>
      <c r="CB103" s="251">
        <v>0</v>
      </c>
      <c r="CC103" s="251">
        <v>0</v>
      </c>
      <c r="CD103" s="251">
        <v>0</v>
      </c>
      <c r="CE103" s="251">
        <v>0</v>
      </c>
      <c r="CF103" s="251">
        <v>2.6079116951995077E-5</v>
      </c>
      <c r="CG103" s="251">
        <v>4.8844904599745061E-2</v>
      </c>
      <c r="CH103" s="251">
        <v>7.4022401721611378E-3</v>
      </c>
      <c r="CI103" s="251">
        <v>0</v>
      </c>
      <c r="CJ103" s="251">
        <v>1.450485934054066E-4</v>
      </c>
      <c r="CK103" s="251">
        <v>3.1657377954287647E-6</v>
      </c>
      <c r="CL103" s="251">
        <v>0</v>
      </c>
      <c r="CM103" s="251">
        <v>0</v>
      </c>
      <c r="CN103" s="251">
        <v>0</v>
      </c>
      <c r="CO103" s="251">
        <v>0</v>
      </c>
      <c r="CP103" s="251">
        <v>0</v>
      </c>
      <c r="CQ103" s="251">
        <v>1.6434364961611655E-2</v>
      </c>
      <c r="CR103" s="251">
        <v>0</v>
      </c>
      <c r="CS103" s="251">
        <v>0</v>
      </c>
      <c r="CT103" s="251">
        <v>1.7275948272724966E-3</v>
      </c>
      <c r="CU103" s="251">
        <v>1.5111415601021464E-4</v>
      </c>
      <c r="CV103" s="251">
        <v>0</v>
      </c>
      <c r="CW103" s="251">
        <v>1.1944273773087776E-2</v>
      </c>
      <c r="CX103" s="251">
        <v>0</v>
      </c>
      <c r="CY103" s="251">
        <v>1.2069923042971505E-3</v>
      </c>
      <c r="CZ103" s="251">
        <v>0</v>
      </c>
      <c r="DA103" s="252">
        <v>3.6292686326532485E-4</v>
      </c>
    </row>
    <row r="104" spans="1:105" s="253" customFormat="1" ht="15" customHeight="1" x14ac:dyDescent="0.15">
      <c r="A104" s="254" t="s">
        <v>426</v>
      </c>
      <c r="B104" s="255" t="s">
        <v>673</v>
      </c>
      <c r="C104" s="250">
        <v>0</v>
      </c>
      <c r="D104" s="251">
        <v>4.649429004863829E-3</v>
      </c>
      <c r="E104" s="251">
        <v>0</v>
      </c>
      <c r="F104" s="251">
        <v>0</v>
      </c>
      <c r="G104" s="251">
        <v>0</v>
      </c>
      <c r="H104" s="251">
        <v>0</v>
      </c>
      <c r="I104" s="251">
        <v>0</v>
      </c>
      <c r="J104" s="251">
        <v>0</v>
      </c>
      <c r="K104" s="251">
        <v>0</v>
      </c>
      <c r="L104" s="251">
        <v>0</v>
      </c>
      <c r="M104" s="251">
        <v>0</v>
      </c>
      <c r="N104" s="251">
        <v>0</v>
      </c>
      <c r="O104" s="251">
        <v>0</v>
      </c>
      <c r="P104" s="251">
        <v>0</v>
      </c>
      <c r="Q104" s="251">
        <v>0</v>
      </c>
      <c r="R104" s="251">
        <v>0</v>
      </c>
      <c r="S104" s="251">
        <v>0</v>
      </c>
      <c r="T104" s="251">
        <v>0</v>
      </c>
      <c r="U104" s="251">
        <v>0</v>
      </c>
      <c r="V104" s="251">
        <v>0</v>
      </c>
      <c r="W104" s="251">
        <v>0</v>
      </c>
      <c r="X104" s="251">
        <v>0</v>
      </c>
      <c r="Y104" s="251">
        <v>0</v>
      </c>
      <c r="Z104" s="251">
        <v>0</v>
      </c>
      <c r="AA104" s="251">
        <v>0</v>
      </c>
      <c r="AB104" s="251">
        <v>0</v>
      </c>
      <c r="AC104" s="251">
        <v>0</v>
      </c>
      <c r="AD104" s="251">
        <v>0</v>
      </c>
      <c r="AE104" s="251">
        <v>0</v>
      </c>
      <c r="AF104" s="251">
        <v>0</v>
      </c>
      <c r="AG104" s="251">
        <v>0</v>
      </c>
      <c r="AH104" s="251">
        <v>0</v>
      </c>
      <c r="AI104" s="251">
        <v>0</v>
      </c>
      <c r="AJ104" s="251">
        <v>0</v>
      </c>
      <c r="AK104" s="251">
        <v>0</v>
      </c>
      <c r="AL104" s="251">
        <v>0</v>
      </c>
      <c r="AM104" s="251">
        <v>0</v>
      </c>
      <c r="AN104" s="251">
        <v>0</v>
      </c>
      <c r="AO104" s="251">
        <v>0</v>
      </c>
      <c r="AP104" s="251">
        <v>0</v>
      </c>
      <c r="AQ104" s="251">
        <v>0</v>
      </c>
      <c r="AR104" s="251">
        <v>0</v>
      </c>
      <c r="AS104" s="251">
        <v>0</v>
      </c>
      <c r="AT104" s="251">
        <v>0</v>
      </c>
      <c r="AU104" s="251">
        <v>0</v>
      </c>
      <c r="AV104" s="251">
        <v>0</v>
      </c>
      <c r="AW104" s="251">
        <v>0</v>
      </c>
      <c r="AX104" s="251">
        <v>0</v>
      </c>
      <c r="AY104" s="251">
        <v>0</v>
      </c>
      <c r="AZ104" s="251">
        <v>0</v>
      </c>
      <c r="BA104" s="251">
        <v>0</v>
      </c>
      <c r="BB104" s="251">
        <v>0</v>
      </c>
      <c r="BC104" s="251">
        <v>0</v>
      </c>
      <c r="BD104" s="251">
        <v>0</v>
      </c>
      <c r="BE104" s="251">
        <v>0</v>
      </c>
      <c r="BF104" s="251">
        <v>0</v>
      </c>
      <c r="BG104" s="251">
        <v>0</v>
      </c>
      <c r="BH104" s="251">
        <v>0</v>
      </c>
      <c r="BI104" s="251">
        <v>0</v>
      </c>
      <c r="BJ104" s="251">
        <v>0</v>
      </c>
      <c r="BK104" s="251">
        <v>0</v>
      </c>
      <c r="BL104" s="251">
        <v>0</v>
      </c>
      <c r="BM104" s="251">
        <v>0</v>
      </c>
      <c r="BN104" s="251">
        <v>0</v>
      </c>
      <c r="BO104" s="251">
        <v>0</v>
      </c>
      <c r="BP104" s="251">
        <v>0</v>
      </c>
      <c r="BQ104" s="251">
        <v>0</v>
      </c>
      <c r="BR104" s="251">
        <v>0</v>
      </c>
      <c r="BS104" s="251">
        <v>0</v>
      </c>
      <c r="BT104" s="251">
        <v>0</v>
      </c>
      <c r="BU104" s="251">
        <v>0</v>
      </c>
      <c r="BV104" s="251">
        <v>0</v>
      </c>
      <c r="BW104" s="251">
        <v>0</v>
      </c>
      <c r="BX104" s="251">
        <v>0</v>
      </c>
      <c r="BY104" s="251">
        <v>0</v>
      </c>
      <c r="BZ104" s="251">
        <v>0</v>
      </c>
      <c r="CA104" s="251">
        <v>0</v>
      </c>
      <c r="CB104" s="251">
        <v>0</v>
      </c>
      <c r="CC104" s="251">
        <v>0</v>
      </c>
      <c r="CD104" s="251">
        <v>0</v>
      </c>
      <c r="CE104" s="251">
        <v>0</v>
      </c>
      <c r="CF104" s="251">
        <v>0</v>
      </c>
      <c r="CG104" s="251">
        <v>0</v>
      </c>
      <c r="CH104" s="251">
        <v>0</v>
      </c>
      <c r="CI104" s="251">
        <v>0</v>
      </c>
      <c r="CJ104" s="251">
        <v>4.3660929376516033E-4</v>
      </c>
      <c r="CK104" s="251">
        <v>0</v>
      </c>
      <c r="CL104" s="251">
        <v>0</v>
      </c>
      <c r="CM104" s="251">
        <v>0</v>
      </c>
      <c r="CN104" s="251">
        <v>0</v>
      </c>
      <c r="CO104" s="251">
        <v>0</v>
      </c>
      <c r="CP104" s="251">
        <v>0</v>
      </c>
      <c r="CQ104" s="251">
        <v>0</v>
      </c>
      <c r="CR104" s="251">
        <v>0</v>
      </c>
      <c r="CS104" s="251">
        <v>0</v>
      </c>
      <c r="CT104" s="251">
        <v>0</v>
      </c>
      <c r="CU104" s="251">
        <v>0</v>
      </c>
      <c r="CV104" s="251">
        <v>0</v>
      </c>
      <c r="CW104" s="251">
        <v>1.8440304092595696E-3</v>
      </c>
      <c r="CX104" s="251">
        <v>2.3962599495427977E-3</v>
      </c>
      <c r="CY104" s="251">
        <v>0</v>
      </c>
      <c r="CZ104" s="251">
        <v>0</v>
      </c>
      <c r="DA104" s="252">
        <v>0</v>
      </c>
    </row>
    <row r="105" spans="1:105" s="253" customFormat="1" ht="15" customHeight="1" x14ac:dyDescent="0.15">
      <c r="A105" s="254" t="s">
        <v>427</v>
      </c>
      <c r="B105" s="255" t="s">
        <v>599</v>
      </c>
      <c r="C105" s="250">
        <v>0</v>
      </c>
      <c r="D105" s="251">
        <v>0</v>
      </c>
      <c r="E105" s="251">
        <v>2.4641762466763527E-3</v>
      </c>
      <c r="F105" s="251">
        <v>1.094554771560236E-4</v>
      </c>
      <c r="G105" s="251">
        <v>1.1103411206027248E-3</v>
      </c>
      <c r="H105" s="251">
        <v>0</v>
      </c>
      <c r="I105" s="251">
        <v>1.972480245048826E-4</v>
      </c>
      <c r="J105" s="251">
        <v>9.291860840748751E-5</v>
      </c>
      <c r="K105" s="251">
        <v>1.4912259070975345E-4</v>
      </c>
      <c r="L105" s="251">
        <v>7.8477326409331144E-6</v>
      </c>
      <c r="M105" s="251">
        <v>1.3406008879320613E-4</v>
      </c>
      <c r="N105" s="251">
        <v>2.3679396298230504E-4</v>
      </c>
      <c r="O105" s="251">
        <v>1.0779179668504664E-4</v>
      </c>
      <c r="P105" s="251">
        <v>1.1889797452278824E-4</v>
      </c>
      <c r="Q105" s="251">
        <v>6.3771688794158683E-5</v>
      </c>
      <c r="R105" s="251">
        <v>1.1240891365215624E-4</v>
      </c>
      <c r="S105" s="251">
        <v>9.6942328632257794E-5</v>
      </c>
      <c r="T105" s="251">
        <v>1.0780218299420563E-4</v>
      </c>
      <c r="U105" s="251">
        <v>3.3584809836253574E-5</v>
      </c>
      <c r="V105" s="251">
        <v>3.6386145047055347E-5</v>
      </c>
      <c r="W105" s="251">
        <v>1.0832538043888259E-4</v>
      </c>
      <c r="X105" s="251">
        <v>2.9943495746520164E-4</v>
      </c>
      <c r="Y105" s="251">
        <v>1.8659734257654535E-4</v>
      </c>
      <c r="Z105" s="251">
        <v>7.3206442166910687E-5</v>
      </c>
      <c r="AA105" s="251">
        <v>6.2726841374376145E-5</v>
      </c>
      <c r="AB105" s="251">
        <v>7.4529481460450234E-5</v>
      </c>
      <c r="AC105" s="251">
        <v>6.6057306710121751E-4</v>
      </c>
      <c r="AD105" s="251">
        <v>5.531975773761267E-5</v>
      </c>
      <c r="AE105" s="251">
        <v>4.1479044622106812E-5</v>
      </c>
      <c r="AF105" s="251">
        <v>4.3931843421630683E-5</v>
      </c>
      <c r="AG105" s="251">
        <v>8.7934820273416345E-5</v>
      </c>
      <c r="AH105" s="251">
        <v>2.2786800683103213E-4</v>
      </c>
      <c r="AI105" s="251">
        <v>1.6334521079482624E-4</v>
      </c>
      <c r="AJ105" s="251">
        <v>3.6212882860988294E-4</v>
      </c>
      <c r="AK105" s="251">
        <v>0</v>
      </c>
      <c r="AL105" s="251">
        <v>0</v>
      </c>
      <c r="AM105" s="251">
        <v>2.5319279967238811E-5</v>
      </c>
      <c r="AN105" s="251">
        <v>6.795475635461477E-5</v>
      </c>
      <c r="AO105" s="251">
        <v>1.4829094683769556E-5</v>
      </c>
      <c r="AP105" s="251">
        <v>0</v>
      </c>
      <c r="AQ105" s="251">
        <v>2.5789013632221389E-5</v>
      </c>
      <c r="AR105" s="251">
        <v>6.4956697886055511E-5</v>
      </c>
      <c r="AS105" s="251">
        <v>4.7330990669499582E-5</v>
      </c>
      <c r="AT105" s="251">
        <v>1.1510052639683387E-4</v>
      </c>
      <c r="AU105" s="251">
        <v>5.8508731243325856E-5</v>
      </c>
      <c r="AV105" s="251">
        <v>1.6776289438513866E-4</v>
      </c>
      <c r="AW105" s="251">
        <v>9.4568143809573807E-5</v>
      </c>
      <c r="AX105" s="251">
        <v>2.6483606557377049E-4</v>
      </c>
      <c r="AY105" s="251">
        <v>1.3485449110217575E-4</v>
      </c>
      <c r="AZ105" s="251">
        <v>1.8249845131497437E-4</v>
      </c>
      <c r="BA105" s="251">
        <v>8.7018326467943404E-5</v>
      </c>
      <c r="BB105" s="251">
        <v>3.306053309622861E-4</v>
      </c>
      <c r="BC105" s="251">
        <v>1.4453188355459753E-4</v>
      </c>
      <c r="BD105" s="251">
        <v>6.9985347689159109E-5</v>
      </c>
      <c r="BE105" s="251">
        <v>5.3114174596555699E-5</v>
      </c>
      <c r="BF105" s="251">
        <v>2.8768881056046508E-4</v>
      </c>
      <c r="BG105" s="251">
        <v>7.7194463709555827E-5</v>
      </c>
      <c r="BH105" s="251">
        <v>2.0114990598543012E-4</v>
      </c>
      <c r="BI105" s="251">
        <v>6.0745826513776353E-5</v>
      </c>
      <c r="BJ105" s="251">
        <v>2.1745141689068101E-4</v>
      </c>
      <c r="BK105" s="251">
        <v>1.2518316600535005E-4</v>
      </c>
      <c r="BL105" s="251">
        <v>4.2169136278572119E-4</v>
      </c>
      <c r="BM105" s="251">
        <v>7.7023781075144786E-5</v>
      </c>
      <c r="BN105" s="251">
        <v>1.8757460010723718E-4</v>
      </c>
      <c r="BO105" s="251">
        <v>3.3851241780476698E-4</v>
      </c>
      <c r="BP105" s="251">
        <v>0</v>
      </c>
      <c r="BQ105" s="251">
        <v>8.0819268048663471E-4</v>
      </c>
      <c r="BR105" s="251">
        <v>4.9354052185581138E-4</v>
      </c>
      <c r="BS105" s="251">
        <v>2.0971322195670707E-4</v>
      </c>
      <c r="BT105" s="251">
        <v>1.4247130445983077E-3</v>
      </c>
      <c r="BU105" s="251">
        <v>1.4650677113758586E-3</v>
      </c>
      <c r="BV105" s="251">
        <v>4.9084905862015887E-4</v>
      </c>
      <c r="BW105" s="251">
        <v>2.5369760892311223E-4</v>
      </c>
      <c r="BX105" s="251">
        <v>4.5251773766747543E-4</v>
      </c>
      <c r="BY105" s="251">
        <v>0</v>
      </c>
      <c r="BZ105" s="251">
        <v>3.6383222608309476E-4</v>
      </c>
      <c r="CA105" s="251">
        <v>1.1131587735464002E-4</v>
      </c>
      <c r="CB105" s="251">
        <v>2.3696424883420112E-4</v>
      </c>
      <c r="CC105" s="251">
        <v>2.7899591334395112E-4</v>
      </c>
      <c r="CD105" s="251">
        <v>4.8918702816817057E-4</v>
      </c>
      <c r="CE105" s="251">
        <v>3.3959398202257021E-4</v>
      </c>
      <c r="CF105" s="251">
        <v>3.982105563517852E-4</v>
      </c>
      <c r="CG105" s="251">
        <v>1.3352599869525185E-3</v>
      </c>
      <c r="CH105" s="251">
        <v>1.4145962880499948E-3</v>
      </c>
      <c r="CI105" s="251">
        <v>3.0181480678392024E-4</v>
      </c>
      <c r="CJ105" s="251">
        <v>3.8015919839163278E-3</v>
      </c>
      <c r="CK105" s="251">
        <v>2.3829551640693076E-3</v>
      </c>
      <c r="CL105" s="251">
        <v>2.6144535929820893E-4</v>
      </c>
      <c r="CM105" s="251">
        <v>2.0016655059157634E-4</v>
      </c>
      <c r="CN105" s="251">
        <v>2.4709377425975986E-4</v>
      </c>
      <c r="CO105" s="251">
        <v>2.3510369937832856E-3</v>
      </c>
      <c r="CP105" s="251">
        <v>8.695652518770781E-4</v>
      </c>
      <c r="CQ105" s="251">
        <v>1.7301973343516752E-3</v>
      </c>
      <c r="CR105" s="251">
        <v>4.4392560133596655E-4</v>
      </c>
      <c r="CS105" s="251">
        <v>8.8362070637742107E-4</v>
      </c>
      <c r="CT105" s="251">
        <v>1.8046542196854328E-3</v>
      </c>
      <c r="CU105" s="251">
        <v>4.8213734764496262E-4</v>
      </c>
      <c r="CV105" s="251">
        <v>1.5825573765444571E-3</v>
      </c>
      <c r="CW105" s="251">
        <v>2.5765566461017626E-3</v>
      </c>
      <c r="CX105" s="251">
        <v>1.4737197967738993E-3</v>
      </c>
      <c r="CY105" s="251">
        <v>4.3702598401744687E-3</v>
      </c>
      <c r="CZ105" s="251">
        <v>0</v>
      </c>
      <c r="DA105" s="252">
        <v>1.5339434711806898E-3</v>
      </c>
    </row>
    <row r="106" spans="1:105" s="253" customFormat="1" ht="15" customHeight="1" x14ac:dyDescent="0.15">
      <c r="A106" s="254" t="s">
        <v>428</v>
      </c>
      <c r="B106" s="255" t="s">
        <v>656</v>
      </c>
      <c r="C106" s="250">
        <v>1.0865744327859344E-4</v>
      </c>
      <c r="D106" s="251">
        <v>2.8948117723158392E-4</v>
      </c>
      <c r="E106" s="251">
        <v>8.2058957579456561E-4</v>
      </c>
      <c r="F106" s="251">
        <v>4.7067696975984603E-3</v>
      </c>
      <c r="G106" s="251">
        <v>1.0239075706778306E-3</v>
      </c>
      <c r="H106" s="251">
        <v>0</v>
      </c>
      <c r="I106" s="251">
        <v>1.0284483356397106E-3</v>
      </c>
      <c r="J106" s="251">
        <v>6.1015944174938315E-4</v>
      </c>
      <c r="K106" s="251">
        <v>3.2644553706659565E-4</v>
      </c>
      <c r="L106" s="251">
        <v>2.6771979352211824E-5</v>
      </c>
      <c r="M106" s="251">
        <v>1.0666294689010837E-3</v>
      </c>
      <c r="N106" s="251">
        <v>1.0872819871914777E-3</v>
      </c>
      <c r="O106" s="251">
        <v>2.8658489984235058E-4</v>
      </c>
      <c r="P106" s="251">
        <v>1.3282879987559449E-5</v>
      </c>
      <c r="Q106" s="251">
        <v>8.0763205875555323E-4</v>
      </c>
      <c r="R106" s="251">
        <v>1.3349026866667105E-3</v>
      </c>
      <c r="S106" s="251">
        <v>7.8183745779272264E-4</v>
      </c>
      <c r="T106" s="251">
        <v>1.2472648404463524E-3</v>
      </c>
      <c r="U106" s="251">
        <v>6.3821377960173332E-4</v>
      </c>
      <c r="V106" s="251">
        <v>7.0236928966925201E-4</v>
      </c>
      <c r="W106" s="251">
        <v>8.8462065242787282E-4</v>
      </c>
      <c r="X106" s="251">
        <v>9.2311161782577644E-4</v>
      </c>
      <c r="Y106" s="251">
        <v>4.5811669555170423E-4</v>
      </c>
      <c r="Z106" s="251">
        <v>2.1961932650073208E-4</v>
      </c>
      <c r="AA106" s="251">
        <v>5.0355369293410084E-4</v>
      </c>
      <c r="AB106" s="251">
        <v>8.4637992215975174E-4</v>
      </c>
      <c r="AC106" s="251">
        <v>7.2465283785916519E-4</v>
      </c>
      <c r="AD106" s="251">
        <v>2.6372263818017074E-4</v>
      </c>
      <c r="AE106" s="251">
        <v>1.3001010430768883E-4</v>
      </c>
      <c r="AF106" s="251">
        <v>3.446669947413772E-4</v>
      </c>
      <c r="AG106" s="251">
        <v>7.6477174384325666E-4</v>
      </c>
      <c r="AH106" s="251">
        <v>1.0940168371920652E-3</v>
      </c>
      <c r="AI106" s="251">
        <v>7.8673862273466195E-4</v>
      </c>
      <c r="AJ106" s="251">
        <v>4.8144089753374348E-4</v>
      </c>
      <c r="AK106" s="251">
        <v>0</v>
      </c>
      <c r="AL106" s="251">
        <v>0</v>
      </c>
      <c r="AM106" s="251">
        <v>7.4698870179588537E-5</v>
      </c>
      <c r="AN106" s="251">
        <v>2.3470061321912938E-4</v>
      </c>
      <c r="AO106" s="251">
        <v>1.0168522068870552E-4</v>
      </c>
      <c r="AP106" s="251">
        <v>0</v>
      </c>
      <c r="AQ106" s="251">
        <v>2.3458083553924456E-4</v>
      </c>
      <c r="AR106" s="251">
        <v>1.0999710385433254E-3</v>
      </c>
      <c r="AS106" s="251">
        <v>5.2048545897149211E-4</v>
      </c>
      <c r="AT106" s="251">
        <v>6.7685635476461697E-4</v>
      </c>
      <c r="AU106" s="251">
        <v>1.0154663286582452E-3</v>
      </c>
      <c r="AV106" s="251">
        <v>1.2535420156258273E-3</v>
      </c>
      <c r="AW106" s="251">
        <v>6.5390759169960176E-4</v>
      </c>
      <c r="AX106" s="251">
        <v>1.1742118537200505E-3</v>
      </c>
      <c r="AY106" s="251">
        <v>1.0737584250652308E-3</v>
      </c>
      <c r="AZ106" s="251">
        <v>5.219772484090781E-4</v>
      </c>
      <c r="BA106" s="251">
        <v>7.064348795840713E-4</v>
      </c>
      <c r="BB106" s="251">
        <v>6.9651676715493799E-4</v>
      </c>
      <c r="BC106" s="251">
        <v>8.1472264930520849E-4</v>
      </c>
      <c r="BD106" s="251">
        <v>1.0500590414237974E-3</v>
      </c>
      <c r="BE106" s="251">
        <v>1.598374424561703E-4</v>
      </c>
      <c r="BF106" s="251">
        <v>5.0428301642900151E-4</v>
      </c>
      <c r="BG106" s="251">
        <v>1.9346862467207429E-3</v>
      </c>
      <c r="BH106" s="251">
        <v>2.3736978704570373E-3</v>
      </c>
      <c r="BI106" s="251">
        <v>1.7452372379354793E-4</v>
      </c>
      <c r="BJ106" s="251">
        <v>8.5674283154121866E-4</v>
      </c>
      <c r="BK106" s="251">
        <v>2.2242049333847894E-5</v>
      </c>
      <c r="BL106" s="251">
        <v>1.5909792652987517E-3</v>
      </c>
      <c r="BM106" s="251">
        <v>8.085598174719367E-5</v>
      </c>
      <c r="BN106" s="251">
        <v>2.9424311408645612E-4</v>
      </c>
      <c r="BO106" s="251">
        <v>9.0886902534648487E-4</v>
      </c>
      <c r="BP106" s="251">
        <v>2.9035183920039791E-3</v>
      </c>
      <c r="BQ106" s="251">
        <v>1.888976411798161E-3</v>
      </c>
      <c r="BR106" s="251">
        <v>2.4094009043836304E-3</v>
      </c>
      <c r="BS106" s="251">
        <v>3.3421574231398939E-3</v>
      </c>
      <c r="BT106" s="251">
        <v>1.1099631665885334E-3</v>
      </c>
      <c r="BU106" s="251">
        <v>7.7019250032650847E-4</v>
      </c>
      <c r="BV106" s="251">
        <v>0</v>
      </c>
      <c r="BW106" s="251">
        <v>2.4793917732958736E-3</v>
      </c>
      <c r="BX106" s="251">
        <v>1.8280215303726262E-3</v>
      </c>
      <c r="BY106" s="251">
        <v>9.5868754923101565E-4</v>
      </c>
      <c r="BZ106" s="251">
        <v>3.9571443146151032E-3</v>
      </c>
      <c r="CA106" s="251">
        <v>1.4097486962033209E-3</v>
      </c>
      <c r="CB106" s="251">
        <v>5.9554115895083535E-3</v>
      </c>
      <c r="CC106" s="251">
        <v>3.602401778455768E-3</v>
      </c>
      <c r="CD106" s="251">
        <v>1.5529217245478122E-3</v>
      </c>
      <c r="CE106" s="251">
        <v>3.374290227907108E-3</v>
      </c>
      <c r="CF106" s="251">
        <v>2.7448238074372633E-3</v>
      </c>
      <c r="CG106" s="251">
        <v>2.2783608231538993E-3</v>
      </c>
      <c r="CH106" s="251">
        <v>1.3064187226210287E-3</v>
      </c>
      <c r="CI106" s="251">
        <v>2.8888714276294409E-3</v>
      </c>
      <c r="CJ106" s="251">
        <v>1.8555744279962789E-3</v>
      </c>
      <c r="CK106" s="251">
        <v>7.1121447324956058E-3</v>
      </c>
      <c r="CL106" s="251">
        <v>1.3975898479596076E-3</v>
      </c>
      <c r="CM106" s="251">
        <v>4.0805351634746537E-3</v>
      </c>
      <c r="CN106" s="251">
        <v>4.4048962610604521E-3</v>
      </c>
      <c r="CO106" s="251">
        <v>4.534963891980711E-3</v>
      </c>
      <c r="CP106" s="251">
        <v>1.4680637004211728E-3</v>
      </c>
      <c r="CQ106" s="251">
        <v>1.2580196051887448E-3</v>
      </c>
      <c r="CR106" s="251">
        <v>1.3439688322934053E-3</v>
      </c>
      <c r="CS106" s="251">
        <v>1.6628649026884325E-3</v>
      </c>
      <c r="CT106" s="251">
        <v>2.3786739123962185E-3</v>
      </c>
      <c r="CU106" s="251">
        <v>6.5257673435190544E-4</v>
      </c>
      <c r="CV106" s="251">
        <v>3.7667819296837868E-3</v>
      </c>
      <c r="CW106" s="251">
        <v>1.8015097691648019E-3</v>
      </c>
      <c r="CX106" s="251">
        <v>3.0534086276142645E-3</v>
      </c>
      <c r="CY106" s="251">
        <v>2.2420774126880407E-3</v>
      </c>
      <c r="CZ106" s="251">
        <v>0</v>
      </c>
      <c r="DA106" s="252">
        <v>1.2093669463851291E-4</v>
      </c>
    </row>
    <row r="107" spans="1:105" s="253" customFormat="1" ht="15" customHeight="1" x14ac:dyDescent="0.15">
      <c r="A107" s="254" t="s">
        <v>429</v>
      </c>
      <c r="B107" s="255" t="s">
        <v>657</v>
      </c>
      <c r="C107" s="250">
        <v>8.8772370756613674E-3</v>
      </c>
      <c r="D107" s="251">
        <v>9.5626944041912347E-5</v>
      </c>
      <c r="E107" s="251">
        <v>1.0339492855525997E-3</v>
      </c>
      <c r="F107" s="251">
        <v>6.8238649039458464E-4</v>
      </c>
      <c r="G107" s="251">
        <v>8.4224481002070726E-3</v>
      </c>
      <c r="H107" s="251">
        <v>0</v>
      </c>
      <c r="I107" s="251">
        <v>6.9741534992116107E-3</v>
      </c>
      <c r="J107" s="251">
        <v>7.051165320179696E-3</v>
      </c>
      <c r="K107" s="251">
        <v>7.1501528956165964E-3</v>
      </c>
      <c r="L107" s="251">
        <v>7.7826861483864087E-3</v>
      </c>
      <c r="M107" s="251">
        <v>2.1871051723616488E-3</v>
      </c>
      <c r="N107" s="251">
        <v>1.1209220540435094E-3</v>
      </c>
      <c r="O107" s="251">
        <v>2.107955256399098E-3</v>
      </c>
      <c r="P107" s="251">
        <v>2.0700234556222221E-3</v>
      </c>
      <c r="Q107" s="251">
        <v>2.0792138534363952E-3</v>
      </c>
      <c r="R107" s="251">
        <v>3.6906656574844199E-3</v>
      </c>
      <c r="S107" s="251">
        <v>9.8177681758946055E-3</v>
      </c>
      <c r="T107" s="251">
        <v>1.6123805673731559E-3</v>
      </c>
      <c r="U107" s="251">
        <v>2.1244952039253268E-3</v>
      </c>
      <c r="V107" s="251">
        <v>2.8201914462856162E-3</v>
      </c>
      <c r="W107" s="251">
        <v>2.1340612642648561E-3</v>
      </c>
      <c r="X107" s="251">
        <v>2.8440056629540074E-4</v>
      </c>
      <c r="Y107" s="251">
        <v>5.6210283073367994E-3</v>
      </c>
      <c r="Z107" s="251">
        <v>2.14738897022938E-3</v>
      </c>
      <c r="AA107" s="251">
        <v>1.3780031251630278E-3</v>
      </c>
      <c r="AB107" s="251">
        <v>4.7946555189291976E-4</v>
      </c>
      <c r="AC107" s="251">
        <v>1.1268151973637924E-3</v>
      </c>
      <c r="AD107" s="251">
        <v>1.8431398731460727E-2</v>
      </c>
      <c r="AE107" s="251">
        <v>1.4354046931241498E-3</v>
      </c>
      <c r="AF107" s="251">
        <v>5.5974447882315452E-3</v>
      </c>
      <c r="AG107" s="251">
        <v>4.4228602672173765E-3</v>
      </c>
      <c r="AH107" s="251">
        <v>1.9069296914516944E-2</v>
      </c>
      <c r="AI107" s="251">
        <v>8.3767890497052373E-3</v>
      </c>
      <c r="AJ107" s="251">
        <v>5.1341141558546768E-3</v>
      </c>
      <c r="AK107" s="251">
        <v>0</v>
      </c>
      <c r="AL107" s="251">
        <v>0</v>
      </c>
      <c r="AM107" s="251">
        <v>2.2795045674372377E-3</v>
      </c>
      <c r="AN107" s="251">
        <v>1.4491200321437796E-2</v>
      </c>
      <c r="AO107" s="251">
        <v>3.3820928089482996E-3</v>
      </c>
      <c r="AP107" s="251">
        <v>0</v>
      </c>
      <c r="AQ107" s="251">
        <v>4.9500647824981866E-3</v>
      </c>
      <c r="AR107" s="251">
        <v>2.7482749593038124E-3</v>
      </c>
      <c r="AS107" s="251">
        <v>4.7927252345060173E-3</v>
      </c>
      <c r="AT107" s="251">
        <v>8.0356361461777701E-3</v>
      </c>
      <c r="AU107" s="251">
        <v>4.267703032843146E-3</v>
      </c>
      <c r="AV107" s="251">
        <v>3.0030137399204453E-3</v>
      </c>
      <c r="AW107" s="251">
        <v>5.0639328648672969E-4</v>
      </c>
      <c r="AX107" s="251">
        <v>5.3784993694829756E-4</v>
      </c>
      <c r="AY107" s="251">
        <v>2.5497419993405928E-3</v>
      </c>
      <c r="AZ107" s="251">
        <v>3.7309230162752715E-4</v>
      </c>
      <c r="BA107" s="251">
        <v>4.8645443514660781E-4</v>
      </c>
      <c r="BB107" s="251">
        <v>1.9449510322492715E-3</v>
      </c>
      <c r="BC107" s="251">
        <v>8.3527060250270409E-3</v>
      </c>
      <c r="BD107" s="251">
        <v>1.3939910190117566E-3</v>
      </c>
      <c r="BE107" s="251">
        <v>3.6060944816763816E-4</v>
      </c>
      <c r="BF107" s="251">
        <v>4.2901101257003058E-3</v>
      </c>
      <c r="BG107" s="251">
        <v>1.0353707445044175E-2</v>
      </c>
      <c r="BH107" s="251">
        <v>5.5861945619290008E-4</v>
      </c>
      <c r="BI107" s="251">
        <v>1.420019785783493E-3</v>
      </c>
      <c r="BJ107" s="251">
        <v>1.2633512544802867E-2</v>
      </c>
      <c r="BK107" s="251">
        <v>1.7146555028135464E-2</v>
      </c>
      <c r="BL107" s="251">
        <v>1.1820946787325115E-2</v>
      </c>
      <c r="BM107" s="251">
        <v>3.0150356652300318E-3</v>
      </c>
      <c r="BN107" s="251">
        <v>4.5378922663517965E-3</v>
      </c>
      <c r="BO107" s="251">
        <v>6.9552814681333756E-3</v>
      </c>
      <c r="BP107" s="251">
        <v>7.5115058525902206E-3</v>
      </c>
      <c r="BQ107" s="251">
        <v>6.320635408775096E-3</v>
      </c>
      <c r="BR107" s="251">
        <v>3.5856164707568222E-3</v>
      </c>
      <c r="BS107" s="251">
        <v>1.1145610613875532E-2</v>
      </c>
      <c r="BT107" s="251">
        <v>1.0549451597383203E-2</v>
      </c>
      <c r="BU107" s="251">
        <v>1.0584399999016399E-2</v>
      </c>
      <c r="BV107" s="251">
        <v>9.3773583892663547E-5</v>
      </c>
      <c r="BW107" s="251">
        <v>4.9524641826974962E-3</v>
      </c>
      <c r="BX107" s="251">
        <v>1.8631835107771821E-3</v>
      </c>
      <c r="BY107" s="251">
        <v>0</v>
      </c>
      <c r="BZ107" s="251">
        <v>1.4533784635327583E-2</v>
      </c>
      <c r="CA107" s="251">
        <v>3.3220595507129644E-3</v>
      </c>
      <c r="CB107" s="251">
        <v>7.5013315651597332E-3</v>
      </c>
      <c r="CC107" s="251">
        <v>2.7479256582253015E-3</v>
      </c>
      <c r="CD107" s="251">
        <v>5.6958039730474355E-4</v>
      </c>
      <c r="CE107" s="251">
        <v>1.0226440592702739E-3</v>
      </c>
      <c r="CF107" s="251">
        <v>6.5243317023046038E-3</v>
      </c>
      <c r="CG107" s="251">
        <v>4.7169303714383326E-3</v>
      </c>
      <c r="CH107" s="251">
        <v>3.7106677205494439E-3</v>
      </c>
      <c r="CI107" s="251">
        <v>2.6607325364494931E-4</v>
      </c>
      <c r="CJ107" s="251">
        <v>9.0518882332184455E-3</v>
      </c>
      <c r="CK107" s="251">
        <v>2.1881363796244841E-4</v>
      </c>
      <c r="CL107" s="251">
        <v>1.9405177976541158E-3</v>
      </c>
      <c r="CM107" s="251">
        <v>6.6543702794497122E-3</v>
      </c>
      <c r="CN107" s="251">
        <v>2.9812284743091634E-3</v>
      </c>
      <c r="CO107" s="251">
        <v>1.2849459932243327E-2</v>
      </c>
      <c r="CP107" s="251">
        <v>3.6282598980578629E-3</v>
      </c>
      <c r="CQ107" s="251">
        <v>2.0659971651266305E-4</v>
      </c>
      <c r="CR107" s="251">
        <v>5.3744421829915786E-3</v>
      </c>
      <c r="CS107" s="251">
        <v>4.7849601012509525E-3</v>
      </c>
      <c r="CT107" s="251">
        <v>2.0351398769122869E-2</v>
      </c>
      <c r="CU107" s="251">
        <v>1.463643230512481E-3</v>
      </c>
      <c r="CV107" s="251">
        <v>9.0084830886640078E-3</v>
      </c>
      <c r="CW107" s="251">
        <v>1.1498236714249364E-3</v>
      </c>
      <c r="CX107" s="251">
        <v>1.5564787990426214E-3</v>
      </c>
      <c r="CY107" s="251">
        <v>6.9618832112901038E-3</v>
      </c>
      <c r="CZ107" s="251">
        <v>4.8909588543903572E-4</v>
      </c>
      <c r="DA107" s="252">
        <v>0</v>
      </c>
    </row>
    <row r="108" spans="1:105" s="253" customFormat="1" ht="15" customHeight="1" x14ac:dyDescent="0.15">
      <c r="A108" s="227" t="s">
        <v>429</v>
      </c>
      <c r="B108" s="257" t="s">
        <v>487</v>
      </c>
      <c r="C108" s="258">
        <v>0.44728855335577128</v>
      </c>
      <c r="D108" s="259">
        <v>0.76570014250130292</v>
      </c>
      <c r="E108" s="259">
        <v>0.39000036326791104</v>
      </c>
      <c r="F108" s="259">
        <v>0.41532588750171318</v>
      </c>
      <c r="G108" s="259">
        <v>0.41037881629189915</v>
      </c>
      <c r="H108" s="259">
        <v>0</v>
      </c>
      <c r="I108" s="259">
        <v>0.44101944894162903</v>
      </c>
      <c r="J108" s="259">
        <v>0.781003475275315</v>
      </c>
      <c r="K108" s="259">
        <v>0.65025340457646719</v>
      </c>
      <c r="L108" s="259">
        <v>0.89940247139451002</v>
      </c>
      <c r="M108" s="259">
        <v>0.61767245268857751</v>
      </c>
      <c r="N108" s="259">
        <v>0.67766996443104144</v>
      </c>
      <c r="O108" s="259">
        <v>0.65167617328754857</v>
      </c>
      <c r="P108" s="259">
        <v>0.7190437622299688</v>
      </c>
      <c r="Q108" s="259">
        <v>0.56415431892692358</v>
      </c>
      <c r="R108" s="259">
        <v>0.55260367146246803</v>
      </c>
      <c r="S108" s="259">
        <v>0.57160089204832509</v>
      </c>
      <c r="T108" s="259">
        <v>0.58708234675085502</v>
      </c>
      <c r="U108" s="259">
        <v>0.70609589896706226</v>
      </c>
      <c r="V108" s="259">
        <v>0.52187003569130763</v>
      </c>
      <c r="W108" s="259">
        <v>0.39390169856247315</v>
      </c>
      <c r="X108" s="259">
        <v>0.62663242166455768</v>
      </c>
      <c r="Y108" s="259">
        <v>0.64870248411322939</v>
      </c>
      <c r="Z108" s="259">
        <v>0.7658125915080527</v>
      </c>
      <c r="AA108" s="259">
        <v>0.72239708450609752</v>
      </c>
      <c r="AB108" s="259">
        <v>0.58522246417348223</v>
      </c>
      <c r="AC108" s="259">
        <v>0.65616544370012186</v>
      </c>
      <c r="AD108" s="259">
        <v>0.53418436739949449</v>
      </c>
      <c r="AE108" s="259">
        <v>0.58704316971930393</v>
      </c>
      <c r="AF108" s="259">
        <v>0.42658706141219194</v>
      </c>
      <c r="AG108" s="259">
        <v>0.51226577559382125</v>
      </c>
      <c r="AH108" s="259">
        <v>0.4897812467134422</v>
      </c>
      <c r="AI108" s="259">
        <v>0.52370734332157187</v>
      </c>
      <c r="AJ108" s="259">
        <v>0.44530284231336081</v>
      </c>
      <c r="AK108" s="259">
        <v>0</v>
      </c>
      <c r="AL108" s="259">
        <v>0</v>
      </c>
      <c r="AM108" s="259">
        <v>0.80163242910164467</v>
      </c>
      <c r="AN108" s="259">
        <v>0.60702459573138257</v>
      </c>
      <c r="AO108" s="259">
        <v>0.82007541653867744</v>
      </c>
      <c r="AP108" s="259">
        <v>0</v>
      </c>
      <c r="AQ108" s="259">
        <v>0.75889851155236221</v>
      </c>
      <c r="AR108" s="259">
        <v>0.52688391051010663</v>
      </c>
      <c r="AS108" s="259">
        <v>0.47530329527838783</v>
      </c>
      <c r="AT108" s="259">
        <v>0.5110315430228124</v>
      </c>
      <c r="AU108" s="259">
        <v>0.47530275308751851</v>
      </c>
      <c r="AV108" s="259">
        <v>0.60435855856426679</v>
      </c>
      <c r="AW108" s="259">
        <v>0.54751553512370355</v>
      </c>
      <c r="AX108" s="259">
        <v>0.66594551702395965</v>
      </c>
      <c r="AY108" s="259">
        <v>0.61888306943118931</v>
      </c>
      <c r="AZ108" s="259">
        <v>0.65179823449907082</v>
      </c>
      <c r="BA108" s="259">
        <v>0.59599582186374722</v>
      </c>
      <c r="BB108" s="259">
        <v>0.67793394383473626</v>
      </c>
      <c r="BC108" s="259">
        <v>0.68669976068227134</v>
      </c>
      <c r="BD108" s="259">
        <v>0.70578396833650958</v>
      </c>
      <c r="BE108" s="259">
        <v>0.83090445996045015</v>
      </c>
      <c r="BF108" s="259">
        <v>0.74570642184480251</v>
      </c>
      <c r="BG108" s="259">
        <v>0.73274432349304952</v>
      </c>
      <c r="BH108" s="259">
        <v>0.60452081726622486</v>
      </c>
      <c r="BI108" s="259">
        <v>0.82337772140614052</v>
      </c>
      <c r="BJ108" s="259">
        <v>0.52447429435483872</v>
      </c>
      <c r="BK108" s="259">
        <v>0.52019624019124489</v>
      </c>
      <c r="BL108" s="259">
        <v>0.49508579618032811</v>
      </c>
      <c r="BM108" s="259">
        <v>0.48569688495857005</v>
      </c>
      <c r="BN108" s="259">
        <v>0.70174880357647984</v>
      </c>
      <c r="BO108" s="259">
        <v>0.53071328539955631</v>
      </c>
      <c r="BP108" s="259">
        <v>0.35899429512982806</v>
      </c>
      <c r="BQ108" s="259">
        <v>0.25716709412525907</v>
      </c>
      <c r="BR108" s="259">
        <v>0.33987647916402297</v>
      </c>
      <c r="BS108" s="259">
        <v>0.37512462784321093</v>
      </c>
      <c r="BT108" s="259">
        <v>0.24944856385077208</v>
      </c>
      <c r="BU108" s="259">
        <v>0.35636188924164358</v>
      </c>
      <c r="BV108" s="259">
        <v>0.10903405613585003</v>
      </c>
      <c r="BW108" s="259">
        <v>0.3504205856190023</v>
      </c>
      <c r="BX108" s="259">
        <v>0.21937641776205083</v>
      </c>
      <c r="BY108" s="259">
        <v>1</v>
      </c>
      <c r="BZ108" s="259">
        <v>0.55311800466905525</v>
      </c>
      <c r="CA108" s="259">
        <v>0.76381597895246456</v>
      </c>
      <c r="CB108" s="259">
        <v>0.31792906290422512</v>
      </c>
      <c r="CC108" s="259">
        <v>0.39875132965381904</v>
      </c>
      <c r="CD108" s="259">
        <v>0.36865184370194243</v>
      </c>
      <c r="CE108" s="259">
        <v>0.21826487982463613</v>
      </c>
      <c r="CF108" s="259">
        <v>0.54802799440372063</v>
      </c>
      <c r="CG108" s="259">
        <v>0.53265252188283929</v>
      </c>
      <c r="CH108" s="259">
        <v>0.44434994882937051</v>
      </c>
      <c r="CI108" s="259">
        <v>0.27128252616837634</v>
      </c>
      <c r="CJ108" s="259">
        <v>0.20488605619348149</v>
      </c>
      <c r="CK108" s="259">
        <v>0.43492564248513654</v>
      </c>
      <c r="CL108" s="259">
        <v>0.48374423836170866</v>
      </c>
      <c r="CM108" s="259">
        <v>0.31130967970788498</v>
      </c>
      <c r="CN108" s="259">
        <v>0.23715317417294904</v>
      </c>
      <c r="CO108" s="259">
        <v>0.37816381028519402</v>
      </c>
      <c r="CP108" s="259">
        <v>0.44409790504623076</v>
      </c>
      <c r="CQ108" s="259">
        <v>0.83092689336518266</v>
      </c>
      <c r="CR108" s="259">
        <v>0.64402662099890362</v>
      </c>
      <c r="CS108" s="259">
        <v>0.27851734901842951</v>
      </c>
      <c r="CT108" s="259">
        <v>0.58407051794542109</v>
      </c>
      <c r="CU108" s="259">
        <v>0.58537382350332556</v>
      </c>
      <c r="CV108" s="259">
        <v>0.33736566278159102</v>
      </c>
      <c r="CW108" s="259">
        <v>0.30544035040062811</v>
      </c>
      <c r="CX108" s="259">
        <v>0.30607467487786016</v>
      </c>
      <c r="CY108" s="259">
        <v>0.28662209365292285</v>
      </c>
      <c r="CZ108" s="259">
        <v>1</v>
      </c>
      <c r="DA108" s="260">
        <v>0.3499828999998108</v>
      </c>
    </row>
    <row r="109" spans="1:105" s="253" customFormat="1" ht="15" customHeight="1" x14ac:dyDescent="0.15">
      <c r="A109" s="248" t="s">
        <v>430</v>
      </c>
      <c r="B109" s="249" t="s">
        <v>493</v>
      </c>
      <c r="C109" s="261">
        <v>1.7597623229887204E-3</v>
      </c>
      <c r="D109" s="262">
        <v>1.3509898718769915E-3</v>
      </c>
      <c r="E109" s="262">
        <v>1.3524373377566061E-3</v>
      </c>
      <c r="F109" s="262">
        <v>1.2822288166223718E-2</v>
      </c>
      <c r="G109" s="262">
        <v>3.2648528313333675E-2</v>
      </c>
      <c r="H109" s="262">
        <v>0</v>
      </c>
      <c r="I109" s="262">
        <v>1.7688105424056872E-2</v>
      </c>
      <c r="J109" s="262">
        <v>3.9686128663603852E-3</v>
      </c>
      <c r="K109" s="262">
        <v>6.530579401429374E-3</v>
      </c>
      <c r="L109" s="262">
        <v>1.1183243234262287E-3</v>
      </c>
      <c r="M109" s="262">
        <v>5.3145073137431959E-3</v>
      </c>
      <c r="N109" s="262">
        <v>8.2717835243455093E-3</v>
      </c>
      <c r="O109" s="262">
        <v>5.2619803554212093E-3</v>
      </c>
      <c r="P109" s="262">
        <v>2.3753677089947776E-3</v>
      </c>
      <c r="Q109" s="262">
        <v>9.9295515437884656E-3</v>
      </c>
      <c r="R109" s="262">
        <v>9.0402526952378902E-3</v>
      </c>
      <c r="S109" s="262">
        <v>5.51717763274735E-3</v>
      </c>
      <c r="T109" s="262">
        <v>1.0520338036845246E-2</v>
      </c>
      <c r="U109" s="262">
        <v>1.2409843216277984E-2</v>
      </c>
      <c r="V109" s="262">
        <v>1.2994468351214348E-2</v>
      </c>
      <c r="W109" s="262">
        <v>1.316032522516518E-2</v>
      </c>
      <c r="X109" s="262">
        <v>2.6218349474422743E-2</v>
      </c>
      <c r="Y109" s="262">
        <v>5.3021374927787407E-3</v>
      </c>
      <c r="Z109" s="262">
        <v>4.685212298682284E-3</v>
      </c>
      <c r="AA109" s="262">
        <v>3.7954086436345299E-3</v>
      </c>
      <c r="AB109" s="262">
        <v>8.4144603574139096E-3</v>
      </c>
      <c r="AC109" s="262">
        <v>6.443344545708652E-3</v>
      </c>
      <c r="AD109" s="262">
        <v>5.6084696456674141E-3</v>
      </c>
      <c r="AE109" s="262">
        <v>1.3964668609289289E-2</v>
      </c>
      <c r="AF109" s="262">
        <v>1.401067562650014E-2</v>
      </c>
      <c r="AG109" s="262">
        <v>2.0989606278372038E-2</v>
      </c>
      <c r="AH109" s="262">
        <v>8.5498079398228146E-3</v>
      </c>
      <c r="AI109" s="262">
        <v>9.9181400653469351E-3</v>
      </c>
      <c r="AJ109" s="262">
        <v>1.9920354397349696E-2</v>
      </c>
      <c r="AK109" s="262">
        <v>0</v>
      </c>
      <c r="AL109" s="262">
        <v>0</v>
      </c>
      <c r="AM109" s="262">
        <v>1.6929295910691486E-3</v>
      </c>
      <c r="AN109" s="262">
        <v>4.2277999049717624E-3</v>
      </c>
      <c r="AO109" s="262">
        <v>2.8461269582349142E-3</v>
      </c>
      <c r="AP109" s="262">
        <v>0</v>
      </c>
      <c r="AQ109" s="262">
        <v>3.8679180950845892E-3</v>
      </c>
      <c r="AR109" s="262">
        <v>1.608813956802083E-2</v>
      </c>
      <c r="AS109" s="262">
        <v>8.8206935754358839E-3</v>
      </c>
      <c r="AT109" s="262">
        <v>1.035202794559005E-2</v>
      </c>
      <c r="AU109" s="262">
        <v>1.2767203520554592E-2</v>
      </c>
      <c r="AV109" s="262">
        <v>1.0037351547624921E-2</v>
      </c>
      <c r="AW109" s="262">
        <v>1.4277299895757557E-2</v>
      </c>
      <c r="AX109" s="262">
        <v>1.0149747793190417E-2</v>
      </c>
      <c r="AY109" s="262">
        <v>1.258445943124609E-2</v>
      </c>
      <c r="AZ109" s="262">
        <v>9.4390592442417081E-3</v>
      </c>
      <c r="BA109" s="262">
        <v>1.3178485739753946E-2</v>
      </c>
      <c r="BB109" s="262">
        <v>1.5703558517922392E-2</v>
      </c>
      <c r="BC109" s="262">
        <v>5.5815132986057493E-3</v>
      </c>
      <c r="BD109" s="262">
        <v>1.4844422014434826E-2</v>
      </c>
      <c r="BE109" s="262">
        <v>4.6061583598884992E-3</v>
      </c>
      <c r="BF109" s="262">
        <v>7.1993139607103782E-3</v>
      </c>
      <c r="BG109" s="262">
        <v>4.1727226125501315E-3</v>
      </c>
      <c r="BH109" s="262">
        <v>9.210977230917199E-3</v>
      </c>
      <c r="BI109" s="262">
        <v>6.9060153244777578E-3</v>
      </c>
      <c r="BJ109" s="262">
        <v>1.3763258848566308E-2</v>
      </c>
      <c r="BK109" s="262">
        <v>1.213928296963762E-2</v>
      </c>
      <c r="BL109" s="262">
        <v>1.0741144902483719E-2</v>
      </c>
      <c r="BM109" s="262">
        <v>8.9053525063166362E-3</v>
      </c>
      <c r="BN109" s="262">
        <v>7.9454256999948909E-3</v>
      </c>
      <c r="BO109" s="262">
        <v>8.5993519684025004E-3</v>
      </c>
      <c r="BP109" s="262">
        <v>1.8044470436415647E-2</v>
      </c>
      <c r="BQ109" s="262">
        <v>1.6081829428844802E-2</v>
      </c>
      <c r="BR109" s="262">
        <v>1.2129738433145567E-2</v>
      </c>
      <c r="BS109" s="262">
        <v>2.6152356266419426E-2</v>
      </c>
      <c r="BT109" s="262">
        <v>3.9503098252617365E-3</v>
      </c>
      <c r="BU109" s="262">
        <v>3.5274794411567652E-3</v>
      </c>
      <c r="BV109" s="262">
        <v>0</v>
      </c>
      <c r="BW109" s="262">
        <v>1.2812474793548512E-2</v>
      </c>
      <c r="BX109" s="262">
        <v>5.2401355208231346E-3</v>
      </c>
      <c r="BY109" s="262">
        <v>0</v>
      </c>
      <c r="BZ109" s="262">
        <v>1.1405015033397548E-2</v>
      </c>
      <c r="CA109" s="262">
        <v>9.5486810078201298E-3</v>
      </c>
      <c r="CB109" s="262">
        <v>9.2613889583355972E-3</v>
      </c>
      <c r="CC109" s="262">
        <v>1.1343208847770399E-2</v>
      </c>
      <c r="CD109" s="262">
        <v>2.0463169227354257E-2</v>
      </c>
      <c r="CE109" s="262">
        <v>3.1166165625473585E-3</v>
      </c>
      <c r="CF109" s="262">
        <v>2.1043115901676528E-3</v>
      </c>
      <c r="CG109" s="262">
        <v>8.2933837945438713E-3</v>
      </c>
      <c r="CH109" s="262">
        <v>1.1098825349058128E-2</v>
      </c>
      <c r="CI109" s="262">
        <v>8.4606450656571405E-3</v>
      </c>
      <c r="CJ109" s="262">
        <v>3.6449993831809487E-3</v>
      </c>
      <c r="CK109" s="262">
        <v>3.8497350178535918E-3</v>
      </c>
      <c r="CL109" s="262">
        <v>6.1986486813574906E-3</v>
      </c>
      <c r="CM109" s="262">
        <v>1.4267940083626512E-2</v>
      </c>
      <c r="CN109" s="262">
        <v>1.1651535148547455E-2</v>
      </c>
      <c r="CO109" s="262">
        <v>3.5063834013300328E-2</v>
      </c>
      <c r="CP109" s="262">
        <v>4.1853844705848197E-3</v>
      </c>
      <c r="CQ109" s="262">
        <v>9.0371313800022817E-3</v>
      </c>
      <c r="CR109" s="262">
        <v>5.8243746554063431E-3</v>
      </c>
      <c r="CS109" s="262">
        <v>1.1476222710861529E-2</v>
      </c>
      <c r="CT109" s="262">
        <v>2.0351685481229731E-2</v>
      </c>
      <c r="CU109" s="262">
        <v>1.2294613141971621E-2</v>
      </c>
      <c r="CV109" s="262">
        <v>1.3908796935042843E-2</v>
      </c>
      <c r="CW109" s="262">
        <v>1.6719729943012476E-2</v>
      </c>
      <c r="CX109" s="262">
        <v>1.6316652353813726E-2</v>
      </c>
      <c r="CY109" s="262">
        <v>1.4888600037390511E-2</v>
      </c>
      <c r="CZ109" s="262">
        <v>0</v>
      </c>
      <c r="DA109" s="263">
        <v>1.9978377602711001E-3</v>
      </c>
    </row>
    <row r="110" spans="1:105" s="253" customFormat="1" ht="15" customHeight="1" x14ac:dyDescent="0.15">
      <c r="A110" s="254" t="s">
        <v>431</v>
      </c>
      <c r="B110" s="264" t="s">
        <v>494</v>
      </c>
      <c r="C110" s="250">
        <v>0.16499409043582616</v>
      </c>
      <c r="D110" s="251">
        <v>9.5748789637987011E-2</v>
      </c>
      <c r="E110" s="251">
        <v>0.16786631569672084</v>
      </c>
      <c r="F110" s="251">
        <v>0.23704501680128418</v>
      </c>
      <c r="G110" s="251">
        <v>0.18430110986516493</v>
      </c>
      <c r="H110" s="251">
        <v>0</v>
      </c>
      <c r="I110" s="251">
        <v>0.24261733129527963</v>
      </c>
      <c r="J110" s="251">
        <v>0.1066210946387495</v>
      </c>
      <c r="K110" s="251">
        <v>0.12498683149073087</v>
      </c>
      <c r="L110" s="251">
        <v>2.6921938311933426E-2</v>
      </c>
      <c r="M110" s="251">
        <v>0.20400024935670291</v>
      </c>
      <c r="N110" s="251">
        <v>0.17213657477958216</v>
      </c>
      <c r="O110" s="251">
        <v>0.10230533647748173</v>
      </c>
      <c r="P110" s="251">
        <v>8.2475183692511042E-2</v>
      </c>
      <c r="Q110" s="251">
        <v>0.23362094792977411</v>
      </c>
      <c r="R110" s="251">
        <v>0.3076028705489583</v>
      </c>
      <c r="S110" s="251">
        <v>0.16145742970143739</v>
      </c>
      <c r="T110" s="251">
        <v>0.23027204009214519</v>
      </c>
      <c r="U110" s="251">
        <v>0.13078344760360094</v>
      </c>
      <c r="V110" s="251">
        <v>0.2573491791635748</v>
      </c>
      <c r="W110" s="251">
        <v>0.28954238935466931</v>
      </c>
      <c r="X110" s="251">
        <v>0.10478494556297531</v>
      </c>
      <c r="Y110" s="251">
        <v>0.11380589254766031</v>
      </c>
      <c r="Z110" s="251">
        <v>0.10336749633967789</v>
      </c>
      <c r="AA110" s="251">
        <v>0.11998688325851657</v>
      </c>
      <c r="AB110" s="251">
        <v>0.10215554747029121</v>
      </c>
      <c r="AC110" s="251">
        <v>0.14687825033703678</v>
      </c>
      <c r="AD110" s="251">
        <v>8.2953598168725259E-2</v>
      </c>
      <c r="AE110" s="251">
        <v>0.22748460175848173</v>
      </c>
      <c r="AF110" s="251">
        <v>0.32132561037922797</v>
      </c>
      <c r="AG110" s="251">
        <v>0.42298755504632685</v>
      </c>
      <c r="AH110" s="251">
        <v>0.19877201680714354</v>
      </c>
      <c r="AI110" s="251">
        <v>0.1771562445469855</v>
      </c>
      <c r="AJ110" s="251">
        <v>0.29998614302951748</v>
      </c>
      <c r="AK110" s="251">
        <v>0</v>
      </c>
      <c r="AL110" s="251">
        <v>0</v>
      </c>
      <c r="AM110" s="251">
        <v>6.4712722343670051E-2</v>
      </c>
      <c r="AN110" s="251">
        <v>0.21093114917201067</v>
      </c>
      <c r="AO110" s="251">
        <v>5.1544873899734132E-2</v>
      </c>
      <c r="AP110" s="251">
        <v>0</v>
      </c>
      <c r="AQ110" s="251">
        <v>0.15539052377734658</v>
      </c>
      <c r="AR110" s="251">
        <v>0.23373149122076872</v>
      </c>
      <c r="AS110" s="251">
        <v>0.34781253881102375</v>
      </c>
      <c r="AT110" s="251">
        <v>0.25609988981408177</v>
      </c>
      <c r="AU110" s="251">
        <v>0.23287697859383802</v>
      </c>
      <c r="AV110" s="251">
        <v>0.27845623559942378</v>
      </c>
      <c r="AW110" s="251">
        <v>0.14978562054251066</v>
      </c>
      <c r="AX110" s="251">
        <v>0.24796159520807062</v>
      </c>
      <c r="AY110" s="251">
        <v>0.20614411358643131</v>
      </c>
      <c r="AZ110" s="251">
        <v>0.17240806442529708</v>
      </c>
      <c r="BA110" s="251">
        <v>0.22808579315869457</v>
      </c>
      <c r="BB110" s="251">
        <v>0.2171071060026869</v>
      </c>
      <c r="BC110" s="251">
        <v>0.19443147745734346</v>
      </c>
      <c r="BD110" s="251">
        <v>0.21067959676171383</v>
      </c>
      <c r="BE110" s="251">
        <v>0.10255570500285961</v>
      </c>
      <c r="BF110" s="251">
        <v>0.19074493273599152</v>
      </c>
      <c r="BG110" s="251">
        <v>0.18226035039049543</v>
      </c>
      <c r="BH110" s="251">
        <v>0.27192193937510289</v>
      </c>
      <c r="BI110" s="251">
        <v>0.245114644317345</v>
      </c>
      <c r="BJ110" s="251">
        <v>0.33072503990255375</v>
      </c>
      <c r="BK110" s="251">
        <v>0.3427696569432705</v>
      </c>
      <c r="BL110" s="251">
        <v>0.35192222912748256</v>
      </c>
      <c r="BM110" s="251">
        <v>0.10469020709859762</v>
      </c>
      <c r="BN110" s="251">
        <v>8.5027385288481888E-2</v>
      </c>
      <c r="BO110" s="251">
        <v>0.11956723390843223</v>
      </c>
      <c r="BP110" s="251">
        <v>0.44722057149922945</v>
      </c>
      <c r="BQ110" s="251">
        <v>0.42296439656818186</v>
      </c>
      <c r="BR110" s="251">
        <v>0.44790843629082622</v>
      </c>
      <c r="BS110" s="251">
        <v>0.30457411579886395</v>
      </c>
      <c r="BT110" s="251">
        <v>0.14625190134694077</v>
      </c>
      <c r="BU110" s="251">
        <v>0.10239602366709051</v>
      </c>
      <c r="BV110" s="251">
        <v>0</v>
      </c>
      <c r="BW110" s="251">
        <v>0.2984120787611434</v>
      </c>
      <c r="BX110" s="251">
        <v>0.57924953131431478</v>
      </c>
      <c r="BY110" s="251">
        <v>0</v>
      </c>
      <c r="BZ110" s="251">
        <v>0.27151261185027814</v>
      </c>
      <c r="CA110" s="251">
        <v>0.19707807180707065</v>
      </c>
      <c r="CB110" s="251">
        <v>0.46338989314868961</v>
      </c>
      <c r="CC110" s="251">
        <v>0.31477161658393438</v>
      </c>
      <c r="CD110" s="251">
        <v>0.18612804773593192</v>
      </c>
      <c r="CE110" s="251">
        <v>0.59556978626412782</v>
      </c>
      <c r="CF110" s="251">
        <v>7.535846347826157E-2</v>
      </c>
      <c r="CG110" s="251">
        <v>0.16375989608690081</v>
      </c>
      <c r="CH110" s="251">
        <v>0.3035004477484376</v>
      </c>
      <c r="CI110" s="251">
        <v>0.34685320556977284</v>
      </c>
      <c r="CJ110" s="251">
        <v>0.59931771333248518</v>
      </c>
      <c r="CK110" s="251">
        <v>0.32406720681468232</v>
      </c>
      <c r="CL110" s="251">
        <v>0.44379035384924864</v>
      </c>
      <c r="CM110" s="251">
        <v>0.6276146028268107</v>
      </c>
      <c r="CN110" s="251">
        <v>0.64775025299170585</v>
      </c>
      <c r="CO110" s="251">
        <v>0.53350840164219049</v>
      </c>
      <c r="CP110" s="251">
        <v>0.1221315872480261</v>
      </c>
      <c r="CQ110" s="251">
        <v>9.3924116165057511E-2</v>
      </c>
      <c r="CR110" s="251">
        <v>0.26205462625244719</v>
      </c>
      <c r="CS110" s="251">
        <v>0.45994368858592721</v>
      </c>
      <c r="CT110" s="251">
        <v>0.3325414491973715</v>
      </c>
      <c r="CU110" s="251">
        <v>0.31000723195301111</v>
      </c>
      <c r="CV110" s="251">
        <v>0.31694582830621093</v>
      </c>
      <c r="CW110" s="251">
        <v>0.24776488950441972</v>
      </c>
      <c r="CX110" s="251">
        <v>0.35278099553218611</v>
      </c>
      <c r="CY110" s="251">
        <v>0.32920978294039793</v>
      </c>
      <c r="CZ110" s="251">
        <v>0</v>
      </c>
      <c r="DA110" s="252">
        <v>7.4225655400160908E-3</v>
      </c>
    </row>
    <row r="111" spans="1:105" s="253" customFormat="1" ht="15" customHeight="1" x14ac:dyDescent="0.15">
      <c r="A111" s="254" t="s">
        <v>432</v>
      </c>
      <c r="B111" s="255" t="s">
        <v>2</v>
      </c>
      <c r="C111" s="250">
        <v>0.25477503438878013</v>
      </c>
      <c r="D111" s="251">
        <v>3.2757067367373792E-2</v>
      </c>
      <c r="E111" s="251">
        <v>0.23772161148213361</v>
      </c>
      <c r="F111" s="251">
        <v>0.23173490009727593</v>
      </c>
      <c r="G111" s="251">
        <v>0.19645714463404404</v>
      </c>
      <c r="H111" s="251">
        <v>0</v>
      </c>
      <c r="I111" s="251">
        <v>0.12579012267515655</v>
      </c>
      <c r="J111" s="251">
        <v>5.9485577411255146E-2</v>
      </c>
      <c r="K111" s="251">
        <v>0.1559951341871558</v>
      </c>
      <c r="L111" s="251">
        <v>5.923735420286106E-2</v>
      </c>
      <c r="M111" s="251">
        <v>7.6664027024341289E-2</v>
      </c>
      <c r="N111" s="251">
        <v>6.7474470156785094E-2</v>
      </c>
      <c r="O111" s="251">
        <v>0.10398024403715599</v>
      </c>
      <c r="P111" s="251">
        <v>0.11465976388870891</v>
      </c>
      <c r="Q111" s="251">
        <v>2.3183362865189218E-2</v>
      </c>
      <c r="R111" s="251">
        <v>3.0505905683301002E-3</v>
      </c>
      <c r="S111" s="251">
        <v>0.1428972972247696</v>
      </c>
      <c r="T111" s="251">
        <v>7.906504065040651E-2</v>
      </c>
      <c r="U111" s="251">
        <v>3.6780230424561147E-2</v>
      </c>
      <c r="V111" s="251">
        <v>8.0943896913701713E-2</v>
      </c>
      <c r="W111" s="251">
        <v>0.13470147531990412</v>
      </c>
      <c r="X111" s="251">
        <v>0.10159113973213726</v>
      </c>
      <c r="Y111" s="251">
        <v>-4.278625072212594E-2</v>
      </c>
      <c r="Z111" s="251">
        <v>-5.0097608589555878E-2</v>
      </c>
      <c r="AA111" s="251">
        <v>6.7610715980314956E-2</v>
      </c>
      <c r="AB111" s="251">
        <v>1.2560463686049957E-2</v>
      </c>
      <c r="AC111" s="251">
        <v>0.11436014352347468</v>
      </c>
      <c r="AD111" s="251">
        <v>0.20298392865658829</v>
      </c>
      <c r="AE111" s="251">
        <v>5.9017524120173116E-2</v>
      </c>
      <c r="AF111" s="251">
        <v>5.8835108519195198E-2</v>
      </c>
      <c r="AG111" s="251">
        <v>-2.7091412163562249E-2</v>
      </c>
      <c r="AH111" s="251">
        <v>0.15710372251185664</v>
      </c>
      <c r="AI111" s="251">
        <v>0.12305852033193564</v>
      </c>
      <c r="AJ111" s="251">
        <v>0.10280564568508152</v>
      </c>
      <c r="AK111" s="251">
        <v>0</v>
      </c>
      <c r="AL111" s="251">
        <v>0</v>
      </c>
      <c r="AM111" s="251">
        <v>0.10806447044061493</v>
      </c>
      <c r="AN111" s="251">
        <v>9.048572822561872E-2</v>
      </c>
      <c r="AO111" s="251">
        <v>9.1351460136215826E-2</v>
      </c>
      <c r="AP111" s="251">
        <v>0</v>
      </c>
      <c r="AQ111" s="251">
        <v>5.9264021226341987E-2</v>
      </c>
      <c r="AR111" s="251">
        <v>0.11678615702833285</v>
      </c>
      <c r="AS111" s="251">
        <v>2.9636117167595386E-2</v>
      </c>
      <c r="AT111" s="251">
        <v>0.12053640531257059</v>
      </c>
      <c r="AU111" s="251">
        <v>0.14014179696354473</v>
      </c>
      <c r="AV111" s="251">
        <v>-3.6982784253966989E-3</v>
      </c>
      <c r="AW111" s="251">
        <v>0.11039652625184675</v>
      </c>
      <c r="AX111" s="251">
        <v>-7.8055390920554857E-2</v>
      </c>
      <c r="AY111" s="251">
        <v>-3.1722406188942599E-2</v>
      </c>
      <c r="AZ111" s="251">
        <v>-4.0452708790899364E-2</v>
      </c>
      <c r="BA111" s="251">
        <v>2.8135114015212501E-2</v>
      </c>
      <c r="BB111" s="251">
        <v>4.7386244897164476E-2</v>
      </c>
      <c r="BC111" s="251">
        <v>1.1588493301787317E-2</v>
      </c>
      <c r="BD111" s="251">
        <v>-7.111947279563581E-2</v>
      </c>
      <c r="BE111" s="251">
        <v>9.5630597248511206E-3</v>
      </c>
      <c r="BF111" s="251">
        <v>-1.0711482015114304E-2</v>
      </c>
      <c r="BG111" s="251">
        <v>-7.5312848656635409E-3</v>
      </c>
      <c r="BH111" s="251">
        <v>-1.1668394735809443E-2</v>
      </c>
      <c r="BI111" s="251">
        <v>-0.12226344183924588</v>
      </c>
      <c r="BJ111" s="251">
        <v>4.7338531165994624E-2</v>
      </c>
      <c r="BK111" s="251">
        <v>4.7885331019141344E-2</v>
      </c>
      <c r="BL111" s="251">
        <v>2.2060766903824996E-2</v>
      </c>
      <c r="BM111" s="251">
        <v>-5.7659990429337754E-2</v>
      </c>
      <c r="BN111" s="251">
        <v>2.1221175268172656E-2</v>
      </c>
      <c r="BO111" s="251">
        <v>0.12719115976888373</v>
      </c>
      <c r="BP111" s="251">
        <v>4.9316065824721748E-2</v>
      </c>
      <c r="BQ111" s="251">
        <v>0.1555622902256428</v>
      </c>
      <c r="BR111" s="251">
        <v>4.194647219038064E-2</v>
      </c>
      <c r="BS111" s="251">
        <v>0.21370563557827216</v>
      </c>
      <c r="BT111" s="251">
        <v>0.18226950091506733</v>
      </c>
      <c r="BU111" s="251">
        <v>0.19720732553748735</v>
      </c>
      <c r="BV111" s="251">
        <v>0.44350873608238878</v>
      </c>
      <c r="BW111" s="251">
        <v>-0.16950635685405308</v>
      </c>
      <c r="BX111" s="251">
        <v>9.9098733700346327E-3</v>
      </c>
      <c r="BY111" s="251">
        <v>0</v>
      </c>
      <c r="BZ111" s="251">
        <v>2.8787756032863428E-2</v>
      </c>
      <c r="CA111" s="251">
        <v>-0.47652181551400041</v>
      </c>
      <c r="CB111" s="251">
        <v>3.5719425633444567E-2</v>
      </c>
      <c r="CC111" s="251">
        <v>5.2279518314782863E-2</v>
      </c>
      <c r="CD111" s="251">
        <v>0.31267852085065456</v>
      </c>
      <c r="CE111" s="251">
        <v>3.4479260397706275E-2</v>
      </c>
      <c r="CF111" s="251">
        <v>0.16676031194135776</v>
      </c>
      <c r="CG111" s="251">
        <v>6.6701673159074465E-2</v>
      </c>
      <c r="CH111" s="251">
        <v>0.10757206817730341</v>
      </c>
      <c r="CI111" s="251">
        <v>0</v>
      </c>
      <c r="CJ111" s="251">
        <v>2.5544775001436386E-3</v>
      </c>
      <c r="CK111" s="251">
        <v>3.4943224920903772E-2</v>
      </c>
      <c r="CL111" s="251">
        <v>1.2453269828539285E-2</v>
      </c>
      <c r="CM111" s="251">
        <v>1.1975129258209311E-2</v>
      </c>
      <c r="CN111" s="251">
        <v>1.7638850682408048E-2</v>
      </c>
      <c r="CO111" s="251">
        <v>-8.0688150994383499E-3</v>
      </c>
      <c r="CP111" s="251">
        <v>7.4985921678588419E-2</v>
      </c>
      <c r="CQ111" s="251">
        <v>-1.2123176999689247E-2</v>
      </c>
      <c r="CR111" s="251">
        <v>1.8970432582832163E-2</v>
      </c>
      <c r="CS111" s="251">
        <v>9.3911196806897732E-2</v>
      </c>
      <c r="CT111" s="251">
        <v>-0.12943587187497588</v>
      </c>
      <c r="CU111" s="251">
        <v>-1.0428113179242729E-2</v>
      </c>
      <c r="CV111" s="251">
        <v>9.8811698907599083E-2</v>
      </c>
      <c r="CW111" s="251">
        <v>0.13911298953040632</v>
      </c>
      <c r="CX111" s="251">
        <v>0.22099115275787928</v>
      </c>
      <c r="CY111" s="251">
        <v>3.8403028719009587E-2</v>
      </c>
      <c r="CZ111" s="251">
        <v>0</v>
      </c>
      <c r="DA111" s="252">
        <v>0.57551776051586956</v>
      </c>
    </row>
    <row r="112" spans="1:105" s="253" customFormat="1" ht="15" customHeight="1" x14ac:dyDescent="0.15">
      <c r="A112" s="254" t="s">
        <v>433</v>
      </c>
      <c r="B112" s="255" t="s">
        <v>495</v>
      </c>
      <c r="C112" s="250">
        <v>0.21928549634764113</v>
      </c>
      <c r="D112" s="251">
        <v>9.5160854598457453E-2</v>
      </c>
      <c r="E112" s="251">
        <v>0.14580311339324917</v>
      </c>
      <c r="F112" s="251">
        <v>8.2351143642658803E-2</v>
      </c>
      <c r="G112" s="251">
        <v>0.14291229025426821</v>
      </c>
      <c r="H112" s="251">
        <v>0</v>
      </c>
      <c r="I112" s="251">
        <v>0.12041475599130511</v>
      </c>
      <c r="J112" s="251">
        <v>5.0419294608048018E-2</v>
      </c>
      <c r="K112" s="251">
        <v>4.3673544080159464E-2</v>
      </c>
      <c r="L112" s="251">
        <v>1.1341700167329355E-2</v>
      </c>
      <c r="M112" s="251">
        <v>7.1458175042233243E-2</v>
      </c>
      <c r="N112" s="251">
        <v>5.4876374578617423E-2</v>
      </c>
      <c r="O112" s="251">
        <v>7.9865620685224084E-2</v>
      </c>
      <c r="P112" s="251">
        <v>4.7031276322780466E-2</v>
      </c>
      <c r="Q112" s="251">
        <v>0.19160910094758737</v>
      </c>
      <c r="R112" s="251">
        <v>9.6959338885709179E-2</v>
      </c>
      <c r="S112" s="251">
        <v>7.8214475863838701E-2</v>
      </c>
      <c r="T112" s="251">
        <v>5.4650573340776817E-2</v>
      </c>
      <c r="U112" s="251">
        <v>8.9501828733852665E-2</v>
      </c>
      <c r="V112" s="251">
        <v>7.4919072651886964E-2</v>
      </c>
      <c r="W112" s="251">
        <v>0.12377159824247747</v>
      </c>
      <c r="X112" s="251">
        <v>0.10096520791310122</v>
      </c>
      <c r="Y112" s="251">
        <v>0.24651299826689774</v>
      </c>
      <c r="Z112" s="251">
        <v>0.1783552952659834</v>
      </c>
      <c r="AA112" s="251">
        <v>0.15328502331451113</v>
      </c>
      <c r="AB112" s="251">
        <v>0.27841370091614426</v>
      </c>
      <c r="AC112" s="251">
        <v>8.3965796233934895E-2</v>
      </c>
      <c r="AD112" s="251">
        <v>0.11484229100100148</v>
      </c>
      <c r="AE112" s="251">
        <v>8.8977223316376905E-2</v>
      </c>
      <c r="AF112" s="251">
        <v>0.14415131409005463</v>
      </c>
      <c r="AG112" s="251">
        <v>4.0991034130899252E-2</v>
      </c>
      <c r="AH112" s="251">
        <v>0.11998227136825974</v>
      </c>
      <c r="AI112" s="251">
        <v>0.11807634389934253</v>
      </c>
      <c r="AJ112" s="251">
        <v>8.8132321987672277E-2</v>
      </c>
      <c r="AK112" s="251">
        <v>0</v>
      </c>
      <c r="AL112" s="251">
        <v>0</v>
      </c>
      <c r="AM112" s="251">
        <v>2.8600015177579426E-2</v>
      </c>
      <c r="AN112" s="251">
        <v>5.1315854090200293E-2</v>
      </c>
      <c r="AO112" s="251">
        <v>3.3962863710027644E-2</v>
      </c>
      <c r="AP112" s="251">
        <v>0</v>
      </c>
      <c r="AQ112" s="251">
        <v>3.4626834212598184E-2</v>
      </c>
      <c r="AR112" s="251">
        <v>6.529768528026407E-2</v>
      </c>
      <c r="AS112" s="251">
        <v>9.9104705943979687E-2</v>
      </c>
      <c r="AT112" s="251">
        <v>9.7619244961091506E-2</v>
      </c>
      <c r="AU112" s="251">
        <v>0.14699804518278051</v>
      </c>
      <c r="AV112" s="251">
        <v>0.14437174678791626</v>
      </c>
      <c r="AW112" s="251">
        <v>0.25495588069864933</v>
      </c>
      <c r="AX112" s="251">
        <v>0.16316304539722573</v>
      </c>
      <c r="AY112" s="251">
        <v>0.21903315643354801</v>
      </c>
      <c r="AZ112" s="251">
        <v>0.19820422931801543</v>
      </c>
      <c r="BA112" s="251">
        <v>0.19154210139834052</v>
      </c>
      <c r="BB112" s="251">
        <v>0.11143917809463853</v>
      </c>
      <c r="BC112" s="251">
        <v>0.16503600267438437</v>
      </c>
      <c r="BD112" s="251">
        <v>0.20383037336207102</v>
      </c>
      <c r="BE112" s="251">
        <v>9.2220336229293445E-2</v>
      </c>
      <c r="BF112" s="251">
        <v>9.6394195149172565E-2</v>
      </c>
      <c r="BG112" s="251">
        <v>8.4713686940264751E-2</v>
      </c>
      <c r="BH112" s="251">
        <v>0.13598562242304166</v>
      </c>
      <c r="BI112" s="251">
        <v>3.195381994826825E-2</v>
      </c>
      <c r="BJ112" s="251">
        <v>3.65604733702957E-2</v>
      </c>
      <c r="BK112" s="251">
        <v>2.88449359916121E-2</v>
      </c>
      <c r="BL112" s="251">
        <v>7.7179480552794638E-2</v>
      </c>
      <c r="BM112" s="251">
        <v>0.4095436348739272</v>
      </c>
      <c r="BN112" s="251">
        <v>0.17736371783369173</v>
      </c>
      <c r="BO112" s="251">
        <v>0.21501840447061935</v>
      </c>
      <c r="BP112" s="251">
        <v>8.8017268009364824E-2</v>
      </c>
      <c r="BQ112" s="251">
        <v>9.1861456440851905E-2</v>
      </c>
      <c r="BR112" s="251">
        <v>0.10057078696285905</v>
      </c>
      <c r="BS112" s="251">
        <v>7.9353601767239532E-2</v>
      </c>
      <c r="BT112" s="251">
        <v>0.34019576745022823</v>
      </c>
      <c r="BU112" s="251">
        <v>0.28292700724098652</v>
      </c>
      <c r="BV112" s="251">
        <v>0.37561978409901781</v>
      </c>
      <c r="BW112" s="251">
        <v>0.5211232193594636</v>
      </c>
      <c r="BX112" s="251">
        <v>0.10535587119844143</v>
      </c>
      <c r="BY112" s="251">
        <v>0</v>
      </c>
      <c r="BZ112" s="251">
        <v>0.11676520143552443</v>
      </c>
      <c r="CA112" s="251">
        <v>0.55639714173136323</v>
      </c>
      <c r="CB112" s="251">
        <v>0.10906486081067861</v>
      </c>
      <c r="CC112" s="251">
        <v>0.16687606700851848</v>
      </c>
      <c r="CD112" s="251">
        <v>8.6351597852600381E-2</v>
      </c>
      <c r="CE112" s="251">
        <v>7.0230243958267852E-2</v>
      </c>
      <c r="CF112" s="251">
        <v>0.19036597097966593</v>
      </c>
      <c r="CG112" s="251">
        <v>0.19839501714993993</v>
      </c>
      <c r="CH112" s="251">
        <v>9.1590431397223074E-2</v>
      </c>
      <c r="CI112" s="251">
        <v>0.37162748480836877</v>
      </c>
      <c r="CJ112" s="251">
        <v>0.18190614059608284</v>
      </c>
      <c r="CK112" s="251">
        <v>0.19089031968645526</v>
      </c>
      <c r="CL112" s="251">
        <v>6.0051687458046572E-2</v>
      </c>
      <c r="CM112" s="251">
        <v>2.7610476334515122E-2</v>
      </c>
      <c r="CN112" s="251">
        <v>7.8967805101034239E-2</v>
      </c>
      <c r="CO112" s="251">
        <v>4.4457972306284635E-2</v>
      </c>
      <c r="CP112" s="251">
        <v>0.33802150343008569</v>
      </c>
      <c r="CQ112" s="251">
        <v>7.5445036419223357E-2</v>
      </c>
      <c r="CR112" s="251">
        <v>3.5404614710134702E-2</v>
      </c>
      <c r="CS112" s="251">
        <v>8.7595329062498839E-2</v>
      </c>
      <c r="CT112" s="251">
        <v>0.19198086086412824</v>
      </c>
      <c r="CU112" s="251">
        <v>6.7801056755643963E-2</v>
      </c>
      <c r="CV112" s="251">
        <v>0.16006716139323932</v>
      </c>
      <c r="CW112" s="251">
        <v>0.20009024496630892</v>
      </c>
      <c r="CX112" s="251">
        <v>3.0451561718639556E-2</v>
      </c>
      <c r="CY112" s="251">
        <v>0.18911560772855587</v>
      </c>
      <c r="CZ112" s="251">
        <v>0</v>
      </c>
      <c r="DA112" s="252">
        <v>3.5157193996822059E-2</v>
      </c>
    </row>
    <row r="113" spans="1:105" s="253" customFormat="1" ht="15" customHeight="1" x14ac:dyDescent="0.15">
      <c r="A113" s="254" t="s">
        <v>434</v>
      </c>
      <c r="B113" s="255" t="s">
        <v>496</v>
      </c>
      <c r="C113" s="250">
        <v>2.9858561146369884E-2</v>
      </c>
      <c r="D113" s="251">
        <v>1.447833299204053E-2</v>
      </c>
      <c r="E113" s="251">
        <v>5.7281250523301068E-2</v>
      </c>
      <c r="F113" s="251">
        <v>3.5697377812495983E-2</v>
      </c>
      <c r="G113" s="251">
        <v>3.567436889864492E-2</v>
      </c>
      <c r="H113" s="251">
        <v>0</v>
      </c>
      <c r="I113" s="251">
        <v>5.2484028713644409E-2</v>
      </c>
      <c r="J113" s="251">
        <v>5.8361909379553859E-3</v>
      </c>
      <c r="K113" s="251">
        <v>1.8561785570132022E-2</v>
      </c>
      <c r="L113" s="251">
        <v>2.0210377980661347E-3</v>
      </c>
      <c r="M113" s="251">
        <v>2.4893230274125724E-2</v>
      </c>
      <c r="N113" s="251">
        <v>1.9597382155780996E-2</v>
      </c>
      <c r="O113" s="251">
        <v>5.6930728039440562E-2</v>
      </c>
      <c r="P113" s="251">
        <v>3.5577384114971425E-2</v>
      </c>
      <c r="Q113" s="251">
        <v>-2.2494714225794576E-2</v>
      </c>
      <c r="R113" s="251">
        <v>3.0746179736232483E-2</v>
      </c>
      <c r="S113" s="251">
        <v>4.0318746823796978E-2</v>
      </c>
      <c r="T113" s="251">
        <v>3.8412227847613917E-2</v>
      </c>
      <c r="U113" s="251">
        <v>2.4429109429140148E-2</v>
      </c>
      <c r="V113" s="251">
        <v>5.1924779336064236E-2</v>
      </c>
      <c r="W113" s="251">
        <v>4.4924710564690905E-2</v>
      </c>
      <c r="X113" s="251">
        <v>3.9811067817632835E-2</v>
      </c>
      <c r="Y113" s="251">
        <v>2.8470248411322934E-2</v>
      </c>
      <c r="Z113" s="251">
        <v>-2.1229868228404098E-3</v>
      </c>
      <c r="AA113" s="251">
        <v>-6.7071761990763631E-2</v>
      </c>
      <c r="AB113" s="251">
        <v>1.3234083128540648E-2</v>
      </c>
      <c r="AC113" s="251">
        <v>-7.8095556818981301E-3</v>
      </c>
      <c r="AD113" s="251">
        <v>5.9762601936191519E-2</v>
      </c>
      <c r="AE113" s="251">
        <v>2.3514085411127653E-2</v>
      </c>
      <c r="AF113" s="251">
        <v>3.5092681105724902E-2</v>
      </c>
      <c r="AG113" s="251">
        <v>2.9872242024485931E-2</v>
      </c>
      <c r="AH113" s="251">
        <v>2.5814941129924829E-2</v>
      </c>
      <c r="AI113" s="251">
        <v>4.8088526201093974E-2</v>
      </c>
      <c r="AJ113" s="251">
        <v>4.3858235375211232E-2</v>
      </c>
      <c r="AK113" s="251">
        <v>0</v>
      </c>
      <c r="AL113" s="251">
        <v>0</v>
      </c>
      <c r="AM113" s="251">
        <v>-4.6993842588917362E-3</v>
      </c>
      <c r="AN113" s="251">
        <v>3.6020517170454507E-2</v>
      </c>
      <c r="AO113" s="251">
        <v>2.2031797815886197E-4</v>
      </c>
      <c r="AP113" s="251">
        <v>0</v>
      </c>
      <c r="AQ113" s="251">
        <v>-1.2043965308817239E-2</v>
      </c>
      <c r="AR113" s="251">
        <v>4.1218642471522744E-2</v>
      </c>
      <c r="AS113" s="251">
        <v>3.9330794195370826E-2</v>
      </c>
      <c r="AT113" s="251">
        <v>4.3662063887690726E-3</v>
      </c>
      <c r="AU113" s="251">
        <v>-8.0830139383464197E-3</v>
      </c>
      <c r="AV113" s="251">
        <v>-3.3517612433679844E-2</v>
      </c>
      <c r="AW113" s="251">
        <v>-7.6925342912638833E-2</v>
      </c>
      <c r="AX113" s="251">
        <v>-9.1575283732660776E-3</v>
      </c>
      <c r="AY113" s="251">
        <v>-2.4918083496208741E-2</v>
      </c>
      <c r="AZ113" s="251">
        <v>8.6069930168384302E-3</v>
      </c>
      <c r="BA113" s="251">
        <v>-5.6932446919213536E-2</v>
      </c>
      <c r="BB113" s="251">
        <v>-6.9564839272849996E-2</v>
      </c>
      <c r="BC113" s="251">
        <v>-6.3331607714953261E-2</v>
      </c>
      <c r="BD113" s="251">
        <v>-6.4015123526926926E-2</v>
      </c>
      <c r="BE113" s="251">
        <v>-3.9847752019991023E-2</v>
      </c>
      <c r="BF113" s="251">
        <v>-2.9330544196883187E-2</v>
      </c>
      <c r="BG113" s="251">
        <v>3.6426137562946656E-3</v>
      </c>
      <c r="BH113" s="251">
        <v>-9.9703166603323234E-3</v>
      </c>
      <c r="BI113" s="251">
        <v>1.4912342808121152E-2</v>
      </c>
      <c r="BJ113" s="251">
        <v>4.7141454553091398E-2</v>
      </c>
      <c r="BK113" s="251">
        <v>4.8174541339150216E-2</v>
      </c>
      <c r="BL113" s="251">
        <v>5.1477307451241947E-2</v>
      </c>
      <c r="BM113" s="251">
        <v>4.890388660324875E-2</v>
      </c>
      <c r="BN113" s="251">
        <v>7.4095844330831278E-3</v>
      </c>
      <c r="BO113" s="251">
        <v>3.69336970725807E-2</v>
      </c>
      <c r="BP113" s="251">
        <v>3.8409919203421079E-2</v>
      </c>
      <c r="BQ113" s="251">
        <v>5.7005316331620967E-2</v>
      </c>
      <c r="BR113" s="251">
        <v>5.8337930162065656E-2</v>
      </c>
      <c r="BS113" s="251">
        <v>1.4272296908633495E-2</v>
      </c>
      <c r="BT113" s="251">
        <v>7.7887666366778088E-2</v>
      </c>
      <c r="BU113" s="251">
        <v>5.9067584115611318E-2</v>
      </c>
      <c r="BV113" s="251">
        <v>7.1837423682743401E-2</v>
      </c>
      <c r="BW113" s="251">
        <v>-9.9938254844466972E-4</v>
      </c>
      <c r="BX113" s="251">
        <v>8.3628016706592423E-2</v>
      </c>
      <c r="BY113" s="251">
        <v>0</v>
      </c>
      <c r="BZ113" s="251">
        <v>2.3127539323887197E-2</v>
      </c>
      <c r="CA113" s="251">
        <v>-5.0315028981252743E-2</v>
      </c>
      <c r="CB113" s="251">
        <v>6.4637759926954141E-2</v>
      </c>
      <c r="CC113" s="251">
        <v>5.598183908419796E-2</v>
      </c>
      <c r="CD113" s="251">
        <v>2.8050255229842121E-2</v>
      </c>
      <c r="CE113" s="251">
        <v>7.8339212992714527E-2</v>
      </c>
      <c r="CF113" s="251">
        <v>1.7386628599393709E-2</v>
      </c>
      <c r="CG113" s="251">
        <v>3.0198674809781851E-2</v>
      </c>
      <c r="CH113" s="251">
        <v>4.1896957376527585E-2</v>
      </c>
      <c r="CI113" s="251">
        <v>1.7761383878249033E-3</v>
      </c>
      <c r="CJ113" s="251">
        <v>7.8326407888982385E-3</v>
      </c>
      <c r="CK113" s="251">
        <v>1.1826647795751634E-2</v>
      </c>
      <c r="CL113" s="251">
        <v>1.1736295573056471E-2</v>
      </c>
      <c r="CM113" s="251">
        <v>7.2239101898489942E-3</v>
      </c>
      <c r="CN113" s="251">
        <v>1.0287109433760842E-2</v>
      </c>
      <c r="CO113" s="251">
        <v>3.2604506705630538E-2</v>
      </c>
      <c r="CP113" s="251">
        <v>1.6579423277317422E-2</v>
      </c>
      <c r="CQ113" s="251">
        <v>2.7919572477123071E-3</v>
      </c>
      <c r="CR113" s="251">
        <v>3.3721079375761291E-2</v>
      </c>
      <c r="CS113" s="251">
        <v>6.8659087402814775E-2</v>
      </c>
      <c r="CT113" s="251">
        <v>4.9475482255277429E-4</v>
      </c>
      <c r="CU113" s="251">
        <v>3.4952352657444348E-2</v>
      </c>
      <c r="CV113" s="251">
        <v>7.2905902851941859E-2</v>
      </c>
      <c r="CW113" s="251">
        <v>9.0877556310806143E-2</v>
      </c>
      <c r="CX113" s="251">
        <v>7.3392464992121487E-2</v>
      </c>
      <c r="CY113" s="251">
        <v>0.14176928525891616</v>
      </c>
      <c r="CZ113" s="251">
        <v>0</v>
      </c>
      <c r="DA113" s="252">
        <v>3.2882051992548823E-2</v>
      </c>
    </row>
    <row r="114" spans="1:105" s="251" customFormat="1" ht="15" customHeight="1" x14ac:dyDescent="0.15">
      <c r="A114" s="265" t="s">
        <v>435</v>
      </c>
      <c r="B114" s="266" t="s">
        <v>497</v>
      </c>
      <c r="C114" s="265">
        <v>-0.11796149799737729</v>
      </c>
      <c r="D114" s="267">
        <v>-5.1961769690387011E-3</v>
      </c>
      <c r="E114" s="267">
        <v>-2.5091701072346543E-5</v>
      </c>
      <c r="F114" s="267">
        <v>-1.497661402165182E-2</v>
      </c>
      <c r="G114" s="267">
        <v>-2.3722582573549428E-3</v>
      </c>
      <c r="H114" s="267">
        <v>0</v>
      </c>
      <c r="I114" s="267">
        <v>-1.3793041071606233E-5</v>
      </c>
      <c r="J114" s="267">
        <v>-7.3342457376834062E-3</v>
      </c>
      <c r="K114" s="267">
        <v>-1.2793060747200034E-6</v>
      </c>
      <c r="L114" s="267">
        <v>-4.2826198126234995E-5</v>
      </c>
      <c r="M114" s="267">
        <v>-2.6416997239176899E-6</v>
      </c>
      <c r="N114" s="267">
        <v>-2.6549626152561474E-5</v>
      </c>
      <c r="O114" s="267">
        <v>-2.0082882272118958E-5</v>
      </c>
      <c r="P114" s="267">
        <v>-1.1627379579353869E-3</v>
      </c>
      <c r="Q114" s="267">
        <v>-2.5679874682211549E-6</v>
      </c>
      <c r="R114" s="267">
        <v>-2.9038969360140359E-6</v>
      </c>
      <c r="S114" s="267">
        <v>-6.0192949150748307E-6</v>
      </c>
      <c r="T114" s="267">
        <v>-2.5667186427191818E-6</v>
      </c>
      <c r="U114" s="267">
        <v>-3.5837449520392535E-7</v>
      </c>
      <c r="V114" s="267">
        <v>-1.4321077496654438E-6</v>
      </c>
      <c r="W114" s="267">
        <v>-2.1972693800990381E-6</v>
      </c>
      <c r="X114" s="267">
        <v>-3.1321648270418581E-6</v>
      </c>
      <c r="Y114" s="267">
        <v>-7.5101097631426923E-6</v>
      </c>
      <c r="Z114" s="267">
        <v>0</v>
      </c>
      <c r="AA114" s="267">
        <v>-3.3537123111052596E-6</v>
      </c>
      <c r="AB114" s="267">
        <v>-7.1973192219549016E-7</v>
      </c>
      <c r="AC114" s="267">
        <v>-3.4226583787627852E-6</v>
      </c>
      <c r="AD114" s="267">
        <v>-3.3525680766846296E-4</v>
      </c>
      <c r="AE114" s="267">
        <v>-1.2729347526245354E-6</v>
      </c>
      <c r="AF114" s="267">
        <v>-2.4511328947690939E-6</v>
      </c>
      <c r="AG114" s="267">
        <v>-1.4800910343050276E-5</v>
      </c>
      <c r="AH114" s="267">
        <v>-4.0064704497763891E-6</v>
      </c>
      <c r="AI114" s="267">
        <v>-5.1183662764858861E-6</v>
      </c>
      <c r="AJ114" s="267">
        <v>-5.5427881930084123E-6</v>
      </c>
      <c r="AK114" s="267">
        <v>0</v>
      </c>
      <c r="AL114" s="267">
        <v>0</v>
      </c>
      <c r="AM114" s="267">
        <v>-3.1823956864899607E-6</v>
      </c>
      <c r="AN114" s="267">
        <v>-5.6442946385578666E-6</v>
      </c>
      <c r="AO114" s="267">
        <v>-1.0592210488406826E-6</v>
      </c>
      <c r="AP114" s="267">
        <v>0</v>
      </c>
      <c r="AQ114" s="267">
        <v>-3.8435549163406879E-6</v>
      </c>
      <c r="AR114" s="267">
        <v>-6.026079015802233E-6</v>
      </c>
      <c r="AS114" s="267">
        <v>-8.1449717933720139E-6</v>
      </c>
      <c r="AT114" s="267">
        <v>-5.3174449153493991E-6</v>
      </c>
      <c r="AU114" s="267">
        <v>-3.7634098899159111E-6</v>
      </c>
      <c r="AV114" s="267">
        <v>-8.0016401551992338E-6</v>
      </c>
      <c r="AW114" s="267">
        <v>-5.5195998290123969E-6</v>
      </c>
      <c r="AX114" s="267">
        <v>-6.9861286254728874E-6</v>
      </c>
      <c r="AY114" s="267">
        <v>-4.3091972633590963E-6</v>
      </c>
      <c r="AZ114" s="267">
        <v>-3.871712564059244E-6</v>
      </c>
      <c r="BA114" s="267">
        <v>-4.8692565352098292E-6</v>
      </c>
      <c r="BB114" s="267">
        <v>-5.1920742985832131E-6</v>
      </c>
      <c r="BC114" s="267">
        <v>-5.6396994390249313E-6</v>
      </c>
      <c r="BD114" s="267">
        <v>-3.7641521665483977E-6</v>
      </c>
      <c r="BE114" s="267">
        <v>-1.9672573517994879E-6</v>
      </c>
      <c r="BF114" s="267">
        <v>-2.8374786795004777E-6</v>
      </c>
      <c r="BG114" s="267">
        <v>-2.4123269909236196E-6</v>
      </c>
      <c r="BH114" s="267">
        <v>-6.4489914480901528E-7</v>
      </c>
      <c r="BI114" s="267">
        <v>-1.101965106825875E-6</v>
      </c>
      <c r="BJ114" s="267">
        <v>-3.0521953405017923E-6</v>
      </c>
      <c r="BK114" s="267">
        <v>-9.9884540566727961E-6</v>
      </c>
      <c r="BL114" s="267">
        <v>-8.4667251181559742E-3</v>
      </c>
      <c r="BM114" s="267">
        <v>-7.9975611322533792E-5</v>
      </c>
      <c r="BN114" s="267">
        <v>-7.1609209990411036E-4</v>
      </c>
      <c r="BO114" s="267">
        <v>-3.8023132588474819E-2</v>
      </c>
      <c r="BP114" s="267">
        <v>-2.59010298081095E-6</v>
      </c>
      <c r="BQ114" s="267">
        <v>-6.4238312040135485E-4</v>
      </c>
      <c r="BR114" s="267">
        <v>-7.6984320330005472E-4</v>
      </c>
      <c r="BS114" s="267">
        <v>-1.3182634162639517E-2</v>
      </c>
      <c r="BT114" s="267">
        <v>-3.7097550482162878E-6</v>
      </c>
      <c r="BU114" s="267">
        <v>-1.4873092439760466E-3</v>
      </c>
      <c r="BV114" s="267">
        <v>0</v>
      </c>
      <c r="BW114" s="267">
        <v>-1.226261913066002E-2</v>
      </c>
      <c r="BX114" s="267">
        <v>-2.7598458722571878E-3</v>
      </c>
      <c r="BY114" s="267">
        <v>0</v>
      </c>
      <c r="BZ114" s="267">
        <v>-4.7161283450059717E-3</v>
      </c>
      <c r="CA114" s="267">
        <v>-3.0290034654323814E-6</v>
      </c>
      <c r="CB114" s="267">
        <v>-2.3913823276845983E-6</v>
      </c>
      <c r="CC114" s="267">
        <v>-3.5794930231078773E-6</v>
      </c>
      <c r="CD114" s="267">
        <v>-2.3234345983257137E-3</v>
      </c>
      <c r="CE114" s="267">
        <v>0</v>
      </c>
      <c r="CF114" s="267">
        <v>-3.6809925672890807E-6</v>
      </c>
      <c r="CG114" s="267">
        <v>-1.166883080260163E-6</v>
      </c>
      <c r="CH114" s="267">
        <v>-8.6788779202969041E-6</v>
      </c>
      <c r="CI114" s="267">
        <v>0</v>
      </c>
      <c r="CJ114" s="267">
        <v>-1.4202779427235318E-4</v>
      </c>
      <c r="CK114" s="267">
        <v>-5.0277672078309556E-4</v>
      </c>
      <c r="CL114" s="267">
        <v>-1.7974493751957112E-2</v>
      </c>
      <c r="CM114" s="267">
        <v>-1.738400895694856E-6</v>
      </c>
      <c r="CN114" s="267">
        <v>-3.4487275304055033E-3</v>
      </c>
      <c r="CO114" s="267">
        <v>-1.5729709853161678E-2</v>
      </c>
      <c r="CP114" s="267">
        <v>-1.7251508332091852E-6</v>
      </c>
      <c r="CQ114" s="267">
        <v>-1.9575774888226089E-6</v>
      </c>
      <c r="CR114" s="267">
        <v>-1.7485754852665545E-6</v>
      </c>
      <c r="CS114" s="267">
        <v>-1.0287358742958375E-4</v>
      </c>
      <c r="CT114" s="267">
        <v>-3.3964357274161836E-6</v>
      </c>
      <c r="CU114" s="267">
        <v>-9.648321538677155E-7</v>
      </c>
      <c r="CV114" s="267">
        <v>-5.0511756250469036E-6</v>
      </c>
      <c r="CW114" s="267">
        <v>-5.7606555817012936E-6</v>
      </c>
      <c r="CX114" s="267">
        <v>-7.5022325002807479E-6</v>
      </c>
      <c r="CY114" s="267">
        <v>-8.3983371929198752E-6</v>
      </c>
      <c r="CZ114" s="267">
        <v>0</v>
      </c>
      <c r="DA114" s="268">
        <v>-2.9603098053383996E-3</v>
      </c>
    </row>
    <row r="115" spans="1:105" s="253" customFormat="1" ht="15" customHeight="1" x14ac:dyDescent="0.15">
      <c r="A115" s="256" t="s">
        <v>436</v>
      </c>
      <c r="B115" s="257" t="s">
        <v>498</v>
      </c>
      <c r="C115" s="258">
        <v>0.55271144664422878</v>
      </c>
      <c r="D115" s="259">
        <v>0.23429985749869708</v>
      </c>
      <c r="E115" s="259">
        <v>0.6099996367320889</v>
      </c>
      <c r="F115" s="259">
        <v>0.58467411249828682</v>
      </c>
      <c r="G115" s="259">
        <v>0.58962118370810079</v>
      </c>
      <c r="H115" s="259">
        <v>0</v>
      </c>
      <c r="I115" s="259">
        <v>0.55898055105837097</v>
      </c>
      <c r="J115" s="259">
        <v>0.21899652472468503</v>
      </c>
      <c r="K115" s="259">
        <v>0.34974659542353281</v>
      </c>
      <c r="L115" s="259">
        <v>0.10059752860548997</v>
      </c>
      <c r="M115" s="259">
        <v>0.38232754731142243</v>
      </c>
      <c r="N115" s="259">
        <v>0.32233003556895862</v>
      </c>
      <c r="O115" s="259">
        <v>0.34832382671245143</v>
      </c>
      <c r="P115" s="259">
        <v>0.28095623777003126</v>
      </c>
      <c r="Q115" s="259">
        <v>0.43584568107307636</v>
      </c>
      <c r="R115" s="259">
        <v>0.44739632853753192</v>
      </c>
      <c r="S115" s="259">
        <v>0.42839910795167496</v>
      </c>
      <c r="T115" s="259">
        <v>0.41291765324914498</v>
      </c>
      <c r="U115" s="259">
        <v>0.29390410103293768</v>
      </c>
      <c r="V115" s="259">
        <v>0.47812996430869242</v>
      </c>
      <c r="W115" s="259">
        <v>0.60609830143752685</v>
      </c>
      <c r="X115" s="259">
        <v>0.37336757833544232</v>
      </c>
      <c r="Y115" s="259">
        <v>0.35129751588677066</v>
      </c>
      <c r="Z115" s="259">
        <v>0.2341874084919473</v>
      </c>
      <c r="AA115" s="259">
        <v>0.27760291549390248</v>
      </c>
      <c r="AB115" s="259">
        <v>0.41477753582651783</v>
      </c>
      <c r="AC115" s="259">
        <v>0.34383455629987814</v>
      </c>
      <c r="AD115" s="259">
        <v>0.46581563260050551</v>
      </c>
      <c r="AE115" s="259">
        <v>0.41295683028069607</v>
      </c>
      <c r="AF115" s="259">
        <v>0.57341293858780806</v>
      </c>
      <c r="AG115" s="259">
        <v>0.48773422440617875</v>
      </c>
      <c r="AH115" s="259">
        <v>0.51021875328655775</v>
      </c>
      <c r="AI115" s="259">
        <v>0.47629265667842807</v>
      </c>
      <c r="AJ115" s="259">
        <v>0.55469715768663919</v>
      </c>
      <c r="AK115" s="259">
        <v>0</v>
      </c>
      <c r="AL115" s="259">
        <v>0</v>
      </c>
      <c r="AM115" s="259">
        <v>0.19836757089835533</v>
      </c>
      <c r="AN115" s="259">
        <v>0.39297540426861738</v>
      </c>
      <c r="AO115" s="259">
        <v>0.17992458346132253</v>
      </c>
      <c r="AP115" s="259">
        <v>0</v>
      </c>
      <c r="AQ115" s="259">
        <v>0.24110148844763776</v>
      </c>
      <c r="AR115" s="259">
        <v>0.47311608948989342</v>
      </c>
      <c r="AS115" s="259">
        <v>0.52469670472161212</v>
      </c>
      <c r="AT115" s="259">
        <v>0.48896845697718766</v>
      </c>
      <c r="AU115" s="259">
        <v>0.52469724691248154</v>
      </c>
      <c r="AV115" s="259">
        <v>0.39564144143573321</v>
      </c>
      <c r="AW115" s="259">
        <v>0.45248446487629645</v>
      </c>
      <c r="AX115" s="259">
        <v>0.33405448297604035</v>
      </c>
      <c r="AY115" s="259">
        <v>0.38111693056881069</v>
      </c>
      <c r="AZ115" s="259">
        <v>0.34820176550092918</v>
      </c>
      <c r="BA115" s="259">
        <v>0.40400417813625278</v>
      </c>
      <c r="BB115" s="259">
        <v>0.32206605616526374</v>
      </c>
      <c r="BC115" s="259">
        <v>0.3133002393177286</v>
      </c>
      <c r="BD115" s="259">
        <v>0.29421603166349036</v>
      </c>
      <c r="BE115" s="259">
        <v>0.16909554003954985</v>
      </c>
      <c r="BF115" s="259">
        <v>0.25429357815519749</v>
      </c>
      <c r="BG115" s="259">
        <v>0.26725567650695053</v>
      </c>
      <c r="BH115" s="259">
        <v>0.39547918273377514</v>
      </c>
      <c r="BI115" s="259">
        <v>0.17662227859385946</v>
      </c>
      <c r="BJ115" s="259">
        <v>0.47552570564516128</v>
      </c>
      <c r="BK115" s="259">
        <v>0.47980375980875511</v>
      </c>
      <c r="BL115" s="259">
        <v>0.50491420381967189</v>
      </c>
      <c r="BM115" s="259">
        <v>0.51430311504142989</v>
      </c>
      <c r="BN115" s="259">
        <v>0.29825119642352016</v>
      </c>
      <c r="BO115" s="259">
        <v>0.46928671460044369</v>
      </c>
      <c r="BP115" s="259">
        <v>0.64100570487017194</v>
      </c>
      <c r="BQ115" s="259">
        <v>0.74283290587474093</v>
      </c>
      <c r="BR115" s="259">
        <v>0.66012352083597703</v>
      </c>
      <c r="BS115" s="259">
        <v>0.62487537215678901</v>
      </c>
      <c r="BT115" s="259">
        <v>0.75055143614922792</v>
      </c>
      <c r="BU115" s="259">
        <v>0.64363811075835642</v>
      </c>
      <c r="BV115" s="259">
        <v>0.89096594386414996</v>
      </c>
      <c r="BW115" s="259">
        <v>0.64957941438099775</v>
      </c>
      <c r="BX115" s="259">
        <v>0.78062358223794914</v>
      </c>
      <c r="BY115" s="259">
        <v>0</v>
      </c>
      <c r="BZ115" s="259">
        <v>0.4468819953309448</v>
      </c>
      <c r="CA115" s="259">
        <v>0.23618402104753541</v>
      </c>
      <c r="CB115" s="259">
        <v>0.68207093709577482</v>
      </c>
      <c r="CC115" s="259">
        <v>0.6012486703461809</v>
      </c>
      <c r="CD115" s="259">
        <v>0.63134815629805752</v>
      </c>
      <c r="CE115" s="259">
        <v>0.78173512017536384</v>
      </c>
      <c r="CF115" s="259">
        <v>0.45197200559627931</v>
      </c>
      <c r="CG115" s="259">
        <v>0.46734747811716065</v>
      </c>
      <c r="CH115" s="259">
        <v>0.55565005117062949</v>
      </c>
      <c r="CI115" s="259">
        <v>0.72871747383162366</v>
      </c>
      <c r="CJ115" s="259">
        <v>0.79511394380651845</v>
      </c>
      <c r="CK115" s="259">
        <v>0.56507435751486346</v>
      </c>
      <c r="CL115" s="259">
        <v>0.51625576163829134</v>
      </c>
      <c r="CM115" s="259">
        <v>0.68869032029211497</v>
      </c>
      <c r="CN115" s="259">
        <v>0.76284682582705099</v>
      </c>
      <c r="CO115" s="259">
        <v>0.62183618971480603</v>
      </c>
      <c r="CP115" s="259">
        <v>0.55590209495376919</v>
      </c>
      <c r="CQ115" s="259">
        <v>0.16907310663481739</v>
      </c>
      <c r="CR115" s="259">
        <v>0.35597337900109643</v>
      </c>
      <c r="CS115" s="259">
        <v>0.72148265098157049</v>
      </c>
      <c r="CT115" s="259">
        <v>0.41592948205457897</v>
      </c>
      <c r="CU115" s="259">
        <v>0.41462617649667444</v>
      </c>
      <c r="CV115" s="259">
        <v>0.66263433721840903</v>
      </c>
      <c r="CW115" s="259">
        <v>0.69455964959937189</v>
      </c>
      <c r="CX115" s="259">
        <v>0.69392532512213989</v>
      </c>
      <c r="CY115" s="259">
        <v>0.71337790634707721</v>
      </c>
      <c r="CZ115" s="259">
        <v>0</v>
      </c>
      <c r="DA115" s="260">
        <v>0.6500171000001892</v>
      </c>
    </row>
    <row r="116" spans="1:105" s="253" customFormat="1" ht="15" customHeight="1" x14ac:dyDescent="0.15">
      <c r="A116" s="256" t="s">
        <v>437</v>
      </c>
      <c r="B116" s="257" t="s">
        <v>492</v>
      </c>
      <c r="C116" s="258">
        <v>1</v>
      </c>
      <c r="D116" s="259">
        <v>1</v>
      </c>
      <c r="E116" s="259">
        <v>1</v>
      </c>
      <c r="F116" s="259">
        <v>1</v>
      </c>
      <c r="G116" s="259">
        <v>1</v>
      </c>
      <c r="H116" s="259">
        <v>0</v>
      </c>
      <c r="I116" s="259">
        <v>1</v>
      </c>
      <c r="J116" s="259">
        <v>1</v>
      </c>
      <c r="K116" s="259">
        <v>1</v>
      </c>
      <c r="L116" s="259">
        <v>1</v>
      </c>
      <c r="M116" s="259">
        <v>1</v>
      </c>
      <c r="N116" s="259">
        <v>1</v>
      </c>
      <c r="O116" s="259">
        <v>1</v>
      </c>
      <c r="P116" s="259">
        <v>1</v>
      </c>
      <c r="Q116" s="259">
        <v>1</v>
      </c>
      <c r="R116" s="259">
        <v>1</v>
      </c>
      <c r="S116" s="259">
        <v>1</v>
      </c>
      <c r="T116" s="259">
        <v>1</v>
      </c>
      <c r="U116" s="259">
        <v>1</v>
      </c>
      <c r="V116" s="259">
        <v>1</v>
      </c>
      <c r="W116" s="259">
        <v>1</v>
      </c>
      <c r="X116" s="259">
        <v>1</v>
      </c>
      <c r="Y116" s="259">
        <v>1</v>
      </c>
      <c r="Z116" s="259">
        <v>1</v>
      </c>
      <c r="AA116" s="259">
        <v>1</v>
      </c>
      <c r="AB116" s="259">
        <v>1</v>
      </c>
      <c r="AC116" s="259">
        <v>1</v>
      </c>
      <c r="AD116" s="259">
        <v>1</v>
      </c>
      <c r="AE116" s="259">
        <v>1</v>
      </c>
      <c r="AF116" s="259">
        <v>1</v>
      </c>
      <c r="AG116" s="259">
        <v>1</v>
      </c>
      <c r="AH116" s="259">
        <v>1</v>
      </c>
      <c r="AI116" s="259">
        <v>1</v>
      </c>
      <c r="AJ116" s="259">
        <v>1</v>
      </c>
      <c r="AK116" s="259">
        <v>0</v>
      </c>
      <c r="AL116" s="259">
        <v>0</v>
      </c>
      <c r="AM116" s="259">
        <v>1</v>
      </c>
      <c r="AN116" s="259">
        <v>1</v>
      </c>
      <c r="AO116" s="259">
        <v>1</v>
      </c>
      <c r="AP116" s="259">
        <v>0</v>
      </c>
      <c r="AQ116" s="259">
        <v>1</v>
      </c>
      <c r="AR116" s="259">
        <v>1</v>
      </c>
      <c r="AS116" s="259">
        <v>1</v>
      </c>
      <c r="AT116" s="259">
        <v>1</v>
      </c>
      <c r="AU116" s="259">
        <v>1</v>
      </c>
      <c r="AV116" s="259">
        <v>1</v>
      </c>
      <c r="AW116" s="259">
        <v>1</v>
      </c>
      <c r="AX116" s="259">
        <v>1</v>
      </c>
      <c r="AY116" s="259">
        <v>1</v>
      </c>
      <c r="AZ116" s="259">
        <v>1</v>
      </c>
      <c r="BA116" s="259">
        <v>1</v>
      </c>
      <c r="BB116" s="259">
        <v>1</v>
      </c>
      <c r="BC116" s="259">
        <v>1</v>
      </c>
      <c r="BD116" s="259">
        <v>1</v>
      </c>
      <c r="BE116" s="259">
        <v>1</v>
      </c>
      <c r="BF116" s="259">
        <v>1</v>
      </c>
      <c r="BG116" s="259">
        <v>1</v>
      </c>
      <c r="BH116" s="259">
        <v>1</v>
      </c>
      <c r="BI116" s="259">
        <v>1</v>
      </c>
      <c r="BJ116" s="259">
        <v>1</v>
      </c>
      <c r="BK116" s="259">
        <v>1</v>
      </c>
      <c r="BL116" s="259">
        <v>1</v>
      </c>
      <c r="BM116" s="259">
        <v>1</v>
      </c>
      <c r="BN116" s="259">
        <v>1</v>
      </c>
      <c r="BO116" s="259">
        <v>1</v>
      </c>
      <c r="BP116" s="259">
        <v>1</v>
      </c>
      <c r="BQ116" s="259">
        <v>1</v>
      </c>
      <c r="BR116" s="259">
        <v>1</v>
      </c>
      <c r="BS116" s="259">
        <v>1</v>
      </c>
      <c r="BT116" s="259">
        <v>1</v>
      </c>
      <c r="BU116" s="259">
        <v>1</v>
      </c>
      <c r="BV116" s="259">
        <v>1</v>
      </c>
      <c r="BW116" s="259">
        <v>1</v>
      </c>
      <c r="BX116" s="259">
        <v>1</v>
      </c>
      <c r="BY116" s="259">
        <v>1</v>
      </c>
      <c r="BZ116" s="259">
        <v>1</v>
      </c>
      <c r="CA116" s="259">
        <v>1</v>
      </c>
      <c r="CB116" s="259">
        <v>1</v>
      </c>
      <c r="CC116" s="259">
        <v>1</v>
      </c>
      <c r="CD116" s="259">
        <v>1</v>
      </c>
      <c r="CE116" s="259">
        <v>1</v>
      </c>
      <c r="CF116" s="259">
        <v>1</v>
      </c>
      <c r="CG116" s="259">
        <v>1</v>
      </c>
      <c r="CH116" s="259">
        <v>1</v>
      </c>
      <c r="CI116" s="259">
        <v>1</v>
      </c>
      <c r="CJ116" s="259">
        <v>1</v>
      </c>
      <c r="CK116" s="259">
        <v>1</v>
      </c>
      <c r="CL116" s="259">
        <v>1</v>
      </c>
      <c r="CM116" s="259">
        <v>1</v>
      </c>
      <c r="CN116" s="259">
        <v>1</v>
      </c>
      <c r="CO116" s="259">
        <v>1</v>
      </c>
      <c r="CP116" s="259">
        <v>1</v>
      </c>
      <c r="CQ116" s="259">
        <v>1</v>
      </c>
      <c r="CR116" s="259">
        <v>1</v>
      </c>
      <c r="CS116" s="259">
        <v>1</v>
      </c>
      <c r="CT116" s="259">
        <v>1</v>
      </c>
      <c r="CU116" s="259">
        <v>1</v>
      </c>
      <c r="CV116" s="259">
        <v>1</v>
      </c>
      <c r="CW116" s="259">
        <v>1</v>
      </c>
      <c r="CX116" s="259">
        <v>1</v>
      </c>
      <c r="CY116" s="259">
        <v>1</v>
      </c>
      <c r="CZ116" s="259">
        <v>1</v>
      </c>
      <c r="DA116" s="260">
        <v>1</v>
      </c>
    </row>
  </sheetData>
  <sheetProtection sheet="1" objects="1" scenarios="1"/>
  <phoneticPr fontId="4"/>
  <pageMargins left="0.70866141732283472" right="0.70866141732283472" top="0.74803149606299213" bottom="0.74803149606299213" header="0.31496062992125984" footer="0.31496062992125984"/>
  <pageSetup paperSize="9" scale="45" fitToHeight="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C109"/>
  <sheetViews>
    <sheetView zoomScale="80" zoomScaleNormal="80" zoomScaleSheetLayoutView="80" workbookViewId="0">
      <pane xSplit="2" ySplit="4" topLeftCell="C5" activePane="bottomRight" state="frozen"/>
      <selection activeCell="B12" sqref="B12:K13"/>
      <selection pane="topRight" activeCell="B12" sqref="B12:K13"/>
      <selection pane="bottomLeft" activeCell="B12" sqref="B12:K13"/>
      <selection pane="bottomRight" activeCell="C1" sqref="C1"/>
    </sheetView>
  </sheetViews>
  <sheetFormatPr defaultColWidth="10.625" defaultRowHeight="15" customHeight="1" x14ac:dyDescent="0.15"/>
  <cols>
    <col min="1" max="1" width="7.625" style="204" customWidth="1"/>
    <col min="2" max="2" width="22.5" style="205" customWidth="1"/>
    <col min="3" max="3" width="10.625" style="206" customWidth="1"/>
    <col min="4" max="6" width="10.875" style="206" bestFit="1" customWidth="1"/>
    <col min="7" max="7" width="11.125" style="206" bestFit="1" customWidth="1"/>
    <col min="8" max="8" width="10.875" style="206" bestFit="1" customWidth="1"/>
    <col min="9" max="9" width="11.125" style="206" bestFit="1" customWidth="1"/>
    <col min="10" max="12" width="10.875" style="206" bestFit="1" customWidth="1"/>
    <col min="13" max="13" width="11.125" style="206" bestFit="1" customWidth="1"/>
    <col min="14" max="16" width="10.875" style="206" bestFit="1" customWidth="1"/>
    <col min="17" max="21" width="11.125" style="206" bestFit="1" customWidth="1"/>
    <col min="22" max="23" width="10.875" style="206" bestFit="1" customWidth="1"/>
    <col min="24" max="24" width="12.25" style="206" bestFit="1" customWidth="1"/>
    <col min="25" max="25" width="11" style="206" bestFit="1" customWidth="1"/>
    <col min="26" max="27" width="10.75" style="206" bestFit="1" customWidth="1"/>
    <col min="28" max="28" width="11.125" style="206" bestFit="1" customWidth="1"/>
    <col min="29" max="30" width="10.875" style="206" bestFit="1" customWidth="1"/>
    <col min="31" max="31" width="11.125" style="206" bestFit="1" customWidth="1"/>
    <col min="32" max="32" width="10.875" style="206" bestFit="1" customWidth="1"/>
    <col min="33" max="33" width="11.125" style="206" bestFit="1" customWidth="1"/>
    <col min="34" max="36" width="10.875" style="206" bestFit="1" customWidth="1"/>
    <col min="37" max="38" width="11.125" style="206" bestFit="1" customWidth="1"/>
    <col min="39" max="39" width="10.875" style="206" bestFit="1" customWidth="1"/>
    <col min="40" max="41" width="11.125" style="206" bestFit="1" customWidth="1"/>
    <col min="42" max="45" width="10.875" style="206" bestFit="1" customWidth="1"/>
    <col min="46" max="46" width="11.125" style="206" bestFit="1" customWidth="1"/>
    <col min="47" max="49" width="10.875" style="206" bestFit="1" customWidth="1"/>
    <col min="50" max="50" width="11.125" style="206" bestFit="1" customWidth="1"/>
    <col min="51" max="62" width="10.875" style="206" bestFit="1" customWidth="1"/>
    <col min="63" max="63" width="11.125" style="206" bestFit="1" customWidth="1"/>
    <col min="64" max="72" width="10.875" style="206" bestFit="1" customWidth="1"/>
    <col min="73" max="73" width="12.25" style="206" bestFit="1" customWidth="1"/>
    <col min="74" max="85" width="10.875" style="206" bestFit="1" customWidth="1"/>
    <col min="86" max="86" width="11" style="206" bestFit="1" customWidth="1"/>
    <col min="87" max="88" width="11.125" style="206" bestFit="1" customWidth="1"/>
    <col min="89" max="89" width="10.875" style="206" bestFit="1" customWidth="1"/>
    <col min="90" max="90" width="11.125" style="206" bestFit="1" customWidth="1"/>
    <col min="91" max="95" width="10.875" style="206" bestFit="1" customWidth="1"/>
    <col min="96" max="96" width="10.875" style="206" customWidth="1"/>
    <col min="97" max="97" width="11.125" style="206" bestFit="1" customWidth="1"/>
    <col min="98" max="101" width="10.875" style="206" bestFit="1" customWidth="1"/>
    <col min="102" max="102" width="10.875" style="206" customWidth="1"/>
    <col min="103" max="104" width="10.875" style="206" bestFit="1" customWidth="1"/>
    <col min="105" max="105" width="11.125" style="206" bestFit="1" customWidth="1"/>
    <col min="106" max="107" width="11" style="272" bestFit="1" customWidth="1"/>
    <col min="108" max="16384" width="10.625" style="206"/>
  </cols>
  <sheetData>
    <row r="1" spans="1:107" ht="24.95" customHeight="1" x14ac:dyDescent="0.15">
      <c r="A1" s="3" t="s">
        <v>677</v>
      </c>
    </row>
    <row r="2" spans="1:107" ht="15" customHeight="1" x14ac:dyDescent="0.15">
      <c r="A2" s="337" t="s">
        <v>514</v>
      </c>
    </row>
    <row r="3" spans="1:107" s="204" customFormat="1" ht="15" customHeight="1" x14ac:dyDescent="0.15">
      <c r="A3" s="208" t="s">
        <v>678</v>
      </c>
      <c r="B3" s="245"/>
      <c r="C3" s="210" t="s">
        <v>327</v>
      </c>
      <c r="D3" s="211" t="s">
        <v>328</v>
      </c>
      <c r="E3" s="211" t="s">
        <v>329</v>
      </c>
      <c r="F3" s="211" t="s">
        <v>330</v>
      </c>
      <c r="G3" s="211" t="s">
        <v>331</v>
      </c>
      <c r="H3" s="211" t="s">
        <v>332</v>
      </c>
      <c r="I3" s="211" t="s">
        <v>333</v>
      </c>
      <c r="J3" s="211" t="s">
        <v>334</v>
      </c>
      <c r="K3" s="211" t="s">
        <v>335</v>
      </c>
      <c r="L3" s="211" t="s">
        <v>336</v>
      </c>
      <c r="M3" s="211" t="s">
        <v>337</v>
      </c>
      <c r="N3" s="211" t="s">
        <v>338</v>
      </c>
      <c r="O3" s="211" t="s">
        <v>339</v>
      </c>
      <c r="P3" s="211" t="s">
        <v>340</v>
      </c>
      <c r="Q3" s="211" t="s">
        <v>341</v>
      </c>
      <c r="R3" s="211" t="s">
        <v>342</v>
      </c>
      <c r="S3" s="211" t="s">
        <v>343</v>
      </c>
      <c r="T3" s="211" t="s">
        <v>344</v>
      </c>
      <c r="U3" s="211" t="s">
        <v>345</v>
      </c>
      <c r="V3" s="211" t="s">
        <v>346</v>
      </c>
      <c r="W3" s="211" t="s">
        <v>347</v>
      </c>
      <c r="X3" s="211" t="s">
        <v>348</v>
      </c>
      <c r="Y3" s="211" t="s">
        <v>349</v>
      </c>
      <c r="Z3" s="211" t="s">
        <v>350</v>
      </c>
      <c r="AA3" s="211" t="s">
        <v>351</v>
      </c>
      <c r="AB3" s="211" t="s">
        <v>352</v>
      </c>
      <c r="AC3" s="211" t="s">
        <v>353</v>
      </c>
      <c r="AD3" s="211" t="s">
        <v>354</v>
      </c>
      <c r="AE3" s="211" t="s">
        <v>355</v>
      </c>
      <c r="AF3" s="211" t="s">
        <v>356</v>
      </c>
      <c r="AG3" s="211" t="s">
        <v>357</v>
      </c>
      <c r="AH3" s="211" t="s">
        <v>358</v>
      </c>
      <c r="AI3" s="211" t="s">
        <v>359</v>
      </c>
      <c r="AJ3" s="211" t="s">
        <v>360</v>
      </c>
      <c r="AK3" s="211" t="s">
        <v>361</v>
      </c>
      <c r="AL3" s="211" t="s">
        <v>362</v>
      </c>
      <c r="AM3" s="211" t="s">
        <v>363</v>
      </c>
      <c r="AN3" s="211" t="s">
        <v>364</v>
      </c>
      <c r="AO3" s="211" t="s">
        <v>365</v>
      </c>
      <c r="AP3" s="211" t="s">
        <v>366</v>
      </c>
      <c r="AQ3" s="211" t="s">
        <v>367</v>
      </c>
      <c r="AR3" s="211" t="s">
        <v>368</v>
      </c>
      <c r="AS3" s="211" t="s">
        <v>369</v>
      </c>
      <c r="AT3" s="211" t="s">
        <v>370</v>
      </c>
      <c r="AU3" s="211" t="s">
        <v>371</v>
      </c>
      <c r="AV3" s="211" t="s">
        <v>372</v>
      </c>
      <c r="AW3" s="211" t="s">
        <v>373</v>
      </c>
      <c r="AX3" s="211" t="s">
        <v>374</v>
      </c>
      <c r="AY3" s="211" t="s">
        <v>375</v>
      </c>
      <c r="AZ3" s="211" t="s">
        <v>376</v>
      </c>
      <c r="BA3" s="211" t="s">
        <v>377</v>
      </c>
      <c r="BB3" s="211" t="s">
        <v>378</v>
      </c>
      <c r="BC3" s="211" t="s">
        <v>379</v>
      </c>
      <c r="BD3" s="211" t="s">
        <v>380</v>
      </c>
      <c r="BE3" s="211" t="s">
        <v>381</v>
      </c>
      <c r="BF3" s="211" t="s">
        <v>382</v>
      </c>
      <c r="BG3" s="211" t="s">
        <v>383</v>
      </c>
      <c r="BH3" s="211" t="s">
        <v>384</v>
      </c>
      <c r="BI3" s="211" t="s">
        <v>385</v>
      </c>
      <c r="BJ3" s="211" t="s">
        <v>386</v>
      </c>
      <c r="BK3" s="211" t="s">
        <v>387</v>
      </c>
      <c r="BL3" s="211" t="s">
        <v>388</v>
      </c>
      <c r="BM3" s="211" t="s">
        <v>389</v>
      </c>
      <c r="BN3" s="211" t="s">
        <v>390</v>
      </c>
      <c r="BO3" s="211" t="s">
        <v>391</v>
      </c>
      <c r="BP3" s="211" t="s">
        <v>392</v>
      </c>
      <c r="BQ3" s="211" t="s">
        <v>393</v>
      </c>
      <c r="BR3" s="211" t="s">
        <v>394</v>
      </c>
      <c r="BS3" s="211" t="s">
        <v>395</v>
      </c>
      <c r="BT3" s="211" t="s">
        <v>396</v>
      </c>
      <c r="BU3" s="211" t="s">
        <v>397</v>
      </c>
      <c r="BV3" s="211" t="s">
        <v>398</v>
      </c>
      <c r="BW3" s="211" t="s">
        <v>399</v>
      </c>
      <c r="BX3" s="211" t="s">
        <v>400</v>
      </c>
      <c r="BY3" s="211" t="s">
        <v>401</v>
      </c>
      <c r="BZ3" s="211" t="s">
        <v>402</v>
      </c>
      <c r="CA3" s="211" t="s">
        <v>403</v>
      </c>
      <c r="CB3" s="211" t="s">
        <v>404</v>
      </c>
      <c r="CC3" s="211" t="s">
        <v>405</v>
      </c>
      <c r="CD3" s="211" t="s">
        <v>406</v>
      </c>
      <c r="CE3" s="211" t="s">
        <v>407</v>
      </c>
      <c r="CF3" s="211" t="s">
        <v>408</v>
      </c>
      <c r="CG3" s="211" t="s">
        <v>409</v>
      </c>
      <c r="CH3" s="211" t="s">
        <v>410</v>
      </c>
      <c r="CI3" s="211" t="s">
        <v>411</v>
      </c>
      <c r="CJ3" s="211" t="s">
        <v>412</v>
      </c>
      <c r="CK3" s="211" t="s">
        <v>413</v>
      </c>
      <c r="CL3" s="211" t="s">
        <v>414</v>
      </c>
      <c r="CM3" s="211" t="s">
        <v>415</v>
      </c>
      <c r="CN3" s="211" t="s">
        <v>416</v>
      </c>
      <c r="CO3" s="211" t="s">
        <v>417</v>
      </c>
      <c r="CP3" s="211" t="s">
        <v>418</v>
      </c>
      <c r="CQ3" s="211" t="s">
        <v>419</v>
      </c>
      <c r="CR3" s="211" t="s">
        <v>420</v>
      </c>
      <c r="CS3" s="211" t="s">
        <v>421</v>
      </c>
      <c r="CT3" s="211" t="s">
        <v>422</v>
      </c>
      <c r="CU3" s="211" t="s">
        <v>423</v>
      </c>
      <c r="CV3" s="211" t="s">
        <v>424</v>
      </c>
      <c r="CW3" s="211" t="s">
        <v>425</v>
      </c>
      <c r="CX3" s="211" t="s">
        <v>679</v>
      </c>
      <c r="CY3" s="211" t="s">
        <v>427</v>
      </c>
      <c r="CZ3" s="211" t="s">
        <v>428</v>
      </c>
      <c r="DA3" s="211" t="s">
        <v>680</v>
      </c>
      <c r="DB3" s="273"/>
      <c r="DC3" s="273"/>
    </row>
    <row r="4" spans="1:107" s="220" customFormat="1" ht="39.950000000000003" customHeight="1" x14ac:dyDescent="0.15">
      <c r="A4" s="213"/>
      <c r="B4" s="240"/>
      <c r="C4" s="215" t="s">
        <v>521</v>
      </c>
      <c r="D4" s="216" t="s">
        <v>474</v>
      </c>
      <c r="E4" s="216" t="s">
        <v>522</v>
      </c>
      <c r="F4" s="216" t="s">
        <v>523</v>
      </c>
      <c r="G4" s="216" t="s">
        <v>658</v>
      </c>
      <c r="H4" s="216" t="s">
        <v>524</v>
      </c>
      <c r="I4" s="216" t="s">
        <v>525</v>
      </c>
      <c r="J4" s="216" t="s">
        <v>526</v>
      </c>
      <c r="K4" s="216" t="s">
        <v>527</v>
      </c>
      <c r="L4" s="216" t="s">
        <v>675</v>
      </c>
      <c r="M4" s="216" t="s">
        <v>528</v>
      </c>
      <c r="N4" s="216" t="s">
        <v>529</v>
      </c>
      <c r="O4" s="216" t="s">
        <v>530</v>
      </c>
      <c r="P4" s="216" t="s">
        <v>531</v>
      </c>
      <c r="Q4" s="216" t="s">
        <v>532</v>
      </c>
      <c r="R4" s="216" t="s">
        <v>533</v>
      </c>
      <c r="S4" s="216" t="s">
        <v>534</v>
      </c>
      <c r="T4" s="216" t="s">
        <v>535</v>
      </c>
      <c r="U4" s="216" t="s">
        <v>536</v>
      </c>
      <c r="V4" s="216" t="s">
        <v>537</v>
      </c>
      <c r="W4" s="216" t="s">
        <v>538</v>
      </c>
      <c r="X4" s="216" t="s">
        <v>539</v>
      </c>
      <c r="Y4" s="216" t="s">
        <v>540</v>
      </c>
      <c r="Z4" s="216" t="s">
        <v>659</v>
      </c>
      <c r="AA4" s="216" t="s">
        <v>660</v>
      </c>
      <c r="AB4" s="216" t="s">
        <v>541</v>
      </c>
      <c r="AC4" s="216" t="s">
        <v>542</v>
      </c>
      <c r="AD4" s="216" t="s">
        <v>661</v>
      </c>
      <c r="AE4" s="216" t="s">
        <v>543</v>
      </c>
      <c r="AF4" s="216" t="s">
        <v>544</v>
      </c>
      <c r="AG4" s="216" t="s">
        <v>545</v>
      </c>
      <c r="AH4" s="216" t="s">
        <v>546</v>
      </c>
      <c r="AI4" s="216" t="s">
        <v>547</v>
      </c>
      <c r="AJ4" s="216" t="s">
        <v>629</v>
      </c>
      <c r="AK4" s="216" t="s">
        <v>548</v>
      </c>
      <c r="AL4" s="216" t="s">
        <v>549</v>
      </c>
      <c r="AM4" s="216" t="s">
        <v>550</v>
      </c>
      <c r="AN4" s="216" t="s">
        <v>662</v>
      </c>
      <c r="AO4" s="216" t="s">
        <v>551</v>
      </c>
      <c r="AP4" s="216" t="s">
        <v>552</v>
      </c>
      <c r="AQ4" s="216" t="s">
        <v>553</v>
      </c>
      <c r="AR4" s="216" t="s">
        <v>554</v>
      </c>
      <c r="AS4" s="216" t="s">
        <v>555</v>
      </c>
      <c r="AT4" s="216" t="s">
        <v>556</v>
      </c>
      <c r="AU4" s="216" t="s">
        <v>557</v>
      </c>
      <c r="AV4" s="216" t="s">
        <v>558</v>
      </c>
      <c r="AW4" s="216" t="s">
        <v>559</v>
      </c>
      <c r="AX4" s="216" t="s">
        <v>560</v>
      </c>
      <c r="AY4" s="216" t="s">
        <v>561</v>
      </c>
      <c r="AZ4" s="216" t="s">
        <v>475</v>
      </c>
      <c r="BA4" s="216" t="s">
        <v>562</v>
      </c>
      <c r="BB4" s="216" t="s">
        <v>563</v>
      </c>
      <c r="BC4" s="216" t="s">
        <v>564</v>
      </c>
      <c r="BD4" s="216" t="s">
        <v>565</v>
      </c>
      <c r="BE4" s="216" t="s">
        <v>640</v>
      </c>
      <c r="BF4" s="216" t="s">
        <v>566</v>
      </c>
      <c r="BG4" s="216" t="s">
        <v>567</v>
      </c>
      <c r="BH4" s="216" t="s">
        <v>568</v>
      </c>
      <c r="BI4" s="216" t="s">
        <v>326</v>
      </c>
      <c r="BJ4" s="216" t="s">
        <v>569</v>
      </c>
      <c r="BK4" s="216" t="s">
        <v>476</v>
      </c>
      <c r="BL4" s="216" t="s">
        <v>477</v>
      </c>
      <c r="BM4" s="216" t="s">
        <v>676</v>
      </c>
      <c r="BN4" s="216" t="s">
        <v>570</v>
      </c>
      <c r="BO4" s="216" t="s">
        <v>571</v>
      </c>
      <c r="BP4" s="216" t="s">
        <v>572</v>
      </c>
      <c r="BQ4" s="216" t="s">
        <v>573</v>
      </c>
      <c r="BR4" s="216" t="s">
        <v>478</v>
      </c>
      <c r="BS4" s="216" t="s">
        <v>574</v>
      </c>
      <c r="BT4" s="216" t="s">
        <v>575</v>
      </c>
      <c r="BU4" s="216" t="s">
        <v>479</v>
      </c>
      <c r="BV4" s="216" t="s">
        <v>480</v>
      </c>
      <c r="BW4" s="216" t="s">
        <v>576</v>
      </c>
      <c r="BX4" s="216" t="s">
        <v>577</v>
      </c>
      <c r="BY4" s="216" t="s">
        <v>578</v>
      </c>
      <c r="BZ4" s="216" t="s">
        <v>579</v>
      </c>
      <c r="CA4" s="216" t="s">
        <v>580</v>
      </c>
      <c r="CB4" s="216" t="s">
        <v>581</v>
      </c>
      <c r="CC4" s="216" t="s">
        <v>481</v>
      </c>
      <c r="CD4" s="216" t="s">
        <v>582</v>
      </c>
      <c r="CE4" s="216" t="s">
        <v>482</v>
      </c>
      <c r="CF4" s="216" t="s">
        <v>583</v>
      </c>
      <c r="CG4" s="216" t="s">
        <v>584</v>
      </c>
      <c r="CH4" s="216" t="s">
        <v>663</v>
      </c>
      <c r="CI4" s="216" t="s">
        <v>585</v>
      </c>
      <c r="CJ4" s="216" t="s">
        <v>586</v>
      </c>
      <c r="CK4" s="216" t="s">
        <v>587</v>
      </c>
      <c r="CL4" s="216" t="s">
        <v>588</v>
      </c>
      <c r="CM4" s="216" t="s">
        <v>589</v>
      </c>
      <c r="CN4" s="216" t="s">
        <v>590</v>
      </c>
      <c r="CO4" s="216" t="s">
        <v>591</v>
      </c>
      <c r="CP4" s="216" t="s">
        <v>592</v>
      </c>
      <c r="CQ4" s="216" t="s">
        <v>593</v>
      </c>
      <c r="CR4" s="216" t="s">
        <v>594</v>
      </c>
      <c r="CS4" s="216" t="s">
        <v>595</v>
      </c>
      <c r="CT4" s="216" t="s">
        <v>596</v>
      </c>
      <c r="CU4" s="216" t="s">
        <v>483</v>
      </c>
      <c r="CV4" s="216" t="s">
        <v>597</v>
      </c>
      <c r="CW4" s="216" t="s">
        <v>598</v>
      </c>
      <c r="CX4" s="216" t="s">
        <v>673</v>
      </c>
      <c r="CY4" s="216" t="s">
        <v>599</v>
      </c>
      <c r="CZ4" s="216" t="s">
        <v>484</v>
      </c>
      <c r="DA4" s="216" t="s">
        <v>485</v>
      </c>
      <c r="DB4" s="274" t="s">
        <v>500</v>
      </c>
      <c r="DC4" s="274" t="s">
        <v>501</v>
      </c>
    </row>
    <row r="5" spans="1:107" s="253" customFormat="1" ht="15" customHeight="1" x14ac:dyDescent="0.15">
      <c r="A5" s="248" t="s">
        <v>327</v>
      </c>
      <c r="B5" s="249" t="s">
        <v>521</v>
      </c>
      <c r="C5" s="250">
        <v>1.0133196533238382</v>
      </c>
      <c r="D5" s="251">
        <v>3.3236137746349211E-2</v>
      </c>
      <c r="E5" s="251">
        <v>6.3408405907086325E-3</v>
      </c>
      <c r="F5" s="251">
        <v>1.7455594755006192E-3</v>
      </c>
      <c r="G5" s="251">
        <v>1.9965100260346645E-4</v>
      </c>
      <c r="H5" s="251">
        <v>0</v>
      </c>
      <c r="I5" s="251">
        <v>1.9330216172563719E-5</v>
      </c>
      <c r="J5" s="251">
        <v>1.1659424800851467E-2</v>
      </c>
      <c r="K5" s="251">
        <v>8.443607598459411E-4</v>
      </c>
      <c r="L5" s="251">
        <v>0.45991842660356574</v>
      </c>
      <c r="M5" s="251">
        <v>4.1664624812176691E-2</v>
      </c>
      <c r="N5" s="251">
        <v>5.4442440466877386E-2</v>
      </c>
      <c r="O5" s="251">
        <v>1.3631028436751815E-2</v>
      </c>
      <c r="P5" s="251">
        <v>0.15215358054331782</v>
      </c>
      <c r="Q5" s="251">
        <v>4.9861732865686811E-3</v>
      </c>
      <c r="R5" s="251">
        <v>8.264356900810685E-4</v>
      </c>
      <c r="S5" s="251">
        <v>9.5775147647150099E-4</v>
      </c>
      <c r="T5" s="251">
        <v>5.0063685394187448E-5</v>
      </c>
      <c r="U5" s="251">
        <v>4.6150191551059937E-3</v>
      </c>
      <c r="V5" s="251">
        <v>2.2518591322363423E-4</v>
      </c>
      <c r="W5" s="251">
        <v>8.1702512173251725E-5</v>
      </c>
      <c r="X5" s="251">
        <v>2.5050187406237697E-5</v>
      </c>
      <c r="Y5" s="251">
        <v>8.8824470300200234E-6</v>
      </c>
      <c r="Z5" s="251">
        <v>6.9401559805810774E-6</v>
      </c>
      <c r="AA5" s="251">
        <v>1.1409364520345917E-5</v>
      </c>
      <c r="AB5" s="251">
        <v>1.9016583678660101E-3</v>
      </c>
      <c r="AC5" s="251">
        <v>9.1581550533694725E-4</v>
      </c>
      <c r="AD5" s="251">
        <v>5.1333065044390353E-6</v>
      </c>
      <c r="AE5" s="251">
        <v>5.7039907039921633E-6</v>
      </c>
      <c r="AF5" s="251">
        <v>7.7116305594303099E-3</v>
      </c>
      <c r="AG5" s="251">
        <v>9.5466469256666494E-5</v>
      </c>
      <c r="AH5" s="251">
        <v>1.375675382472481E-5</v>
      </c>
      <c r="AI5" s="251">
        <v>1.1715272303349179E-5</v>
      </c>
      <c r="AJ5" s="251">
        <v>5.0165228057755628E-5</v>
      </c>
      <c r="AK5" s="251">
        <v>0</v>
      </c>
      <c r="AL5" s="251">
        <v>0</v>
      </c>
      <c r="AM5" s="251">
        <v>3.7089591497453364E-6</v>
      </c>
      <c r="AN5" s="251">
        <v>6.342369461607656E-6</v>
      </c>
      <c r="AO5" s="251">
        <v>6.3924190597840075E-6</v>
      </c>
      <c r="AP5" s="251">
        <v>0</v>
      </c>
      <c r="AQ5" s="251">
        <v>5.9719301100166956E-6</v>
      </c>
      <c r="AR5" s="251">
        <v>6.3384499842602418E-6</v>
      </c>
      <c r="AS5" s="251">
        <v>4.6897061998900414E-6</v>
      </c>
      <c r="AT5" s="251">
        <v>1.4617596113937473E-5</v>
      </c>
      <c r="AU5" s="251">
        <v>8.7878163353224388E-6</v>
      </c>
      <c r="AV5" s="251">
        <v>1.2409704472420907E-5</v>
      </c>
      <c r="AW5" s="251">
        <v>8.506133642947943E-6</v>
      </c>
      <c r="AX5" s="251">
        <v>8.1266106861919244E-6</v>
      </c>
      <c r="AY5" s="251">
        <v>1.3827207290051608E-5</v>
      </c>
      <c r="AZ5" s="251">
        <v>1.4645993761750212E-5</v>
      </c>
      <c r="BA5" s="251">
        <v>8.2480723194898975E-6</v>
      </c>
      <c r="BB5" s="251">
        <v>8.6346229142186033E-6</v>
      </c>
      <c r="BC5" s="251">
        <v>1.856135134183046E-5</v>
      </c>
      <c r="BD5" s="251">
        <v>5.8630943537275547E-6</v>
      </c>
      <c r="BE5" s="251">
        <v>1.3054488148994885E-5</v>
      </c>
      <c r="BF5" s="251">
        <v>1.8050644649163195E-5</v>
      </c>
      <c r="BG5" s="251">
        <v>1.7524779629373752E-5</v>
      </c>
      <c r="BH5" s="251">
        <v>2.484852473037054E-3</v>
      </c>
      <c r="BI5" s="251">
        <v>1.6188359932944108E-5</v>
      </c>
      <c r="BJ5" s="251">
        <v>3.3269199990158078E-4</v>
      </c>
      <c r="BK5" s="251">
        <v>2.8004854354096077E-5</v>
      </c>
      <c r="BL5" s="251">
        <v>1.025362157500371E-3</v>
      </c>
      <c r="BM5" s="251">
        <v>1.0184568194170339E-5</v>
      </c>
      <c r="BN5" s="251">
        <v>1.2610536117728322E-5</v>
      </c>
      <c r="BO5" s="251">
        <v>2.5425544271498548E-5</v>
      </c>
      <c r="BP5" s="251">
        <v>2.4051299925101913E-5</v>
      </c>
      <c r="BQ5" s="251">
        <v>9.5874349711901663E-6</v>
      </c>
      <c r="BR5" s="251">
        <v>1.7463308114534188E-4</v>
      </c>
      <c r="BS5" s="251">
        <v>1.3868999308774778E-5</v>
      </c>
      <c r="BT5" s="251">
        <v>9.4285880452650836E-6</v>
      </c>
      <c r="BU5" s="251">
        <v>1.1825527177526015E-5</v>
      </c>
      <c r="BV5" s="251">
        <v>7.7146349826994991E-6</v>
      </c>
      <c r="BW5" s="251">
        <v>1.1014001310872556E-5</v>
      </c>
      <c r="BX5" s="251">
        <v>1.0963557242446109E-5</v>
      </c>
      <c r="BY5" s="251">
        <v>4.0007486210966716E-5</v>
      </c>
      <c r="BZ5" s="251">
        <v>1.5779572576478963E-5</v>
      </c>
      <c r="CA5" s="251">
        <v>2.0740041018169148E-5</v>
      </c>
      <c r="CB5" s="251">
        <v>1.2087708841637991E-5</v>
      </c>
      <c r="CC5" s="251">
        <v>2.541714078098078E-5</v>
      </c>
      <c r="CD5" s="251">
        <v>9.6681319640279392E-5</v>
      </c>
      <c r="CE5" s="251">
        <v>4.7278638859419382E-6</v>
      </c>
      <c r="CF5" s="251">
        <v>1.9326989714017082E-5</v>
      </c>
      <c r="CG5" s="251">
        <v>1.1036530752604668E-4</v>
      </c>
      <c r="CH5" s="251">
        <v>5.1462670780781455E-5</v>
      </c>
      <c r="CI5" s="251">
        <v>2.962946226719772E-5</v>
      </c>
      <c r="CJ5" s="251">
        <v>6.8651030389250381E-4</v>
      </c>
      <c r="CK5" s="251">
        <v>3.2597011544514712E-4</v>
      </c>
      <c r="CL5" s="251">
        <v>5.7135583026440351E-4</v>
      </c>
      <c r="CM5" s="251">
        <v>1.8178738188201838E-3</v>
      </c>
      <c r="CN5" s="251">
        <v>3.6868121258466879E-3</v>
      </c>
      <c r="CO5" s="251">
        <v>1.6895981602793552E-3</v>
      </c>
      <c r="CP5" s="251">
        <v>6.1300334440162249E-5</v>
      </c>
      <c r="CQ5" s="251">
        <v>7.2452081413109751E-5</v>
      </c>
      <c r="CR5" s="251">
        <v>3.8176075026618526E-5</v>
      </c>
      <c r="CS5" s="251">
        <v>1.7856568029722322E-5</v>
      </c>
      <c r="CT5" s="251">
        <v>1.4329238705790052E-2</v>
      </c>
      <c r="CU5" s="251">
        <v>1.4955911862942399E-2</v>
      </c>
      <c r="CV5" s="251">
        <v>1.2062062554989077E-4</v>
      </c>
      <c r="CW5" s="251">
        <v>2.3006110954759216E-3</v>
      </c>
      <c r="CX5" s="251">
        <v>1.702043103975537E-3</v>
      </c>
      <c r="CY5" s="251">
        <v>3.1472588429555678E-3</v>
      </c>
      <c r="CZ5" s="251">
        <v>1.9078875597144913E-4</v>
      </c>
      <c r="DA5" s="251">
        <v>2.4315299320857562E-5</v>
      </c>
      <c r="DB5" s="275">
        <v>1.8622583469415253</v>
      </c>
      <c r="DC5" s="275">
        <v>1.4496532200000001</v>
      </c>
    </row>
    <row r="6" spans="1:107" s="253" customFormat="1" ht="15" customHeight="1" x14ac:dyDescent="0.15">
      <c r="A6" s="254" t="s">
        <v>328</v>
      </c>
      <c r="B6" s="255" t="s">
        <v>474</v>
      </c>
      <c r="C6" s="250">
        <v>8.563341038462919E-3</v>
      </c>
      <c r="D6" s="251">
        <v>1.041979030218626</v>
      </c>
      <c r="E6" s="251">
        <v>2.3130307203404907E-2</v>
      </c>
      <c r="F6" s="251">
        <v>1.7252334563931288E-4</v>
      </c>
      <c r="G6" s="251">
        <v>4.3069089555021721E-5</v>
      </c>
      <c r="H6" s="251">
        <v>0</v>
      </c>
      <c r="I6" s="251">
        <v>9.9526543159298647E-7</v>
      </c>
      <c r="J6" s="251">
        <v>0.35039268697237813</v>
      </c>
      <c r="K6" s="251">
        <v>1.5896211691702829E-4</v>
      </c>
      <c r="L6" s="251">
        <v>3.8872252183865894E-3</v>
      </c>
      <c r="M6" s="251">
        <v>9.7568219599677118E-3</v>
      </c>
      <c r="N6" s="251">
        <v>1.8430947147664047E-2</v>
      </c>
      <c r="O6" s="251">
        <v>8.2613846794729572E-3</v>
      </c>
      <c r="P6" s="251">
        <v>1.1710612658975154E-2</v>
      </c>
      <c r="Q6" s="251">
        <v>4.0400980846224776E-4</v>
      </c>
      <c r="R6" s="251">
        <v>1.9211774034336322E-4</v>
      </c>
      <c r="S6" s="251">
        <v>2.7916663115290321E-5</v>
      </c>
      <c r="T6" s="251">
        <v>1.8941234685924072E-6</v>
      </c>
      <c r="U6" s="251">
        <v>1.5748496816412211E-4</v>
      </c>
      <c r="V6" s="251">
        <v>8.1831899946804273E-6</v>
      </c>
      <c r="W6" s="251">
        <v>2.9428132599491694E-6</v>
      </c>
      <c r="X6" s="251">
        <v>4.2269103387697956E-4</v>
      </c>
      <c r="Y6" s="251">
        <v>6.61539370721177E-7</v>
      </c>
      <c r="Z6" s="251">
        <v>9.7315983100853146E-7</v>
      </c>
      <c r="AA6" s="251">
        <v>1.0971338441635953E-6</v>
      </c>
      <c r="AB6" s="251">
        <v>5.6317548210788992E-4</v>
      </c>
      <c r="AC6" s="251">
        <v>5.0528027266155077E-4</v>
      </c>
      <c r="AD6" s="251">
        <v>4.3635520038079195E-7</v>
      </c>
      <c r="AE6" s="251">
        <v>4.1865967860561486E-7</v>
      </c>
      <c r="AF6" s="251">
        <v>6.5681525616104606E-5</v>
      </c>
      <c r="AG6" s="251">
        <v>2.3496310229178405E-4</v>
      </c>
      <c r="AH6" s="251">
        <v>1.0576309082871397E-6</v>
      </c>
      <c r="AI6" s="251">
        <v>7.8710880448987675E-7</v>
      </c>
      <c r="AJ6" s="251">
        <v>9.6339581939130209E-6</v>
      </c>
      <c r="AK6" s="251">
        <v>0</v>
      </c>
      <c r="AL6" s="251">
        <v>0</v>
      </c>
      <c r="AM6" s="251">
        <v>1.8847063880900861E-7</v>
      </c>
      <c r="AN6" s="251">
        <v>8.0922367539010264E-7</v>
      </c>
      <c r="AO6" s="251">
        <v>3.1811304271991316E-7</v>
      </c>
      <c r="AP6" s="251">
        <v>0</v>
      </c>
      <c r="AQ6" s="251">
        <v>2.5205179989737211E-7</v>
      </c>
      <c r="AR6" s="251">
        <v>7.3757002110909004E-7</v>
      </c>
      <c r="AS6" s="251">
        <v>3.5561399919614185E-7</v>
      </c>
      <c r="AT6" s="251">
        <v>5.9748753974132779E-7</v>
      </c>
      <c r="AU6" s="251">
        <v>4.6638146210296764E-7</v>
      </c>
      <c r="AV6" s="251">
        <v>5.7667575246730453E-7</v>
      </c>
      <c r="AW6" s="251">
        <v>7.6527172270916375E-7</v>
      </c>
      <c r="AX6" s="251">
        <v>1.173903907066444E-6</v>
      </c>
      <c r="AY6" s="251">
        <v>9.7476448676762159E-7</v>
      </c>
      <c r="AZ6" s="251">
        <v>1.4439455464312648E-6</v>
      </c>
      <c r="BA6" s="251">
        <v>9.3086864295550877E-7</v>
      </c>
      <c r="BB6" s="251">
        <v>8.809766200911163E-7</v>
      </c>
      <c r="BC6" s="251">
        <v>1.7791448056627381E-6</v>
      </c>
      <c r="BD6" s="251">
        <v>5.2368659279882928E-7</v>
      </c>
      <c r="BE6" s="251">
        <v>3.3082865291846867E-7</v>
      </c>
      <c r="BF6" s="251">
        <v>9.1795451576491247E-7</v>
      </c>
      <c r="BG6" s="251">
        <v>4.8938229108128568E-7</v>
      </c>
      <c r="BH6" s="251">
        <v>2.4540912590949825E-4</v>
      </c>
      <c r="BI6" s="251">
        <v>6.1974024394944256E-7</v>
      </c>
      <c r="BJ6" s="251">
        <v>3.9972263818103008E-6</v>
      </c>
      <c r="BK6" s="251">
        <v>1.1108032461504069E-6</v>
      </c>
      <c r="BL6" s="251">
        <v>9.5331036418070473E-6</v>
      </c>
      <c r="BM6" s="251">
        <v>7.4921855509660149E-7</v>
      </c>
      <c r="BN6" s="251">
        <v>6.7253810413786103E-7</v>
      </c>
      <c r="BO6" s="251">
        <v>9.0614018968722725E-7</v>
      </c>
      <c r="BP6" s="251">
        <v>6.6121943992509806E-7</v>
      </c>
      <c r="BQ6" s="251">
        <v>1.0802346449887705E-6</v>
      </c>
      <c r="BR6" s="251">
        <v>2.2956122475654061E-6</v>
      </c>
      <c r="BS6" s="251">
        <v>7.837645366182158E-7</v>
      </c>
      <c r="BT6" s="251">
        <v>9.5454085055962862E-7</v>
      </c>
      <c r="BU6" s="251">
        <v>1.0814220194707456E-6</v>
      </c>
      <c r="BV6" s="251">
        <v>3.3835685526935547E-7</v>
      </c>
      <c r="BW6" s="251">
        <v>2.9240028499123175E-6</v>
      </c>
      <c r="BX6" s="251">
        <v>6.9393049075607283E-7</v>
      </c>
      <c r="BY6" s="251">
        <v>1.8690130854651597E-6</v>
      </c>
      <c r="BZ6" s="251">
        <v>1.3055568880657655E-6</v>
      </c>
      <c r="CA6" s="251">
        <v>2.368492333389068E-6</v>
      </c>
      <c r="CB6" s="251">
        <v>1.0621924008275647E-6</v>
      </c>
      <c r="CC6" s="251">
        <v>3.5040061279305183E-6</v>
      </c>
      <c r="CD6" s="251">
        <v>1.3261715555031733E-5</v>
      </c>
      <c r="CE6" s="251">
        <v>4.8203566380112788E-7</v>
      </c>
      <c r="CF6" s="251">
        <v>4.7009599226037181E-6</v>
      </c>
      <c r="CG6" s="251">
        <v>2.9055887803725074E-6</v>
      </c>
      <c r="CH6" s="251">
        <v>4.3388273595617452E-6</v>
      </c>
      <c r="CI6" s="251">
        <v>8.8378714274066414E-6</v>
      </c>
      <c r="CJ6" s="251">
        <v>4.0996863044251734E-4</v>
      </c>
      <c r="CK6" s="251">
        <v>8.710629212950739E-4</v>
      </c>
      <c r="CL6" s="251">
        <v>2.1122001738424305E-4</v>
      </c>
      <c r="CM6" s="251">
        <v>7.5047230363270228E-4</v>
      </c>
      <c r="CN6" s="251">
        <v>1.408441542137821E-3</v>
      </c>
      <c r="CO6" s="251">
        <v>1.966730759388229E-5</v>
      </c>
      <c r="CP6" s="251">
        <v>1.980365993305897E-6</v>
      </c>
      <c r="CQ6" s="251">
        <v>2.6989418280556732E-6</v>
      </c>
      <c r="CR6" s="251">
        <v>7.6557787383737255E-7</v>
      </c>
      <c r="CS6" s="251">
        <v>1.2952494396602192E-6</v>
      </c>
      <c r="CT6" s="251">
        <v>5.0009453428318147E-3</v>
      </c>
      <c r="CU6" s="251">
        <v>1.1193755727382093E-2</v>
      </c>
      <c r="CV6" s="251">
        <v>2.7172214810734787E-6</v>
      </c>
      <c r="CW6" s="251">
        <v>2.5098437723090324E-5</v>
      </c>
      <c r="CX6" s="251">
        <v>1.7976150947402895E-5</v>
      </c>
      <c r="CY6" s="251">
        <v>4.7295451429585101E-4</v>
      </c>
      <c r="CZ6" s="251">
        <v>9.8782786583340336E-6</v>
      </c>
      <c r="DA6" s="251">
        <v>8.6560706833365555E-6</v>
      </c>
      <c r="DB6" s="275">
        <v>1.4998318273411675</v>
      </c>
      <c r="DC6" s="275">
        <v>1.16752653</v>
      </c>
    </row>
    <row r="7" spans="1:107" s="253" customFormat="1" ht="15" customHeight="1" x14ac:dyDescent="0.15">
      <c r="A7" s="254" t="s">
        <v>329</v>
      </c>
      <c r="B7" s="255" t="s">
        <v>522</v>
      </c>
      <c r="C7" s="250">
        <v>5.532156586425286E-2</v>
      </c>
      <c r="D7" s="251">
        <v>7.6200975655695155E-2</v>
      </c>
      <c r="E7" s="251">
        <v>1.0019940567775505</v>
      </c>
      <c r="F7" s="251">
        <v>1.2217357000278553E-4</v>
      </c>
      <c r="G7" s="251">
        <v>1.3858026612520271E-5</v>
      </c>
      <c r="H7" s="251">
        <v>0</v>
      </c>
      <c r="I7" s="251">
        <v>1.115540835675787E-6</v>
      </c>
      <c r="J7" s="251">
        <v>2.5650647222937636E-2</v>
      </c>
      <c r="K7" s="251">
        <v>5.6941601599652801E-5</v>
      </c>
      <c r="L7" s="251">
        <v>2.5109004545520976E-2</v>
      </c>
      <c r="M7" s="251">
        <v>2.9462407514001449E-3</v>
      </c>
      <c r="N7" s="251">
        <v>4.2555662219441771E-3</v>
      </c>
      <c r="O7" s="251">
        <v>1.32588872622198E-3</v>
      </c>
      <c r="P7" s="251">
        <v>9.0511748567110462E-3</v>
      </c>
      <c r="Q7" s="251">
        <v>2.9805830613573278E-4</v>
      </c>
      <c r="R7" s="251">
        <v>5.8339248139586967E-5</v>
      </c>
      <c r="S7" s="251">
        <v>5.5607529739119566E-5</v>
      </c>
      <c r="T7" s="251">
        <v>2.9102144438132644E-6</v>
      </c>
      <c r="U7" s="251">
        <v>2.6047115771746362E-4</v>
      </c>
      <c r="V7" s="251">
        <v>1.2748404091142001E-5</v>
      </c>
      <c r="W7" s="251">
        <v>4.6224019854281606E-6</v>
      </c>
      <c r="X7" s="251">
        <v>3.1536686878943525E-5</v>
      </c>
      <c r="Y7" s="251">
        <v>5.2732993351605024E-7</v>
      </c>
      <c r="Z7" s="251">
        <v>4.4435584970183061E-7</v>
      </c>
      <c r="AA7" s="251">
        <v>6.9456575260336767E-7</v>
      </c>
      <c r="AB7" s="251">
        <v>1.4288827648269777E-4</v>
      </c>
      <c r="AC7" s="251">
        <v>8.5538198927295284E-5</v>
      </c>
      <c r="AD7" s="251">
        <v>3.0845664410635367E-7</v>
      </c>
      <c r="AE7" s="251">
        <v>3.3821660936356152E-7</v>
      </c>
      <c r="AF7" s="251">
        <v>4.2104855443829013E-4</v>
      </c>
      <c r="AG7" s="251">
        <v>2.1934302887997212E-5</v>
      </c>
      <c r="AH7" s="251">
        <v>8.2406014932200322E-7</v>
      </c>
      <c r="AI7" s="251">
        <v>6.8900844773258962E-7</v>
      </c>
      <c r="AJ7" s="251">
        <v>3.3988744393039094E-6</v>
      </c>
      <c r="AK7" s="251">
        <v>0</v>
      </c>
      <c r="AL7" s="251">
        <v>0</v>
      </c>
      <c r="AM7" s="251">
        <v>2.138147456693746E-7</v>
      </c>
      <c r="AN7" s="251">
        <v>4.0052552621452112E-7</v>
      </c>
      <c r="AO7" s="251">
        <v>3.6807757141820619E-7</v>
      </c>
      <c r="AP7" s="251">
        <v>0</v>
      </c>
      <c r="AQ7" s="251">
        <v>3.407389207398752E-7</v>
      </c>
      <c r="AR7" s="251">
        <v>3.9551538618023885E-7</v>
      </c>
      <c r="AS7" s="251">
        <v>2.7903224960907671E-7</v>
      </c>
      <c r="AT7" s="251">
        <v>8.3205460166492616E-7</v>
      </c>
      <c r="AU7" s="251">
        <v>5.0787290110111074E-7</v>
      </c>
      <c r="AV7" s="251">
        <v>7.1154372911309786E-7</v>
      </c>
      <c r="AW7" s="251">
        <v>5.1405106686037322E-7</v>
      </c>
      <c r="AX7" s="251">
        <v>5.2285081759556221E-7</v>
      </c>
      <c r="AY7" s="251">
        <v>8.1637856984821679E-7</v>
      </c>
      <c r="AZ7" s="251">
        <v>8.9425100002201087E-7</v>
      </c>
      <c r="BA7" s="251">
        <v>5.1191041783203031E-7</v>
      </c>
      <c r="BB7" s="251">
        <v>5.2921549471134381E-7</v>
      </c>
      <c r="BC7" s="251">
        <v>1.1293727951609797E-6</v>
      </c>
      <c r="BD7" s="251">
        <v>3.5406730364623585E-7</v>
      </c>
      <c r="BE7" s="251">
        <v>7.2853477506335196E-7</v>
      </c>
      <c r="BF7" s="251">
        <v>1.0460243878010226E-6</v>
      </c>
      <c r="BG7" s="251">
        <v>9.8227258579891118E-7</v>
      </c>
      <c r="BH7" s="251">
        <v>1.516995716216615E-4</v>
      </c>
      <c r="BI7" s="251">
        <v>9.1835818790603526E-7</v>
      </c>
      <c r="BJ7" s="251">
        <v>1.829134649870207E-5</v>
      </c>
      <c r="BK7" s="251">
        <v>1.601683840603557E-6</v>
      </c>
      <c r="BL7" s="251">
        <v>5.6043053491349525E-5</v>
      </c>
      <c r="BM7" s="251">
        <v>6.0489230559385401E-7</v>
      </c>
      <c r="BN7" s="251">
        <v>7.2938400119599934E-7</v>
      </c>
      <c r="BO7" s="251">
        <v>1.4381676308527089E-6</v>
      </c>
      <c r="BP7" s="251">
        <v>1.3459670601751667E-6</v>
      </c>
      <c r="BQ7" s="251">
        <v>5.9557596186590802E-7</v>
      </c>
      <c r="BR7" s="251">
        <v>9.5929727893036331E-6</v>
      </c>
      <c r="BS7" s="251">
        <v>8.0496001598212965E-7</v>
      </c>
      <c r="BT7" s="251">
        <v>5.7733213783278211E-7</v>
      </c>
      <c r="BU7" s="251">
        <v>7.1605747925970394E-7</v>
      </c>
      <c r="BV7" s="251">
        <v>4.4088651233111145E-7</v>
      </c>
      <c r="BW7" s="251">
        <v>8.037536705600025E-7</v>
      </c>
      <c r="BX7" s="251">
        <v>6.4154247350291812E-7</v>
      </c>
      <c r="BY7" s="251">
        <v>2.2938535285113196E-6</v>
      </c>
      <c r="BZ7" s="251">
        <v>9.4553796778559274E-7</v>
      </c>
      <c r="CA7" s="251">
        <v>1.2890483943517337E-6</v>
      </c>
      <c r="CB7" s="251">
        <v>7.2860901493625229E-7</v>
      </c>
      <c r="CC7" s="251">
        <v>1.6233628473749089E-6</v>
      </c>
      <c r="CD7" s="251">
        <v>6.1675728762082214E-6</v>
      </c>
      <c r="CE7" s="251">
        <v>2.8976358901724773E-7</v>
      </c>
      <c r="CF7" s="251">
        <v>1.3794328591691975E-6</v>
      </c>
      <c r="CG7" s="251">
        <v>6.1664830522095874E-6</v>
      </c>
      <c r="CH7" s="251">
        <v>3.0887570319983173E-6</v>
      </c>
      <c r="CI7" s="251">
        <v>2.2310372554451137E-6</v>
      </c>
      <c r="CJ7" s="251">
        <v>6.6341542523412365E-5</v>
      </c>
      <c r="CK7" s="251">
        <v>7.9802029412733133E-5</v>
      </c>
      <c r="CL7" s="251">
        <v>4.5931377954655316E-5</v>
      </c>
      <c r="CM7" s="251">
        <v>1.517407591109774E-4</v>
      </c>
      <c r="CN7" s="251">
        <v>2.99632793605094E-4</v>
      </c>
      <c r="CO7" s="251">
        <v>9.2627773496922457E-5</v>
      </c>
      <c r="CP7" s="251">
        <v>3.4512558174981138E-6</v>
      </c>
      <c r="CQ7" s="251">
        <v>4.1046660888665694E-6</v>
      </c>
      <c r="CR7" s="251">
        <v>2.1159131281164299E-6</v>
      </c>
      <c r="CS7" s="251">
        <v>1.0569285633458856E-6</v>
      </c>
      <c r="CT7" s="251">
        <v>1.1307825535369163E-3</v>
      </c>
      <c r="CU7" s="251">
        <v>1.6068477956198764E-3</v>
      </c>
      <c r="CV7" s="251">
        <v>6.7067885813939811E-6</v>
      </c>
      <c r="CW7" s="251">
        <v>1.2600499247621941E-4</v>
      </c>
      <c r="CX7" s="251">
        <v>9.317860482251543E-5</v>
      </c>
      <c r="CY7" s="251">
        <v>2.0369925772144873E-4</v>
      </c>
      <c r="CZ7" s="251">
        <v>1.1008247384513716E-5</v>
      </c>
      <c r="DA7" s="251">
        <v>1.9311645173658282E-6</v>
      </c>
      <c r="DB7" s="275">
        <v>1.2076642290242814</v>
      </c>
      <c r="DC7" s="275">
        <v>0.94009209000000005</v>
      </c>
    </row>
    <row r="8" spans="1:107" s="253" customFormat="1" ht="15" customHeight="1" x14ac:dyDescent="0.15">
      <c r="A8" s="254" t="s">
        <v>330</v>
      </c>
      <c r="B8" s="255" t="s">
        <v>523</v>
      </c>
      <c r="C8" s="250">
        <v>6.4922626951503814E-4</v>
      </c>
      <c r="D8" s="251">
        <v>2.983778642947503E-4</v>
      </c>
      <c r="E8" s="251">
        <v>2.9669403128732632E-5</v>
      </c>
      <c r="F8" s="251">
        <v>1.2411303058201346</v>
      </c>
      <c r="G8" s="251">
        <v>2.521630597800987E-4</v>
      </c>
      <c r="H8" s="251">
        <v>0</v>
      </c>
      <c r="I8" s="251">
        <v>6.4717367776628932E-5</v>
      </c>
      <c r="J8" s="251">
        <v>4.7762001730752596E-4</v>
      </c>
      <c r="K8" s="251">
        <v>1.9770463951990038E-4</v>
      </c>
      <c r="L8" s="251">
        <v>2.9638990675050144E-4</v>
      </c>
      <c r="M8" s="251">
        <v>4.7297463938306546E-4</v>
      </c>
      <c r="N8" s="251">
        <v>2.8719844850512281E-3</v>
      </c>
      <c r="O8" s="251">
        <v>8.0280540162391836E-5</v>
      </c>
      <c r="P8" s="251">
        <v>1.7369401781698809E-3</v>
      </c>
      <c r="Q8" s="251">
        <v>2.805045449323691E-5</v>
      </c>
      <c r="R8" s="251">
        <v>2.5376517080145129E-5</v>
      </c>
      <c r="S8" s="251">
        <v>0.15140116474072068</v>
      </c>
      <c r="T8" s="251">
        <v>5.7226453909152994E-3</v>
      </c>
      <c r="U8" s="251">
        <v>4.4694724210390798E-3</v>
      </c>
      <c r="V8" s="251">
        <v>4.8163921336410092E-4</v>
      </c>
      <c r="W8" s="251">
        <v>8.4707903089106196E-5</v>
      </c>
      <c r="X8" s="251">
        <v>2.5794356485925835E-5</v>
      </c>
      <c r="Y8" s="251">
        <v>4.1241666917753031E-5</v>
      </c>
      <c r="Z8" s="251">
        <v>1.2580838486350237E-5</v>
      </c>
      <c r="AA8" s="251">
        <v>1.7382111647022726E-5</v>
      </c>
      <c r="AB8" s="251">
        <v>2.2344499659279194E-5</v>
      </c>
      <c r="AC8" s="251">
        <v>8.7429458767084597E-4</v>
      </c>
      <c r="AD8" s="251">
        <v>1.1535945936359813E-5</v>
      </c>
      <c r="AE8" s="251">
        <v>2.8377807764389434E-5</v>
      </c>
      <c r="AF8" s="251">
        <v>2.3140546024011872E-5</v>
      </c>
      <c r="AG8" s="251">
        <v>1.2212877393750438E-4</v>
      </c>
      <c r="AH8" s="251">
        <v>4.608594201898207E-4</v>
      </c>
      <c r="AI8" s="251">
        <v>2.254904239589527E-5</v>
      </c>
      <c r="AJ8" s="251">
        <v>1.9542362779066883E-4</v>
      </c>
      <c r="AK8" s="251">
        <v>0</v>
      </c>
      <c r="AL8" s="251">
        <v>0</v>
      </c>
      <c r="AM8" s="251">
        <v>8.4409987921194173E-6</v>
      </c>
      <c r="AN8" s="251">
        <v>2.4603883990047813E-5</v>
      </c>
      <c r="AO8" s="251">
        <v>1.8200531542650165E-5</v>
      </c>
      <c r="AP8" s="251">
        <v>0</v>
      </c>
      <c r="AQ8" s="251">
        <v>2.4664104783888719E-5</v>
      </c>
      <c r="AR8" s="251">
        <v>4.9902820462705104E-5</v>
      </c>
      <c r="AS8" s="251">
        <v>3.4723762067039267E-5</v>
      </c>
      <c r="AT8" s="251">
        <v>1.3616769130304874E-5</v>
      </c>
      <c r="AU8" s="251">
        <v>8.4963758638361417E-6</v>
      </c>
      <c r="AV8" s="251">
        <v>2.8037870389395546E-5</v>
      </c>
      <c r="AW8" s="251">
        <v>1.1920442270274549E-5</v>
      </c>
      <c r="AX8" s="251">
        <v>2.0713609835919962E-5</v>
      </c>
      <c r="AY8" s="251">
        <v>1.8138964622914564E-5</v>
      </c>
      <c r="AZ8" s="251">
        <v>3.0997269606349481E-5</v>
      </c>
      <c r="BA8" s="251">
        <v>9.3151547620768498E-6</v>
      </c>
      <c r="BB8" s="251">
        <v>9.1232856639698423E-6</v>
      </c>
      <c r="BC8" s="251">
        <v>1.4446866809445936E-5</v>
      </c>
      <c r="BD8" s="251">
        <v>9.3500821088621512E-6</v>
      </c>
      <c r="BE8" s="251">
        <v>6.9070591807320432E-6</v>
      </c>
      <c r="BF8" s="251">
        <v>4.6938753292606643E-4</v>
      </c>
      <c r="BG8" s="251">
        <v>9.1231206809887948E-5</v>
      </c>
      <c r="BH8" s="251">
        <v>1.2499065738148108E-3</v>
      </c>
      <c r="BI8" s="251">
        <v>6.2670829124739898E-6</v>
      </c>
      <c r="BJ8" s="251">
        <v>3.463690179504575E-3</v>
      </c>
      <c r="BK8" s="251">
        <v>8.2332471067019918E-4</v>
      </c>
      <c r="BL8" s="251">
        <v>1.6381628233262628E-4</v>
      </c>
      <c r="BM8" s="251">
        <v>1.2064022260056143E-4</v>
      </c>
      <c r="BN8" s="251">
        <v>4.0105025955537039E-5</v>
      </c>
      <c r="BO8" s="251">
        <v>5.6667663365597782E-5</v>
      </c>
      <c r="BP8" s="251">
        <v>1.5771367506175996E-5</v>
      </c>
      <c r="BQ8" s="251">
        <v>6.3865306986840732E-5</v>
      </c>
      <c r="BR8" s="251">
        <v>3.5399513825652068E-5</v>
      </c>
      <c r="BS8" s="251">
        <v>1.5287938661363614E-5</v>
      </c>
      <c r="BT8" s="251">
        <v>8.8528714978405775E-6</v>
      </c>
      <c r="BU8" s="251">
        <v>2.8886229159583989E-5</v>
      </c>
      <c r="BV8" s="251">
        <v>1.6268467505707081E-5</v>
      </c>
      <c r="BW8" s="251">
        <v>2.3689704897798731E-5</v>
      </c>
      <c r="BX8" s="251">
        <v>4.5452435324331126E-6</v>
      </c>
      <c r="BY8" s="251">
        <v>2.7710217524784203E-5</v>
      </c>
      <c r="BZ8" s="251">
        <v>2.8308236303150195E-5</v>
      </c>
      <c r="CA8" s="251">
        <v>1.1386733834406624E-5</v>
      </c>
      <c r="CB8" s="251">
        <v>1.0540751999368653E-5</v>
      </c>
      <c r="CC8" s="251">
        <v>6.7665210596394527E-5</v>
      </c>
      <c r="CD8" s="251">
        <v>5.2138780238713124E-5</v>
      </c>
      <c r="CE8" s="251">
        <v>6.3816554801378153E-6</v>
      </c>
      <c r="CF8" s="251">
        <v>2.0735624984597096E-5</v>
      </c>
      <c r="CG8" s="251">
        <v>2.1779628782419038E-5</v>
      </c>
      <c r="CH8" s="251">
        <v>3.2557876829713424E-5</v>
      </c>
      <c r="CI8" s="251">
        <v>1.6946870767982195E-5</v>
      </c>
      <c r="CJ8" s="251">
        <v>6.6202801551463252E-5</v>
      </c>
      <c r="CK8" s="251">
        <v>7.9787277002322921E-5</v>
      </c>
      <c r="CL8" s="251">
        <v>2.9692356934118424E-5</v>
      </c>
      <c r="CM8" s="251">
        <v>1.3661457237976242E-4</v>
      </c>
      <c r="CN8" s="251">
        <v>2.5685455945582888E-4</v>
      </c>
      <c r="CO8" s="251">
        <v>3.1503036424735867E-5</v>
      </c>
      <c r="CP8" s="251">
        <v>1.4214070269697914E-5</v>
      </c>
      <c r="CQ8" s="251">
        <v>1.4574303715354361E-5</v>
      </c>
      <c r="CR8" s="251">
        <v>6.5769552916069402E-6</v>
      </c>
      <c r="CS8" s="251">
        <v>2.7333841974720743E-5</v>
      </c>
      <c r="CT8" s="251">
        <v>1.7524384184777735E-3</v>
      </c>
      <c r="CU8" s="251">
        <v>2.4780880104083094E-3</v>
      </c>
      <c r="CV8" s="251">
        <v>2.6755096204195523E-5</v>
      </c>
      <c r="CW8" s="251">
        <v>5.0451100030842085E-5</v>
      </c>
      <c r="CX8" s="251">
        <v>6.1330942233894375E-6</v>
      </c>
      <c r="CY8" s="251">
        <v>2.1652642026206569E-4</v>
      </c>
      <c r="CZ8" s="251">
        <v>1.5827518672151763E-4</v>
      </c>
      <c r="DA8" s="251">
        <v>1.9012976953877917E-5</v>
      </c>
      <c r="DB8" s="275">
        <v>1.4253354526985527</v>
      </c>
      <c r="DC8" s="275">
        <v>1.1095356999999999</v>
      </c>
    </row>
    <row r="9" spans="1:107" s="253" customFormat="1" ht="15" customHeight="1" x14ac:dyDescent="0.15">
      <c r="A9" s="254" t="s">
        <v>331</v>
      </c>
      <c r="B9" s="255" t="s">
        <v>617</v>
      </c>
      <c r="C9" s="250">
        <v>1.8362480244973217E-6</v>
      </c>
      <c r="D9" s="251">
        <v>2.0677493268502909E-5</v>
      </c>
      <c r="E9" s="251">
        <v>1.9511185474628039E-6</v>
      </c>
      <c r="F9" s="251">
        <v>1.0721837800943893E-5</v>
      </c>
      <c r="G9" s="251">
        <v>1.0175852850840168</v>
      </c>
      <c r="H9" s="251">
        <v>0</v>
      </c>
      <c r="I9" s="251">
        <v>3.2860158556714488E-7</v>
      </c>
      <c r="J9" s="251">
        <v>9.9989445195148929E-5</v>
      </c>
      <c r="K9" s="251">
        <v>0.23038255523504264</v>
      </c>
      <c r="L9" s="251">
        <v>9.970497835590534E-7</v>
      </c>
      <c r="M9" s="251">
        <v>4.2109147507505298E-4</v>
      </c>
      <c r="N9" s="251">
        <v>5.4815513158362333E-3</v>
      </c>
      <c r="O9" s="251">
        <v>9.0715705464440108E-5</v>
      </c>
      <c r="P9" s="251">
        <v>1.4155347671464982E-3</v>
      </c>
      <c r="Q9" s="251">
        <v>5.0440980632281642E-7</v>
      </c>
      <c r="R9" s="251">
        <v>6.8312975155012291E-7</v>
      </c>
      <c r="S9" s="251">
        <v>1.4480611833917941E-6</v>
      </c>
      <c r="T9" s="251">
        <v>2.9706812073468605E-7</v>
      </c>
      <c r="U9" s="251">
        <v>2.7747590965512752E-6</v>
      </c>
      <c r="V9" s="251">
        <v>3.1568271910543463E-7</v>
      </c>
      <c r="W9" s="251">
        <v>1.3377577739873857E-7</v>
      </c>
      <c r="X9" s="251">
        <v>3.978027042041014E-5</v>
      </c>
      <c r="Y9" s="251">
        <v>1.8213179327538896E-7</v>
      </c>
      <c r="Z9" s="251">
        <v>1.4652846757912731E-7</v>
      </c>
      <c r="AA9" s="251">
        <v>1.7458869421471674E-7</v>
      </c>
      <c r="AB9" s="251">
        <v>1.253695060213111E-4</v>
      </c>
      <c r="AC9" s="251">
        <v>1.6362997882378576E-5</v>
      </c>
      <c r="AD9" s="251">
        <v>1.0268767391812968E-7</v>
      </c>
      <c r="AE9" s="251">
        <v>9.7372873099194358E-8</v>
      </c>
      <c r="AF9" s="251">
        <v>9.0137158808775552E-8</v>
      </c>
      <c r="AG9" s="251">
        <v>1.6563812475505202E-7</v>
      </c>
      <c r="AH9" s="251">
        <v>2.9271674234671624E-7</v>
      </c>
      <c r="AI9" s="251">
        <v>1.9612906475836164E-7</v>
      </c>
      <c r="AJ9" s="251">
        <v>2.7516507306172004E-6</v>
      </c>
      <c r="AK9" s="251">
        <v>0</v>
      </c>
      <c r="AL9" s="251">
        <v>0</v>
      </c>
      <c r="AM9" s="251">
        <v>6.2672911266885036E-8</v>
      </c>
      <c r="AN9" s="251">
        <v>2.1750140838479696E-7</v>
      </c>
      <c r="AO9" s="251">
        <v>9.5092174535297001E-8</v>
      </c>
      <c r="AP9" s="251">
        <v>0</v>
      </c>
      <c r="AQ9" s="251">
        <v>6.5859892645070078E-8</v>
      </c>
      <c r="AR9" s="251">
        <v>1.3494372399425664E-7</v>
      </c>
      <c r="AS9" s="251">
        <v>7.6916473561915259E-8</v>
      </c>
      <c r="AT9" s="251">
        <v>1.1705332636950359E-7</v>
      </c>
      <c r="AU9" s="251">
        <v>9.5738239641106546E-8</v>
      </c>
      <c r="AV9" s="251">
        <v>1.6410974251869939E-7</v>
      </c>
      <c r="AW9" s="251">
        <v>1.3999496037653684E-7</v>
      </c>
      <c r="AX9" s="251">
        <v>2.5365683366048226E-7</v>
      </c>
      <c r="AY9" s="251">
        <v>1.9639807893931761E-7</v>
      </c>
      <c r="AZ9" s="251">
        <v>2.2825008926796274E-7</v>
      </c>
      <c r="BA9" s="251">
        <v>2.6453204350467314E-7</v>
      </c>
      <c r="BB9" s="251">
        <v>2.1302954369143385E-7</v>
      </c>
      <c r="BC9" s="251">
        <v>2.8256849546525245E-7</v>
      </c>
      <c r="BD9" s="251">
        <v>1.2919593362091044E-7</v>
      </c>
      <c r="BE9" s="251">
        <v>6.4598587995559108E-8</v>
      </c>
      <c r="BF9" s="251">
        <v>1.9168857549084877E-7</v>
      </c>
      <c r="BG9" s="251">
        <v>9.4366533468277891E-8</v>
      </c>
      <c r="BH9" s="251">
        <v>1.3583637019102824E-4</v>
      </c>
      <c r="BI9" s="251">
        <v>2.208687845583782E-7</v>
      </c>
      <c r="BJ9" s="251">
        <v>2.5229485040835422E-7</v>
      </c>
      <c r="BK9" s="251">
        <v>2.5014430642458764E-7</v>
      </c>
      <c r="BL9" s="251">
        <v>3.3923686980003663E-7</v>
      </c>
      <c r="BM9" s="251">
        <v>1.5418564395619795E-7</v>
      </c>
      <c r="BN9" s="251">
        <v>1.5763919722605824E-7</v>
      </c>
      <c r="BO9" s="251">
        <v>2.7046707858503041E-7</v>
      </c>
      <c r="BP9" s="251">
        <v>1.2802639214749483E-7</v>
      </c>
      <c r="BQ9" s="251">
        <v>3.6425461097144344E-7</v>
      </c>
      <c r="BR9" s="251">
        <v>2.9621538971967772E-7</v>
      </c>
      <c r="BS9" s="251">
        <v>2.1955000757737183E-7</v>
      </c>
      <c r="BT9" s="251">
        <v>4.8851252657175802E-7</v>
      </c>
      <c r="BU9" s="251">
        <v>5.4134381196440388E-7</v>
      </c>
      <c r="BV9" s="251">
        <v>1.6120987907485925E-7</v>
      </c>
      <c r="BW9" s="251">
        <v>4.7504925198119708E-7</v>
      </c>
      <c r="BX9" s="251">
        <v>3.041555211830966E-7</v>
      </c>
      <c r="BY9" s="251">
        <v>8.0816707220937811E-7</v>
      </c>
      <c r="BZ9" s="251">
        <v>5.3278423528847877E-7</v>
      </c>
      <c r="CA9" s="251">
        <v>1.4108534038412108E-6</v>
      </c>
      <c r="CB9" s="251">
        <v>3.4642123359172014E-7</v>
      </c>
      <c r="CC9" s="251">
        <v>1.5908241012900876E-6</v>
      </c>
      <c r="CD9" s="251">
        <v>8.442965570403123E-6</v>
      </c>
      <c r="CE9" s="251">
        <v>1.8612454922123533E-7</v>
      </c>
      <c r="CF9" s="251">
        <v>9.065776058825266E-7</v>
      </c>
      <c r="CG9" s="251">
        <v>1.3710997088367141E-6</v>
      </c>
      <c r="CH9" s="251">
        <v>1.1619601133306955E-6</v>
      </c>
      <c r="CI9" s="251">
        <v>3.8518539454566342E-6</v>
      </c>
      <c r="CJ9" s="251">
        <v>5.3578159529293727E-5</v>
      </c>
      <c r="CK9" s="251">
        <v>9.5024919258878481E-5</v>
      </c>
      <c r="CL9" s="251">
        <v>1.104537443203448E-4</v>
      </c>
      <c r="CM9" s="251">
        <v>3.9651486774430392E-4</v>
      </c>
      <c r="CN9" s="251">
        <v>8.7689991224272829E-4</v>
      </c>
      <c r="CO9" s="251">
        <v>1.068699302248187E-6</v>
      </c>
      <c r="CP9" s="251">
        <v>6.6258779622373666E-7</v>
      </c>
      <c r="CQ9" s="251">
        <v>1.295411044548954E-6</v>
      </c>
      <c r="CR9" s="251">
        <v>2.1107666040149316E-7</v>
      </c>
      <c r="CS9" s="251">
        <v>4.4864240439222952E-7</v>
      </c>
      <c r="CT9" s="251">
        <v>3.9510638242576087E-3</v>
      </c>
      <c r="CU9" s="251">
        <v>4.6401608082620319E-3</v>
      </c>
      <c r="CV9" s="251">
        <v>7.1206741394544937E-7</v>
      </c>
      <c r="CW9" s="251">
        <v>1.6700292501407314E-5</v>
      </c>
      <c r="CX9" s="251">
        <v>1.1555274165065241E-6</v>
      </c>
      <c r="CY9" s="251">
        <v>2.9776438479180807E-4</v>
      </c>
      <c r="CZ9" s="251">
        <v>3.1098135478685357E-6</v>
      </c>
      <c r="DA9" s="251">
        <v>1.210118613072378E-6</v>
      </c>
      <c r="DB9" s="275">
        <v>1.2663172967994187</v>
      </c>
      <c r="DC9" s="275">
        <v>0.98574987999999997</v>
      </c>
    </row>
    <row r="10" spans="1:107" s="253" customFormat="1" ht="15" customHeight="1" x14ac:dyDescent="0.15">
      <c r="A10" s="254" t="s">
        <v>332</v>
      </c>
      <c r="B10" s="255" t="s">
        <v>524</v>
      </c>
      <c r="C10" s="250">
        <v>0</v>
      </c>
      <c r="D10" s="251">
        <v>0</v>
      </c>
      <c r="E10" s="251">
        <v>0</v>
      </c>
      <c r="F10" s="251">
        <v>0</v>
      </c>
      <c r="G10" s="251">
        <v>0</v>
      </c>
      <c r="H10" s="251">
        <v>1</v>
      </c>
      <c r="I10" s="251">
        <v>0</v>
      </c>
      <c r="J10" s="251">
        <v>0</v>
      </c>
      <c r="K10" s="251">
        <v>0</v>
      </c>
      <c r="L10" s="251">
        <v>0</v>
      </c>
      <c r="M10" s="251">
        <v>0</v>
      </c>
      <c r="N10" s="251">
        <v>0</v>
      </c>
      <c r="O10" s="251">
        <v>0</v>
      </c>
      <c r="P10" s="251">
        <v>0</v>
      </c>
      <c r="Q10" s="251">
        <v>0</v>
      </c>
      <c r="R10" s="251">
        <v>0</v>
      </c>
      <c r="S10" s="251">
        <v>0</v>
      </c>
      <c r="T10" s="251">
        <v>0</v>
      </c>
      <c r="U10" s="251">
        <v>0</v>
      </c>
      <c r="V10" s="251">
        <v>0</v>
      </c>
      <c r="W10" s="251">
        <v>0</v>
      </c>
      <c r="X10" s="251">
        <v>0</v>
      </c>
      <c r="Y10" s="251">
        <v>0</v>
      </c>
      <c r="Z10" s="251">
        <v>0</v>
      </c>
      <c r="AA10" s="251">
        <v>0</v>
      </c>
      <c r="AB10" s="251">
        <v>0</v>
      </c>
      <c r="AC10" s="251">
        <v>0</v>
      </c>
      <c r="AD10" s="251">
        <v>0</v>
      </c>
      <c r="AE10" s="251">
        <v>0</v>
      </c>
      <c r="AF10" s="251">
        <v>0</v>
      </c>
      <c r="AG10" s="251">
        <v>0</v>
      </c>
      <c r="AH10" s="251">
        <v>0</v>
      </c>
      <c r="AI10" s="251">
        <v>0</v>
      </c>
      <c r="AJ10" s="251">
        <v>0</v>
      </c>
      <c r="AK10" s="251">
        <v>0</v>
      </c>
      <c r="AL10" s="251">
        <v>0</v>
      </c>
      <c r="AM10" s="251">
        <v>0</v>
      </c>
      <c r="AN10" s="251">
        <v>0</v>
      </c>
      <c r="AO10" s="251">
        <v>0</v>
      </c>
      <c r="AP10" s="251">
        <v>0</v>
      </c>
      <c r="AQ10" s="251">
        <v>0</v>
      </c>
      <c r="AR10" s="251">
        <v>0</v>
      </c>
      <c r="AS10" s="251">
        <v>0</v>
      </c>
      <c r="AT10" s="251">
        <v>0</v>
      </c>
      <c r="AU10" s="251">
        <v>0</v>
      </c>
      <c r="AV10" s="251">
        <v>0</v>
      </c>
      <c r="AW10" s="251">
        <v>0</v>
      </c>
      <c r="AX10" s="251">
        <v>0</v>
      </c>
      <c r="AY10" s="251">
        <v>0</v>
      </c>
      <c r="AZ10" s="251">
        <v>0</v>
      </c>
      <c r="BA10" s="251">
        <v>0</v>
      </c>
      <c r="BB10" s="251">
        <v>0</v>
      </c>
      <c r="BC10" s="251">
        <v>0</v>
      </c>
      <c r="BD10" s="251">
        <v>0</v>
      </c>
      <c r="BE10" s="251">
        <v>0</v>
      </c>
      <c r="BF10" s="251">
        <v>0</v>
      </c>
      <c r="BG10" s="251">
        <v>0</v>
      </c>
      <c r="BH10" s="251">
        <v>0</v>
      </c>
      <c r="BI10" s="251">
        <v>0</v>
      </c>
      <c r="BJ10" s="251">
        <v>0</v>
      </c>
      <c r="BK10" s="251">
        <v>0</v>
      </c>
      <c r="BL10" s="251">
        <v>0</v>
      </c>
      <c r="BM10" s="251">
        <v>0</v>
      </c>
      <c r="BN10" s="251">
        <v>0</v>
      </c>
      <c r="BO10" s="251">
        <v>0</v>
      </c>
      <c r="BP10" s="251">
        <v>0</v>
      </c>
      <c r="BQ10" s="251">
        <v>0</v>
      </c>
      <c r="BR10" s="251">
        <v>0</v>
      </c>
      <c r="BS10" s="251">
        <v>0</v>
      </c>
      <c r="BT10" s="251">
        <v>0</v>
      </c>
      <c r="BU10" s="251">
        <v>0</v>
      </c>
      <c r="BV10" s="251">
        <v>0</v>
      </c>
      <c r="BW10" s="251">
        <v>0</v>
      </c>
      <c r="BX10" s="251">
        <v>0</v>
      </c>
      <c r="BY10" s="251">
        <v>0</v>
      </c>
      <c r="BZ10" s="251">
        <v>0</v>
      </c>
      <c r="CA10" s="251">
        <v>0</v>
      </c>
      <c r="CB10" s="251">
        <v>0</v>
      </c>
      <c r="CC10" s="251">
        <v>0</v>
      </c>
      <c r="CD10" s="251">
        <v>0</v>
      </c>
      <c r="CE10" s="251">
        <v>0</v>
      </c>
      <c r="CF10" s="251">
        <v>0</v>
      </c>
      <c r="CG10" s="251">
        <v>0</v>
      </c>
      <c r="CH10" s="251">
        <v>0</v>
      </c>
      <c r="CI10" s="251">
        <v>0</v>
      </c>
      <c r="CJ10" s="251">
        <v>0</v>
      </c>
      <c r="CK10" s="251">
        <v>0</v>
      </c>
      <c r="CL10" s="251">
        <v>0</v>
      </c>
      <c r="CM10" s="251">
        <v>0</v>
      </c>
      <c r="CN10" s="251">
        <v>0</v>
      </c>
      <c r="CO10" s="251">
        <v>0</v>
      </c>
      <c r="CP10" s="251">
        <v>0</v>
      </c>
      <c r="CQ10" s="251">
        <v>0</v>
      </c>
      <c r="CR10" s="251">
        <v>0</v>
      </c>
      <c r="CS10" s="251">
        <v>0</v>
      </c>
      <c r="CT10" s="251">
        <v>0</v>
      </c>
      <c r="CU10" s="251">
        <v>0</v>
      </c>
      <c r="CV10" s="251">
        <v>0</v>
      </c>
      <c r="CW10" s="251">
        <v>0</v>
      </c>
      <c r="CX10" s="251">
        <v>0</v>
      </c>
      <c r="CY10" s="251">
        <v>0</v>
      </c>
      <c r="CZ10" s="251">
        <v>0</v>
      </c>
      <c r="DA10" s="251">
        <v>0</v>
      </c>
      <c r="DB10" s="275">
        <v>1</v>
      </c>
      <c r="DC10" s="275">
        <v>0.77843830000000003</v>
      </c>
    </row>
    <row r="11" spans="1:107" s="253" customFormat="1" ht="15" customHeight="1" x14ac:dyDescent="0.15">
      <c r="A11" s="254" t="s">
        <v>333</v>
      </c>
      <c r="B11" s="255" t="s">
        <v>618</v>
      </c>
      <c r="C11" s="250">
        <v>1.5319487572426743E-4</v>
      </c>
      <c r="D11" s="251">
        <v>3.6610890763150046E-5</v>
      </c>
      <c r="E11" s="251">
        <v>5.1677018167837704E-5</v>
      </c>
      <c r="F11" s="251">
        <v>3.2843935004293683E-4</v>
      </c>
      <c r="G11" s="251">
        <v>9.2930769921588553E-5</v>
      </c>
      <c r="H11" s="251">
        <v>0</v>
      </c>
      <c r="I11" s="251">
        <v>1.0012258819988928</v>
      </c>
      <c r="J11" s="251">
        <v>2.1995352284897307E-5</v>
      </c>
      <c r="K11" s="251">
        <v>3.8307253359327127E-5</v>
      </c>
      <c r="L11" s="251">
        <v>7.5648958920859687E-5</v>
      </c>
      <c r="M11" s="251">
        <v>2.494319869834021E-5</v>
      </c>
      <c r="N11" s="251">
        <v>4.3994591214667005E-5</v>
      </c>
      <c r="O11" s="251">
        <v>3.7711369487548473E-5</v>
      </c>
      <c r="P11" s="251">
        <v>5.0115565249770049E-4</v>
      </c>
      <c r="Q11" s="251">
        <v>5.0439032165699204E-5</v>
      </c>
      <c r="R11" s="251">
        <v>2.0157896022490813E-5</v>
      </c>
      <c r="S11" s="251">
        <v>6.2241106976366936E-5</v>
      </c>
      <c r="T11" s="251">
        <v>3.6567037844078698E-5</v>
      </c>
      <c r="U11" s="251">
        <v>1.2027788367177756E-3</v>
      </c>
      <c r="V11" s="251">
        <v>8.2700325334945837E-5</v>
      </c>
      <c r="W11" s="251">
        <v>4.1051070966600744E-5</v>
      </c>
      <c r="X11" s="251">
        <v>2.9491373236909578E-3</v>
      </c>
      <c r="Y11" s="251">
        <v>3.4535410381526425E-4</v>
      </c>
      <c r="Z11" s="251">
        <v>8.9125196222228896E-4</v>
      </c>
      <c r="AA11" s="251">
        <v>3.2684168111334446E-4</v>
      </c>
      <c r="AB11" s="251">
        <v>1.0189573561318889E-4</v>
      </c>
      <c r="AC11" s="251">
        <v>7.6025169957045526E-5</v>
      </c>
      <c r="AD11" s="251">
        <v>2.3071717584354286E-2</v>
      </c>
      <c r="AE11" s="251">
        <v>1.542826522477114E-5</v>
      </c>
      <c r="AF11" s="251">
        <v>1.4865122068704993E-4</v>
      </c>
      <c r="AG11" s="251">
        <v>1.980606675838126E-5</v>
      </c>
      <c r="AH11" s="251">
        <v>2.5566876394335213E-2</v>
      </c>
      <c r="AI11" s="251">
        <v>2.5131855770949143E-2</v>
      </c>
      <c r="AJ11" s="251">
        <v>1.5993089525525358E-2</v>
      </c>
      <c r="AK11" s="251">
        <v>0</v>
      </c>
      <c r="AL11" s="251">
        <v>0</v>
      </c>
      <c r="AM11" s="251">
        <v>4.2100395169785024E-5</v>
      </c>
      <c r="AN11" s="251">
        <v>2.1414733907021392E-4</v>
      </c>
      <c r="AO11" s="251">
        <v>0.18541216036976788</v>
      </c>
      <c r="AP11" s="251">
        <v>0</v>
      </c>
      <c r="AQ11" s="251">
        <v>3.4805589984904055E-4</v>
      </c>
      <c r="AR11" s="251">
        <v>7.3469027456110367E-5</v>
      </c>
      <c r="AS11" s="251">
        <v>5.747238696886439E-5</v>
      </c>
      <c r="AT11" s="251">
        <v>3.3313454823013789E-5</v>
      </c>
      <c r="AU11" s="251">
        <v>3.008360806671078E-5</v>
      </c>
      <c r="AV11" s="251">
        <v>9.179899458047091E-5</v>
      </c>
      <c r="AW11" s="251">
        <v>9.0324733494647424E-5</v>
      </c>
      <c r="AX11" s="251">
        <v>1.3209676270932078E-4</v>
      </c>
      <c r="AY11" s="251">
        <v>4.2148174085769987E-5</v>
      </c>
      <c r="AZ11" s="251">
        <v>1.7779749589087687E-5</v>
      </c>
      <c r="BA11" s="251">
        <v>1.9226696166938077E-5</v>
      </c>
      <c r="BB11" s="251">
        <v>7.15747635620519E-5</v>
      </c>
      <c r="BC11" s="251">
        <v>2.7025020839083398E-5</v>
      </c>
      <c r="BD11" s="251">
        <v>1.5869029176902813E-5</v>
      </c>
      <c r="BE11" s="251">
        <v>2.4595803712045593E-5</v>
      </c>
      <c r="BF11" s="251">
        <v>2.2149607469305741E-5</v>
      </c>
      <c r="BG11" s="251">
        <v>2.259653966869247E-5</v>
      </c>
      <c r="BH11" s="251">
        <v>3.460494701314601E-4</v>
      </c>
      <c r="BI11" s="251">
        <v>4.8782852995478865E-5</v>
      </c>
      <c r="BJ11" s="251">
        <v>1.0625647016723693E-3</v>
      </c>
      <c r="BK11" s="251">
        <v>6.4908562371172852E-4</v>
      </c>
      <c r="BL11" s="251">
        <v>2.7541305322360864E-3</v>
      </c>
      <c r="BM11" s="251">
        <v>4.6341345111983698E-5</v>
      </c>
      <c r="BN11" s="251">
        <v>2.0734437147881715E-4</v>
      </c>
      <c r="BO11" s="251">
        <v>8.1840793124248436E-5</v>
      </c>
      <c r="BP11" s="251">
        <v>4.6470651855569794E-5</v>
      </c>
      <c r="BQ11" s="251">
        <v>2.6772013201517164E-5</v>
      </c>
      <c r="BR11" s="251">
        <v>2.7843154395249973E-5</v>
      </c>
      <c r="BS11" s="251">
        <v>1.4696108740201472E-5</v>
      </c>
      <c r="BT11" s="251">
        <v>1.271788151764414E-5</v>
      </c>
      <c r="BU11" s="251">
        <v>2.7190601614858055E-5</v>
      </c>
      <c r="BV11" s="251">
        <v>1.4631499741494984E-5</v>
      </c>
      <c r="BW11" s="251">
        <v>2.5462132728423854E-5</v>
      </c>
      <c r="BX11" s="251">
        <v>8.4865869280312549E-5</v>
      </c>
      <c r="BY11" s="251">
        <v>4.866025971864105E-4</v>
      </c>
      <c r="BZ11" s="251">
        <v>1.0484383108323093E-4</v>
      </c>
      <c r="CA11" s="251">
        <v>2.846059906581864E-4</v>
      </c>
      <c r="CB11" s="251">
        <v>5.0168431308972944E-5</v>
      </c>
      <c r="CC11" s="251">
        <v>2.3527318233991795E-5</v>
      </c>
      <c r="CD11" s="251">
        <v>2.6792561970150302E-5</v>
      </c>
      <c r="CE11" s="251">
        <v>2.0793246198806421E-5</v>
      </c>
      <c r="CF11" s="251">
        <v>1.7514070443491337E-5</v>
      </c>
      <c r="CG11" s="251">
        <v>1.6436373405181473E-5</v>
      </c>
      <c r="CH11" s="251">
        <v>1.9973997177875469E-5</v>
      </c>
      <c r="CI11" s="251">
        <v>3.3399891005561856E-5</v>
      </c>
      <c r="CJ11" s="251">
        <v>2.5665505329853289E-5</v>
      </c>
      <c r="CK11" s="251">
        <v>2.4010885007817209E-5</v>
      </c>
      <c r="CL11" s="251">
        <v>1.4384142686855425E-5</v>
      </c>
      <c r="CM11" s="251">
        <v>1.9624732579465024E-5</v>
      </c>
      <c r="CN11" s="251">
        <v>2.4155521046833804E-5</v>
      </c>
      <c r="CO11" s="251">
        <v>2.0964789146750514E-5</v>
      </c>
      <c r="CP11" s="251">
        <v>1.738436342657177E-5</v>
      </c>
      <c r="CQ11" s="251">
        <v>1.6123124204468719E-5</v>
      </c>
      <c r="CR11" s="251">
        <v>2.0310334562431385E-5</v>
      </c>
      <c r="CS11" s="251">
        <v>1.2404068666273795E-5</v>
      </c>
      <c r="CT11" s="251">
        <v>1.7811039080419425E-5</v>
      </c>
      <c r="CU11" s="251">
        <v>1.2160901134091687E-5</v>
      </c>
      <c r="CV11" s="251">
        <v>4.013315831713342E-5</v>
      </c>
      <c r="CW11" s="251">
        <v>6.1187902598946561E-5</v>
      </c>
      <c r="CX11" s="251">
        <v>1.0307513378182067E-5</v>
      </c>
      <c r="CY11" s="251">
        <v>9.2709431603640451E-5</v>
      </c>
      <c r="CZ11" s="251">
        <v>6.0380002243557636E-5</v>
      </c>
      <c r="DA11" s="251">
        <v>1.297284875951914E-4</v>
      </c>
      <c r="DB11" s="275">
        <v>1.2927352395612939</v>
      </c>
      <c r="DC11" s="275">
        <v>1.0063146199999999</v>
      </c>
    </row>
    <row r="12" spans="1:107" s="253" customFormat="1" ht="15" customHeight="1" x14ac:dyDescent="0.15">
      <c r="A12" s="254" t="s">
        <v>334</v>
      </c>
      <c r="B12" s="255" t="s">
        <v>526</v>
      </c>
      <c r="C12" s="250">
        <v>4.509994174902292E-6</v>
      </c>
      <c r="D12" s="251">
        <v>2.6029867606395645E-4</v>
      </c>
      <c r="E12" s="251">
        <v>1.1320195885796248E-5</v>
      </c>
      <c r="F12" s="251">
        <v>6.3176610234877623E-5</v>
      </c>
      <c r="G12" s="251">
        <v>9.433362032403413E-5</v>
      </c>
      <c r="H12" s="251">
        <v>0</v>
      </c>
      <c r="I12" s="251">
        <v>1.9018698590923054E-6</v>
      </c>
      <c r="J12" s="251">
        <v>1.0436300745374358</v>
      </c>
      <c r="K12" s="251">
        <v>3.0398877544577795E-4</v>
      </c>
      <c r="L12" s="251">
        <v>3.1300928562858315E-6</v>
      </c>
      <c r="M12" s="251">
        <v>2.0354929611071573E-2</v>
      </c>
      <c r="N12" s="251">
        <v>3.2192749024311004E-2</v>
      </c>
      <c r="O12" s="251">
        <v>2.3925785344641758E-2</v>
      </c>
      <c r="P12" s="251">
        <v>5.4673117418242044E-3</v>
      </c>
      <c r="Q12" s="251">
        <v>1.2868000607175421E-6</v>
      </c>
      <c r="R12" s="251">
        <v>4.5571695606861533E-4</v>
      </c>
      <c r="S12" s="251">
        <v>9.1871248582267751E-6</v>
      </c>
      <c r="T12" s="251">
        <v>2.1326293627788626E-6</v>
      </c>
      <c r="U12" s="251">
        <v>3.4108457280720815E-4</v>
      </c>
      <c r="V12" s="251">
        <v>1.7456437104425195E-5</v>
      </c>
      <c r="W12" s="251">
        <v>6.3546264495415122E-6</v>
      </c>
      <c r="X12" s="251">
        <v>1.9989567293414435E-6</v>
      </c>
      <c r="Y12" s="251">
        <v>1.1801201841170033E-6</v>
      </c>
      <c r="Z12" s="251">
        <v>1.0344459445096176E-6</v>
      </c>
      <c r="AA12" s="251">
        <v>1.0568187509579945E-6</v>
      </c>
      <c r="AB12" s="251">
        <v>1.5494328321059953E-3</v>
      </c>
      <c r="AC12" s="251">
        <v>1.4159515256017944E-3</v>
      </c>
      <c r="AD12" s="251">
        <v>9.6705854465163303E-7</v>
      </c>
      <c r="AE12" s="251">
        <v>8.2187356227277239E-7</v>
      </c>
      <c r="AF12" s="251">
        <v>9.4670898167801202E-7</v>
      </c>
      <c r="AG12" s="251">
        <v>1.0804885651933721E-4</v>
      </c>
      <c r="AH12" s="251">
        <v>2.0037219649923605E-6</v>
      </c>
      <c r="AI12" s="251">
        <v>1.6068787496754229E-6</v>
      </c>
      <c r="AJ12" s="251">
        <v>1.6252436697727421E-5</v>
      </c>
      <c r="AK12" s="251">
        <v>0</v>
      </c>
      <c r="AL12" s="251">
        <v>0</v>
      </c>
      <c r="AM12" s="251">
        <v>3.8154894801233758E-7</v>
      </c>
      <c r="AN12" s="251">
        <v>1.8515008183104278E-6</v>
      </c>
      <c r="AO12" s="251">
        <v>5.9632469758011383E-7</v>
      </c>
      <c r="AP12" s="251">
        <v>0</v>
      </c>
      <c r="AQ12" s="251">
        <v>4.9751919197937195E-7</v>
      </c>
      <c r="AR12" s="251">
        <v>1.6256259568112334E-6</v>
      </c>
      <c r="AS12" s="251">
        <v>7.5123992607669237E-7</v>
      </c>
      <c r="AT12" s="251">
        <v>1.1358173793970357E-6</v>
      </c>
      <c r="AU12" s="251">
        <v>8.2297248764662796E-7</v>
      </c>
      <c r="AV12" s="251">
        <v>1.1313877148203586E-6</v>
      </c>
      <c r="AW12" s="251">
        <v>1.5521333214517836E-6</v>
      </c>
      <c r="AX12" s="251">
        <v>2.6336405774515226E-6</v>
      </c>
      <c r="AY12" s="251">
        <v>2.1046363395645864E-6</v>
      </c>
      <c r="AZ12" s="251">
        <v>3.0525996407432309E-6</v>
      </c>
      <c r="BA12" s="251">
        <v>2.1832412854242643E-6</v>
      </c>
      <c r="BB12" s="251">
        <v>1.8549703708589688E-6</v>
      </c>
      <c r="BC12" s="251">
        <v>3.9334749859943708E-6</v>
      </c>
      <c r="BD12" s="251">
        <v>1.1641515153382139E-6</v>
      </c>
      <c r="BE12" s="251">
        <v>4.9408117261894037E-7</v>
      </c>
      <c r="BF12" s="251">
        <v>1.3879130719335359E-6</v>
      </c>
      <c r="BG12" s="251">
        <v>7.7980517028013968E-7</v>
      </c>
      <c r="BH12" s="251">
        <v>6.6388542593676493E-4</v>
      </c>
      <c r="BI12" s="251">
        <v>1.1093289606810007E-6</v>
      </c>
      <c r="BJ12" s="251">
        <v>2.0151342869239699E-6</v>
      </c>
      <c r="BK12" s="251">
        <v>1.9050663653176198E-6</v>
      </c>
      <c r="BL12" s="251">
        <v>1.8992839040356783E-6</v>
      </c>
      <c r="BM12" s="251">
        <v>1.5229771632458633E-6</v>
      </c>
      <c r="BN12" s="251">
        <v>1.2467568523375624E-6</v>
      </c>
      <c r="BO12" s="251">
        <v>1.611440697364991E-6</v>
      </c>
      <c r="BP12" s="251">
        <v>1.127046590596225E-6</v>
      </c>
      <c r="BQ12" s="251">
        <v>2.400784068333198E-6</v>
      </c>
      <c r="BR12" s="251">
        <v>1.901589782106113E-6</v>
      </c>
      <c r="BS12" s="251">
        <v>1.6047362893689213E-6</v>
      </c>
      <c r="BT12" s="251">
        <v>1.9652186474928985E-6</v>
      </c>
      <c r="BU12" s="251">
        <v>2.2040595591572315E-6</v>
      </c>
      <c r="BV12" s="251">
        <v>6.0085881610385835E-7</v>
      </c>
      <c r="BW12" s="251">
        <v>6.7629460711216772E-6</v>
      </c>
      <c r="BX12" s="251">
        <v>1.3189325762887567E-6</v>
      </c>
      <c r="BY12" s="251">
        <v>3.223508183830345E-6</v>
      </c>
      <c r="BZ12" s="251">
        <v>2.3751325192765938E-6</v>
      </c>
      <c r="CA12" s="251">
        <v>4.245946803921637E-6</v>
      </c>
      <c r="CB12" s="251">
        <v>2.1980916260205961E-6</v>
      </c>
      <c r="CC12" s="251">
        <v>6.7242749079570336E-6</v>
      </c>
      <c r="CD12" s="251">
        <v>2.3268156837080302E-5</v>
      </c>
      <c r="CE12" s="251">
        <v>1.0158783088733748E-6</v>
      </c>
      <c r="CF12" s="251">
        <v>1.0852970349495713E-5</v>
      </c>
      <c r="CG12" s="251">
        <v>4.487985402891062E-6</v>
      </c>
      <c r="CH12" s="251">
        <v>9.629236388452631E-6</v>
      </c>
      <c r="CI12" s="251">
        <v>1.9740585880826974E-5</v>
      </c>
      <c r="CJ12" s="251">
        <v>9.7350279423718893E-4</v>
      </c>
      <c r="CK12" s="251">
        <v>4.6356447611049805E-4</v>
      </c>
      <c r="CL12" s="251">
        <v>4.0213750163401596E-4</v>
      </c>
      <c r="CM12" s="251">
        <v>1.3618200868455595E-3</v>
      </c>
      <c r="CN12" s="251">
        <v>2.4741851969964446E-3</v>
      </c>
      <c r="CO12" s="251">
        <v>1.1994598202325513E-5</v>
      </c>
      <c r="CP12" s="251">
        <v>3.6316851182364564E-6</v>
      </c>
      <c r="CQ12" s="251">
        <v>4.8075612453689306E-6</v>
      </c>
      <c r="CR12" s="251">
        <v>1.0470007084617379E-6</v>
      </c>
      <c r="CS12" s="251">
        <v>2.7481029434514654E-6</v>
      </c>
      <c r="CT12" s="251">
        <v>1.0435175885422997E-2</v>
      </c>
      <c r="CU12" s="251">
        <v>2.4563073322181907E-2</v>
      </c>
      <c r="CV12" s="251">
        <v>4.0213522518864037E-6</v>
      </c>
      <c r="CW12" s="251">
        <v>9.8870401044590708E-6</v>
      </c>
      <c r="CX12" s="251">
        <v>5.4924757089602651E-6</v>
      </c>
      <c r="CY12" s="251">
        <v>9.6248463279786434E-4</v>
      </c>
      <c r="CZ12" s="251">
        <v>2.3171140521301191E-5</v>
      </c>
      <c r="DA12" s="251">
        <v>2.2508829164457064E-5</v>
      </c>
      <c r="DB12" s="275">
        <v>1.172786063095721</v>
      </c>
      <c r="DC12" s="275">
        <v>0.91294158999999997</v>
      </c>
    </row>
    <row r="13" spans="1:107" s="253" customFormat="1" ht="15" customHeight="1" x14ac:dyDescent="0.15">
      <c r="A13" s="254" t="s">
        <v>335</v>
      </c>
      <c r="B13" s="255" t="s">
        <v>619</v>
      </c>
      <c r="C13" s="250">
        <v>5.9330529659812347E-7</v>
      </c>
      <c r="D13" s="251">
        <v>1.9193741954108751E-5</v>
      </c>
      <c r="E13" s="251">
        <v>1.6283808973332314E-6</v>
      </c>
      <c r="F13" s="251">
        <v>8.649740093650606E-6</v>
      </c>
      <c r="G13" s="251">
        <v>5.0136895167687138E-3</v>
      </c>
      <c r="H13" s="251">
        <v>0</v>
      </c>
      <c r="I13" s="251">
        <v>1.6377788425471199E-7</v>
      </c>
      <c r="J13" s="251">
        <v>7.7702208310144073E-5</v>
      </c>
      <c r="K13" s="251">
        <v>1.0092824030137337</v>
      </c>
      <c r="L13" s="251">
        <v>3.9650116393277038E-7</v>
      </c>
      <c r="M13" s="251">
        <v>7.8709841516887841E-4</v>
      </c>
      <c r="N13" s="251">
        <v>4.4340811473202232E-3</v>
      </c>
      <c r="O13" s="251">
        <v>7.3246361739054777E-5</v>
      </c>
      <c r="P13" s="251">
        <v>1.5260206164371879E-3</v>
      </c>
      <c r="Q13" s="251">
        <v>2.5873261573828387E-7</v>
      </c>
      <c r="R13" s="251">
        <v>9.7677996164828014E-8</v>
      </c>
      <c r="S13" s="251">
        <v>1.1227401233083715E-6</v>
      </c>
      <c r="T13" s="251">
        <v>1.008355340061303E-7</v>
      </c>
      <c r="U13" s="251">
        <v>2.2234276275269245E-6</v>
      </c>
      <c r="V13" s="251">
        <v>2.3932900049558578E-7</v>
      </c>
      <c r="W13" s="251">
        <v>8.7345635458941886E-8</v>
      </c>
      <c r="X13" s="251">
        <v>4.4264044655909445E-7</v>
      </c>
      <c r="Y13" s="251">
        <v>1.1522210496581278E-7</v>
      </c>
      <c r="Z13" s="251">
        <v>7.4441525605195627E-8</v>
      </c>
      <c r="AA13" s="251">
        <v>9.6181874546599572E-8</v>
      </c>
      <c r="AB13" s="251">
        <v>1.7519802437617824E-5</v>
      </c>
      <c r="AC13" s="251">
        <v>1.309588641398698E-5</v>
      </c>
      <c r="AD13" s="251">
        <v>6.235697842624071E-8</v>
      </c>
      <c r="AE13" s="251">
        <v>6.557877825983945E-8</v>
      </c>
      <c r="AF13" s="251">
        <v>5.0496489213750304E-8</v>
      </c>
      <c r="AG13" s="251">
        <v>6.5534941474452186E-8</v>
      </c>
      <c r="AH13" s="251">
        <v>1.3195134406364533E-7</v>
      </c>
      <c r="AI13" s="251">
        <v>1.3092706390255507E-7</v>
      </c>
      <c r="AJ13" s="251">
        <v>2.1543383497483574E-6</v>
      </c>
      <c r="AK13" s="251">
        <v>0</v>
      </c>
      <c r="AL13" s="251">
        <v>0</v>
      </c>
      <c r="AM13" s="251">
        <v>1.9882028206102222E-8</v>
      </c>
      <c r="AN13" s="251">
        <v>1.0911993338059261E-7</v>
      </c>
      <c r="AO13" s="251">
        <v>5.0237937004196763E-8</v>
      </c>
      <c r="AP13" s="251">
        <v>0</v>
      </c>
      <c r="AQ13" s="251">
        <v>2.7635671509656165E-8</v>
      </c>
      <c r="AR13" s="251">
        <v>1.0880821911380347E-7</v>
      </c>
      <c r="AS13" s="251">
        <v>4.9994771644455782E-8</v>
      </c>
      <c r="AT13" s="251">
        <v>8.4211745819865518E-8</v>
      </c>
      <c r="AU13" s="251">
        <v>5.4516340526979033E-8</v>
      </c>
      <c r="AV13" s="251">
        <v>7.7017849919525114E-8</v>
      </c>
      <c r="AW13" s="251">
        <v>1.0834927841879551E-7</v>
      </c>
      <c r="AX13" s="251">
        <v>1.8470207274596768E-7</v>
      </c>
      <c r="AY13" s="251">
        <v>1.2897787825777347E-7</v>
      </c>
      <c r="AZ13" s="251">
        <v>1.9617423628029072E-7</v>
      </c>
      <c r="BA13" s="251">
        <v>1.0831113880657003E-7</v>
      </c>
      <c r="BB13" s="251">
        <v>1.5602124177778815E-7</v>
      </c>
      <c r="BC13" s="251">
        <v>2.4241580439335691E-7</v>
      </c>
      <c r="BD13" s="251">
        <v>7.470673376770628E-8</v>
      </c>
      <c r="BE13" s="251">
        <v>3.5114612077657068E-8</v>
      </c>
      <c r="BF13" s="251">
        <v>1.121232387384846E-7</v>
      </c>
      <c r="BG13" s="251">
        <v>5.239871254786793E-8</v>
      </c>
      <c r="BH13" s="251">
        <v>8.9777086117862588E-7</v>
      </c>
      <c r="BI13" s="251">
        <v>1.1287095397042204E-7</v>
      </c>
      <c r="BJ13" s="251">
        <v>1.4481614266081363E-7</v>
      </c>
      <c r="BK13" s="251">
        <v>9.6347071294417114E-8</v>
      </c>
      <c r="BL13" s="251">
        <v>1.6170418249702435E-7</v>
      </c>
      <c r="BM13" s="251">
        <v>1.1347405774275985E-7</v>
      </c>
      <c r="BN13" s="251">
        <v>1.0509668221461899E-7</v>
      </c>
      <c r="BO13" s="251">
        <v>1.5404097142803523E-7</v>
      </c>
      <c r="BP13" s="251">
        <v>6.4464352914198591E-8</v>
      </c>
      <c r="BQ13" s="251">
        <v>2.1862878918128815E-7</v>
      </c>
      <c r="BR13" s="251">
        <v>1.7663781991627292E-7</v>
      </c>
      <c r="BS13" s="251">
        <v>1.323671976580404E-7</v>
      </c>
      <c r="BT13" s="251">
        <v>3.0177418570343659E-7</v>
      </c>
      <c r="BU13" s="251">
        <v>3.3303395152992207E-7</v>
      </c>
      <c r="BV13" s="251">
        <v>9.8969924923832519E-8</v>
      </c>
      <c r="BW13" s="251">
        <v>4.4127559028033766E-7</v>
      </c>
      <c r="BX13" s="251">
        <v>1.6076284695507692E-7</v>
      </c>
      <c r="BY13" s="251">
        <v>3.5022689513803328E-7</v>
      </c>
      <c r="BZ13" s="251">
        <v>2.631723700086991E-7</v>
      </c>
      <c r="CA13" s="251">
        <v>5.619241389307383E-7</v>
      </c>
      <c r="CB13" s="251">
        <v>1.9202682044819982E-7</v>
      </c>
      <c r="CC13" s="251">
        <v>1.0519503644307793E-6</v>
      </c>
      <c r="CD13" s="251">
        <v>3.2728981946960807E-6</v>
      </c>
      <c r="CE13" s="251">
        <v>1.1115639196774137E-7</v>
      </c>
      <c r="CF13" s="251">
        <v>7.5540195176751962E-7</v>
      </c>
      <c r="CG13" s="251">
        <v>5.1220706000054711E-7</v>
      </c>
      <c r="CH13" s="251">
        <v>6.4904888578204248E-7</v>
      </c>
      <c r="CI13" s="251">
        <v>4.1716202251138531E-6</v>
      </c>
      <c r="CJ13" s="251">
        <v>5.8518941005359813E-5</v>
      </c>
      <c r="CK13" s="251">
        <v>2.7645007183771397E-5</v>
      </c>
      <c r="CL13" s="251">
        <v>7.3917692774919005E-5</v>
      </c>
      <c r="CM13" s="251">
        <v>3.0994125805791753E-4</v>
      </c>
      <c r="CN13" s="251">
        <v>6.2475365231719128E-4</v>
      </c>
      <c r="CO13" s="251">
        <v>7.9051227466490259E-7</v>
      </c>
      <c r="CP13" s="251">
        <v>2.7468333898998041E-7</v>
      </c>
      <c r="CQ13" s="251">
        <v>5.756651525944067E-7</v>
      </c>
      <c r="CR13" s="251">
        <v>1.1504478081944857E-7</v>
      </c>
      <c r="CS13" s="251">
        <v>2.5125622773246625E-7</v>
      </c>
      <c r="CT13" s="251">
        <v>2.1812733649740302E-3</v>
      </c>
      <c r="CU13" s="251">
        <v>3.5514141213870212E-3</v>
      </c>
      <c r="CV13" s="251">
        <v>4.0730201083544626E-7</v>
      </c>
      <c r="CW13" s="251">
        <v>2.0132102168500067E-6</v>
      </c>
      <c r="CX13" s="251">
        <v>8.3250041248592955E-7</v>
      </c>
      <c r="CY13" s="251">
        <v>1.8548979026006637E-4</v>
      </c>
      <c r="CZ13" s="251">
        <v>1.173940407222613E-7</v>
      </c>
      <c r="DA13" s="251">
        <v>9.8666067962686409E-7</v>
      </c>
      <c r="DB13" s="275">
        <v>1.0282999066194678</v>
      </c>
      <c r="DC13" s="275">
        <v>0.80046803</v>
      </c>
    </row>
    <row r="14" spans="1:107" s="253" customFormat="1" ht="15" customHeight="1" x14ac:dyDescent="0.15">
      <c r="A14" s="254" t="s">
        <v>336</v>
      </c>
      <c r="B14" s="255" t="s">
        <v>675</v>
      </c>
      <c r="C14" s="250">
        <v>2.3572293142031974E-5</v>
      </c>
      <c r="D14" s="251">
        <v>9.354165467959218E-4</v>
      </c>
      <c r="E14" s="251">
        <v>4.8569496776102156E-5</v>
      </c>
      <c r="F14" s="251">
        <v>2.6652496181720762E-3</v>
      </c>
      <c r="G14" s="251">
        <v>8.5693221796124755E-5</v>
      </c>
      <c r="H14" s="251">
        <v>0</v>
      </c>
      <c r="I14" s="251">
        <v>3.3945295439870009E-6</v>
      </c>
      <c r="J14" s="251">
        <v>4.1195623451461432E-4</v>
      </c>
      <c r="K14" s="251">
        <v>3.076595865706987E-4</v>
      </c>
      <c r="L14" s="251">
        <v>1.0007882295221155</v>
      </c>
      <c r="M14" s="251">
        <v>6.9989090031414111E-2</v>
      </c>
      <c r="N14" s="251">
        <v>3.4102653412920098E-2</v>
      </c>
      <c r="O14" s="251">
        <v>8.4179709374120129E-3</v>
      </c>
      <c r="P14" s="251">
        <v>5.3042379612871761E-2</v>
      </c>
      <c r="Q14" s="251">
        <v>2.5643950037152094E-6</v>
      </c>
      <c r="R14" s="251">
        <v>2.1748218281687738E-6</v>
      </c>
      <c r="S14" s="251">
        <v>1.8874079735369822E-3</v>
      </c>
      <c r="T14" s="251">
        <v>7.2019693937950481E-5</v>
      </c>
      <c r="U14" s="251">
        <v>6.8200633729968978E-5</v>
      </c>
      <c r="V14" s="251">
        <v>7.9233796837576993E-6</v>
      </c>
      <c r="W14" s="251">
        <v>2.0612441623759333E-6</v>
      </c>
      <c r="X14" s="251">
        <v>3.7027490996345353E-6</v>
      </c>
      <c r="Y14" s="251">
        <v>2.1050173380918274E-6</v>
      </c>
      <c r="Z14" s="251">
        <v>1.6465372458157454E-6</v>
      </c>
      <c r="AA14" s="251">
        <v>1.305598750719817E-6</v>
      </c>
      <c r="AB14" s="251">
        <v>6.7743212133887975E-5</v>
      </c>
      <c r="AC14" s="251">
        <v>1.4455978580836629E-4</v>
      </c>
      <c r="AD14" s="251">
        <v>1.0793143349269315E-6</v>
      </c>
      <c r="AE14" s="251">
        <v>1.1833778981410429E-6</v>
      </c>
      <c r="AF14" s="251">
        <v>1.099683121659425E-6</v>
      </c>
      <c r="AG14" s="251">
        <v>2.0361529055021205E-6</v>
      </c>
      <c r="AH14" s="251">
        <v>6.9595252396042426E-6</v>
      </c>
      <c r="AI14" s="251">
        <v>2.3714200958656715E-6</v>
      </c>
      <c r="AJ14" s="251">
        <v>2.4019130800942246E-5</v>
      </c>
      <c r="AK14" s="251">
        <v>0</v>
      </c>
      <c r="AL14" s="251">
        <v>0</v>
      </c>
      <c r="AM14" s="251">
        <v>8.1730569069429934E-7</v>
      </c>
      <c r="AN14" s="251">
        <v>1.3750660286934388E-6</v>
      </c>
      <c r="AO14" s="251">
        <v>1.4102584586275383E-6</v>
      </c>
      <c r="AP14" s="251">
        <v>0</v>
      </c>
      <c r="AQ14" s="251">
        <v>1.6419850335735926E-6</v>
      </c>
      <c r="AR14" s="251">
        <v>1.5524821521532924E-6</v>
      </c>
      <c r="AS14" s="251">
        <v>9.8997916670412543E-7</v>
      </c>
      <c r="AT14" s="251">
        <v>2.4369969880852134E-6</v>
      </c>
      <c r="AU14" s="251">
        <v>7.9968480892553522E-7</v>
      </c>
      <c r="AV14" s="251">
        <v>1.3548151513326541E-6</v>
      </c>
      <c r="AW14" s="251">
        <v>1.032565045943719E-6</v>
      </c>
      <c r="AX14" s="251">
        <v>1.5060982518708623E-6</v>
      </c>
      <c r="AY14" s="251">
        <v>1.2198859722066423E-6</v>
      </c>
      <c r="AZ14" s="251">
        <v>1.4397775510127165E-6</v>
      </c>
      <c r="BA14" s="251">
        <v>1.3217959764047032E-6</v>
      </c>
      <c r="BB14" s="251">
        <v>1.0131849455992881E-6</v>
      </c>
      <c r="BC14" s="251">
        <v>1.4850834024617154E-6</v>
      </c>
      <c r="BD14" s="251">
        <v>6.3846596883762147E-7</v>
      </c>
      <c r="BE14" s="251">
        <v>3.7438843068962207E-7</v>
      </c>
      <c r="BF14" s="251">
        <v>6.02967011006434E-6</v>
      </c>
      <c r="BG14" s="251">
        <v>1.7127599480012237E-6</v>
      </c>
      <c r="BH14" s="251">
        <v>1.741156460126736E-5</v>
      </c>
      <c r="BI14" s="251">
        <v>2.2500703725475915E-6</v>
      </c>
      <c r="BJ14" s="251">
        <v>4.4582038513478574E-5</v>
      </c>
      <c r="BK14" s="251">
        <v>1.1595685305865944E-5</v>
      </c>
      <c r="BL14" s="251">
        <v>3.0832312748050486E-6</v>
      </c>
      <c r="BM14" s="251">
        <v>3.4939266772285403E-6</v>
      </c>
      <c r="BN14" s="251">
        <v>4.2517391698149223E-6</v>
      </c>
      <c r="BO14" s="251">
        <v>8.0311576020670219E-6</v>
      </c>
      <c r="BP14" s="251">
        <v>2.2576615235509495E-6</v>
      </c>
      <c r="BQ14" s="251">
        <v>2.4997562491089202E-6</v>
      </c>
      <c r="BR14" s="251">
        <v>2.3122664441436412E-6</v>
      </c>
      <c r="BS14" s="251">
        <v>3.7311438224377505E-6</v>
      </c>
      <c r="BT14" s="251">
        <v>2.0927221017859118E-6</v>
      </c>
      <c r="BU14" s="251">
        <v>2.8662497864455704E-6</v>
      </c>
      <c r="BV14" s="251">
        <v>7.9501152205734274E-7</v>
      </c>
      <c r="BW14" s="251">
        <v>3.0007006748606164E-6</v>
      </c>
      <c r="BX14" s="251">
        <v>2.2510077806950202E-6</v>
      </c>
      <c r="BY14" s="251">
        <v>4.2540221529565079E-6</v>
      </c>
      <c r="BZ14" s="251">
        <v>3.5538288841928871E-6</v>
      </c>
      <c r="CA14" s="251">
        <v>6.4702760991094141E-6</v>
      </c>
      <c r="CB14" s="251">
        <v>2.2497336804388148E-6</v>
      </c>
      <c r="CC14" s="251">
        <v>7.6254173812588991E-6</v>
      </c>
      <c r="CD14" s="251">
        <v>3.8259507117984589E-5</v>
      </c>
      <c r="CE14" s="251">
        <v>7.9552093778509205E-7</v>
      </c>
      <c r="CF14" s="251">
        <v>4.8299543813872032E-6</v>
      </c>
      <c r="CG14" s="251">
        <v>5.3461966079764289E-6</v>
      </c>
      <c r="CH14" s="251">
        <v>4.2508386863022874E-6</v>
      </c>
      <c r="CI14" s="251">
        <v>2.5139434028975166E-5</v>
      </c>
      <c r="CJ14" s="251">
        <v>2.4781870120584487E-4</v>
      </c>
      <c r="CK14" s="251">
        <v>1.5195193337448881E-4</v>
      </c>
      <c r="CL14" s="251">
        <v>2.5249079627534564E-4</v>
      </c>
      <c r="CM14" s="251">
        <v>8.0219735594792342E-4</v>
      </c>
      <c r="CN14" s="251">
        <v>2.2310093047063998E-3</v>
      </c>
      <c r="CO14" s="251">
        <v>6.7568806502941027E-4</v>
      </c>
      <c r="CP14" s="251">
        <v>2.833070901631354E-6</v>
      </c>
      <c r="CQ14" s="251">
        <v>3.7680186183810299E-6</v>
      </c>
      <c r="CR14" s="251">
        <v>1.9001303097634905E-6</v>
      </c>
      <c r="CS14" s="251">
        <v>3.2944035602429078E-6</v>
      </c>
      <c r="CT14" s="251">
        <v>8.4501097745756058E-3</v>
      </c>
      <c r="CU14" s="251">
        <v>8.4805742238861E-3</v>
      </c>
      <c r="CV14" s="251">
        <v>3.541241727803478E-6</v>
      </c>
      <c r="CW14" s="251">
        <v>1.1065557544682719E-5</v>
      </c>
      <c r="CX14" s="251">
        <v>1.184514397917572E-5</v>
      </c>
      <c r="CY14" s="251">
        <v>7.5364196454780891E-4</v>
      </c>
      <c r="CZ14" s="251">
        <v>2.7594203193467477E-6</v>
      </c>
      <c r="DA14" s="251">
        <v>1.1048314614406359E-5</v>
      </c>
      <c r="DB14" s="275">
        <v>1.1954709690242875</v>
      </c>
      <c r="DC14" s="275">
        <v>0.93060039000000006</v>
      </c>
    </row>
    <row r="15" spans="1:107" s="253" customFormat="1" ht="15" customHeight="1" x14ac:dyDescent="0.15">
      <c r="A15" s="254" t="s">
        <v>337</v>
      </c>
      <c r="B15" s="255" t="s">
        <v>528</v>
      </c>
      <c r="C15" s="250">
        <v>1.3048264190624045E-6</v>
      </c>
      <c r="D15" s="251">
        <v>2.3354825004724716E-6</v>
      </c>
      <c r="E15" s="251">
        <v>8.2454446063715155E-7</v>
      </c>
      <c r="F15" s="251">
        <v>1.7449366693377149E-6</v>
      </c>
      <c r="G15" s="251">
        <v>5.6249172497618252E-6</v>
      </c>
      <c r="H15" s="251">
        <v>0</v>
      </c>
      <c r="I15" s="251">
        <v>1.4733386108576471E-6</v>
      </c>
      <c r="J15" s="251">
        <v>2.1829539461442926E-6</v>
      </c>
      <c r="K15" s="251">
        <v>4.7298862472774041E-6</v>
      </c>
      <c r="L15" s="251">
        <v>1.1638515377036155E-6</v>
      </c>
      <c r="M15" s="251">
        <v>1.0064808424101299</v>
      </c>
      <c r="N15" s="251">
        <v>3.7054037286782254E-4</v>
      </c>
      <c r="O15" s="251">
        <v>6.8749901180524442E-6</v>
      </c>
      <c r="P15" s="251">
        <v>1.0387573673336449E-4</v>
      </c>
      <c r="Q15" s="251">
        <v>3.3033233569725134E-7</v>
      </c>
      <c r="R15" s="251">
        <v>8.7390649325770994E-7</v>
      </c>
      <c r="S15" s="251">
        <v>1.0965469599485128E-6</v>
      </c>
      <c r="T15" s="251">
        <v>4.6138447888822279E-7</v>
      </c>
      <c r="U15" s="251">
        <v>8.0444646142595779E-7</v>
      </c>
      <c r="V15" s="251">
        <v>3.6859351113304614E-7</v>
      </c>
      <c r="W15" s="251">
        <v>4.1056896503199943E-7</v>
      </c>
      <c r="X15" s="251">
        <v>7.9664875721405377E-7</v>
      </c>
      <c r="Y15" s="251">
        <v>7.8328208887236962E-7</v>
      </c>
      <c r="Z15" s="251">
        <v>8.1307409131789531E-7</v>
      </c>
      <c r="AA15" s="251">
        <v>3.970413632534351E-7</v>
      </c>
      <c r="AB15" s="251">
        <v>1.6130653317705397E-6</v>
      </c>
      <c r="AC15" s="251">
        <v>1.6677235615231976E-6</v>
      </c>
      <c r="AD15" s="251">
        <v>4.5243808160174986E-7</v>
      </c>
      <c r="AE15" s="251">
        <v>3.4957052270316711E-7</v>
      </c>
      <c r="AF15" s="251">
        <v>3.5904914632245337E-7</v>
      </c>
      <c r="AG15" s="251">
        <v>1.965465145376412E-7</v>
      </c>
      <c r="AH15" s="251">
        <v>4.7981060176744877E-7</v>
      </c>
      <c r="AI15" s="251">
        <v>1.0672794852433174E-6</v>
      </c>
      <c r="AJ15" s="251">
        <v>8.1190421680908836E-7</v>
      </c>
      <c r="AK15" s="251">
        <v>0</v>
      </c>
      <c r="AL15" s="251">
        <v>0</v>
      </c>
      <c r="AM15" s="251">
        <v>3.9408598790983981E-7</v>
      </c>
      <c r="AN15" s="251">
        <v>5.0925433806606211E-7</v>
      </c>
      <c r="AO15" s="251">
        <v>6.6214551092796906E-7</v>
      </c>
      <c r="AP15" s="251">
        <v>0</v>
      </c>
      <c r="AQ15" s="251">
        <v>7.4651542667693224E-7</v>
      </c>
      <c r="AR15" s="251">
        <v>5.0340035915463343E-7</v>
      </c>
      <c r="AS15" s="251">
        <v>2.8683156741029106E-7</v>
      </c>
      <c r="AT15" s="251">
        <v>1.2586722409240179E-6</v>
      </c>
      <c r="AU15" s="251">
        <v>3.6415018670907751E-7</v>
      </c>
      <c r="AV15" s="251">
        <v>5.1141056553528034E-7</v>
      </c>
      <c r="AW15" s="251">
        <v>4.4201527889893823E-7</v>
      </c>
      <c r="AX15" s="251">
        <v>5.9099593979101413E-7</v>
      </c>
      <c r="AY15" s="251">
        <v>5.255726008942198E-7</v>
      </c>
      <c r="AZ15" s="251">
        <v>5.7660498904823387E-7</v>
      </c>
      <c r="BA15" s="251">
        <v>6.6403654375519903E-7</v>
      </c>
      <c r="BB15" s="251">
        <v>4.1954297858238127E-7</v>
      </c>
      <c r="BC15" s="251">
        <v>7.4260545273738778E-7</v>
      </c>
      <c r="BD15" s="251">
        <v>2.5799703116318935E-7</v>
      </c>
      <c r="BE15" s="251">
        <v>1.3124886372206408E-7</v>
      </c>
      <c r="BF15" s="251">
        <v>5.5524007829672814E-7</v>
      </c>
      <c r="BG15" s="251">
        <v>2.9411739323055825E-7</v>
      </c>
      <c r="BH15" s="251">
        <v>5.533292562162457E-7</v>
      </c>
      <c r="BI15" s="251">
        <v>1.1147839076325766E-6</v>
      </c>
      <c r="BJ15" s="251">
        <v>7.807185045400646E-7</v>
      </c>
      <c r="BK15" s="251">
        <v>9.2187242411568717E-7</v>
      </c>
      <c r="BL15" s="251">
        <v>7.7493830259763554E-7</v>
      </c>
      <c r="BM15" s="251">
        <v>1.1125413458237987E-6</v>
      </c>
      <c r="BN15" s="251">
        <v>2.1067546362404122E-6</v>
      </c>
      <c r="BO15" s="251">
        <v>4.0879907604623352E-6</v>
      </c>
      <c r="BP15" s="251">
        <v>1.1516728714055933E-6</v>
      </c>
      <c r="BQ15" s="251">
        <v>6.2122522716094495E-7</v>
      </c>
      <c r="BR15" s="251">
        <v>8.0596810531382488E-7</v>
      </c>
      <c r="BS15" s="251">
        <v>1.9473821134675025E-6</v>
      </c>
      <c r="BT15" s="251">
        <v>7.7357994267373008E-7</v>
      </c>
      <c r="BU15" s="251">
        <v>1.0451189481371288E-6</v>
      </c>
      <c r="BV15" s="251">
        <v>2.1868306679466892E-7</v>
      </c>
      <c r="BW15" s="251">
        <v>1.5929673610973409E-6</v>
      </c>
      <c r="BX15" s="251">
        <v>1.0387398041800956E-6</v>
      </c>
      <c r="BY15" s="251">
        <v>1.6292149610448756E-6</v>
      </c>
      <c r="BZ15" s="251">
        <v>1.4654633344594406E-6</v>
      </c>
      <c r="CA15" s="251">
        <v>2.3971107719221772E-6</v>
      </c>
      <c r="CB15" s="251">
        <v>1.0156387429418449E-6</v>
      </c>
      <c r="CC15" s="251">
        <v>3.26543026796938E-6</v>
      </c>
      <c r="CD15" s="251">
        <v>1.3933270317181137E-5</v>
      </c>
      <c r="CE15" s="251">
        <v>2.9696883318907151E-7</v>
      </c>
      <c r="CF15" s="251">
        <v>2.5944433839127026E-6</v>
      </c>
      <c r="CG15" s="251">
        <v>2.4849320184734563E-6</v>
      </c>
      <c r="CH15" s="251">
        <v>1.8698449750489279E-6</v>
      </c>
      <c r="CI15" s="251">
        <v>5.0777424228719548E-5</v>
      </c>
      <c r="CJ15" s="251">
        <v>1.6153909880224561E-4</v>
      </c>
      <c r="CK15" s="251">
        <v>2.3604961805984629E-6</v>
      </c>
      <c r="CL15" s="251">
        <v>1.0323348839805626E-4</v>
      </c>
      <c r="CM15" s="251">
        <v>4.1509094028591408E-4</v>
      </c>
      <c r="CN15" s="251">
        <v>8.2808320657584656E-4</v>
      </c>
      <c r="CO15" s="251">
        <v>3.8970360437546453E-4</v>
      </c>
      <c r="CP15" s="251">
        <v>1.2691006154644193E-6</v>
      </c>
      <c r="CQ15" s="251">
        <v>1.4644638131071978E-6</v>
      </c>
      <c r="CR15" s="251">
        <v>9.0971823574763916E-7</v>
      </c>
      <c r="CS15" s="251">
        <v>1.4521708556281665E-6</v>
      </c>
      <c r="CT15" s="251">
        <v>2.1913963072422351E-3</v>
      </c>
      <c r="CU15" s="251">
        <v>8.1996607649216652E-3</v>
      </c>
      <c r="CV15" s="251">
        <v>1.4329105210893084E-6</v>
      </c>
      <c r="CW15" s="251">
        <v>4.6314099130945298E-6</v>
      </c>
      <c r="CX15" s="251">
        <v>1.8893615545683341E-6</v>
      </c>
      <c r="CY15" s="251">
        <v>1.8438791836626701E-4</v>
      </c>
      <c r="CZ15" s="251">
        <v>1.9737658478977956E-7</v>
      </c>
      <c r="DA15" s="251">
        <v>6.4999000447599291E-6</v>
      </c>
      <c r="DB15" s="275">
        <v>1.0196056681494918</v>
      </c>
      <c r="DC15" s="275">
        <v>0.79370010000000002</v>
      </c>
    </row>
    <row r="16" spans="1:107" s="253" customFormat="1" ht="15" customHeight="1" x14ac:dyDescent="0.15">
      <c r="A16" s="254" t="s">
        <v>338</v>
      </c>
      <c r="B16" s="255" t="s">
        <v>620</v>
      </c>
      <c r="C16" s="250">
        <v>3.2459842854217452E-5</v>
      </c>
      <c r="D16" s="251">
        <v>2.3824895237763489E-3</v>
      </c>
      <c r="E16" s="251">
        <v>7.5385389824395539E-5</v>
      </c>
      <c r="F16" s="251">
        <v>1.9874021904401971E-3</v>
      </c>
      <c r="G16" s="251">
        <v>6.118664596497348E-4</v>
      </c>
      <c r="H16" s="251">
        <v>0</v>
      </c>
      <c r="I16" s="251">
        <v>1.0181980529636484E-6</v>
      </c>
      <c r="J16" s="251">
        <v>3.6569132592246334E-3</v>
      </c>
      <c r="K16" s="251">
        <v>6.8814448403894026E-3</v>
      </c>
      <c r="L16" s="251">
        <v>3.9697894378076248E-5</v>
      </c>
      <c r="M16" s="251">
        <v>3.9495838101525835E-2</v>
      </c>
      <c r="N16" s="251">
        <v>1.0365239523462879</v>
      </c>
      <c r="O16" s="251">
        <v>1.6780736120481504E-2</v>
      </c>
      <c r="P16" s="251">
        <v>4.2196824672843206E-2</v>
      </c>
      <c r="Q16" s="251">
        <v>1.638512708127909E-5</v>
      </c>
      <c r="R16" s="251">
        <v>2.6197346896960189E-6</v>
      </c>
      <c r="S16" s="251">
        <v>2.439849482242526E-4</v>
      </c>
      <c r="T16" s="251">
        <v>1.0698645190846719E-5</v>
      </c>
      <c r="U16" s="251">
        <v>5.0206499672389904E-4</v>
      </c>
      <c r="V16" s="251">
        <v>4.6816838164206613E-5</v>
      </c>
      <c r="W16" s="251">
        <v>9.0527137700947266E-6</v>
      </c>
      <c r="X16" s="251">
        <v>3.2335684856514226E-5</v>
      </c>
      <c r="Y16" s="251">
        <v>6.297057048001829E-6</v>
      </c>
      <c r="Z16" s="251">
        <v>8.7008593152276718E-7</v>
      </c>
      <c r="AA16" s="251">
        <v>1.1477718333329274E-5</v>
      </c>
      <c r="AB16" s="251">
        <v>1.9766889921788299E-3</v>
      </c>
      <c r="AC16" s="251">
        <v>2.9956506870010839E-3</v>
      </c>
      <c r="AD16" s="251">
        <v>3.0380396868381998E-6</v>
      </c>
      <c r="AE16" s="251">
        <v>5.6988824154493087E-6</v>
      </c>
      <c r="AF16" s="251">
        <v>1.9176896579352497E-6</v>
      </c>
      <c r="AG16" s="251">
        <v>1.7357139927181352E-6</v>
      </c>
      <c r="AH16" s="251">
        <v>9.0725448547915407E-6</v>
      </c>
      <c r="AI16" s="251">
        <v>3.5611612765871158E-6</v>
      </c>
      <c r="AJ16" s="251">
        <v>4.7260992786827009E-4</v>
      </c>
      <c r="AK16" s="251">
        <v>0</v>
      </c>
      <c r="AL16" s="251">
        <v>0</v>
      </c>
      <c r="AM16" s="251">
        <v>2.4403580141000791E-7</v>
      </c>
      <c r="AN16" s="251">
        <v>5.0620861106371145E-6</v>
      </c>
      <c r="AO16" s="251">
        <v>4.3548065943009335E-7</v>
      </c>
      <c r="AP16" s="251">
        <v>0</v>
      </c>
      <c r="AQ16" s="251">
        <v>5.161184751213251E-7</v>
      </c>
      <c r="AR16" s="251">
        <v>1.3564417350163667E-6</v>
      </c>
      <c r="AS16" s="251">
        <v>7.8282080129722059E-7</v>
      </c>
      <c r="AT16" s="251">
        <v>1.1182879498827235E-6</v>
      </c>
      <c r="AU16" s="251">
        <v>6.959355595307986E-7</v>
      </c>
      <c r="AV16" s="251">
        <v>7.8600190260659342E-7</v>
      </c>
      <c r="AW16" s="251">
        <v>2.1920950113700394E-6</v>
      </c>
      <c r="AX16" s="251">
        <v>4.0349553970641342E-6</v>
      </c>
      <c r="AY16" s="251">
        <v>1.4383900787905654E-6</v>
      </c>
      <c r="AZ16" s="251">
        <v>1.399464124330335E-6</v>
      </c>
      <c r="BA16" s="251">
        <v>9.0172362506745529E-7</v>
      </c>
      <c r="BB16" s="251">
        <v>1.4606057314715767E-6</v>
      </c>
      <c r="BC16" s="251">
        <v>1.9171659900060611E-6</v>
      </c>
      <c r="BD16" s="251">
        <v>7.4748321316541932E-7</v>
      </c>
      <c r="BE16" s="251">
        <v>5.4055791150771807E-7</v>
      </c>
      <c r="BF16" s="251">
        <v>1.6555976122342725E-6</v>
      </c>
      <c r="BG16" s="251">
        <v>8.1060041305580924E-7</v>
      </c>
      <c r="BH16" s="251">
        <v>2.2053076712508677E-5</v>
      </c>
      <c r="BI16" s="251">
        <v>5.5100662439303937E-7</v>
      </c>
      <c r="BJ16" s="251">
        <v>8.0307774216830706E-6</v>
      </c>
      <c r="BK16" s="251">
        <v>3.751575134815021E-6</v>
      </c>
      <c r="BL16" s="251">
        <v>2.3048747239480565E-6</v>
      </c>
      <c r="BM16" s="251">
        <v>8.3021023366456391E-7</v>
      </c>
      <c r="BN16" s="251">
        <v>7.8869744641495468E-7</v>
      </c>
      <c r="BO16" s="251">
        <v>1.6019272299857008E-6</v>
      </c>
      <c r="BP16" s="251">
        <v>6.9527866613551198E-7</v>
      </c>
      <c r="BQ16" s="251">
        <v>1.4494374117226429E-6</v>
      </c>
      <c r="BR16" s="251">
        <v>1.0807044661064652E-6</v>
      </c>
      <c r="BS16" s="251">
        <v>1.0099140270202742E-6</v>
      </c>
      <c r="BT16" s="251">
        <v>1.1250872416400804E-6</v>
      </c>
      <c r="BU16" s="251">
        <v>1.321715453096116E-6</v>
      </c>
      <c r="BV16" s="251">
        <v>3.569962197475317E-7</v>
      </c>
      <c r="BW16" s="251">
        <v>1.98787855579531E-6</v>
      </c>
      <c r="BX16" s="251">
        <v>6.6663764554120469E-7</v>
      </c>
      <c r="BY16" s="251">
        <v>1.5355691276665578E-6</v>
      </c>
      <c r="BZ16" s="251">
        <v>1.4277467000081448E-6</v>
      </c>
      <c r="CA16" s="251">
        <v>2.1553140307170183E-6</v>
      </c>
      <c r="CB16" s="251">
        <v>1.165753504455182E-6</v>
      </c>
      <c r="CC16" s="251">
        <v>5.4505630637428152E-6</v>
      </c>
      <c r="CD16" s="251">
        <v>1.1628209247573556E-5</v>
      </c>
      <c r="CE16" s="251">
        <v>4.6871958866310098E-7</v>
      </c>
      <c r="CF16" s="251">
        <v>3.3446600987945387E-6</v>
      </c>
      <c r="CG16" s="251">
        <v>1.9146239199989999E-6</v>
      </c>
      <c r="CH16" s="251">
        <v>4.4192041376020643E-6</v>
      </c>
      <c r="CI16" s="251">
        <v>1.1305446362466319E-4</v>
      </c>
      <c r="CJ16" s="251">
        <v>2.3427680826962615E-4</v>
      </c>
      <c r="CK16" s="251">
        <v>6.7681531998729227E-5</v>
      </c>
      <c r="CL16" s="251">
        <v>3.3879978061878758E-4</v>
      </c>
      <c r="CM16" s="251">
        <v>1.0784397254170381E-3</v>
      </c>
      <c r="CN16" s="251">
        <v>2.0105925415342192E-3</v>
      </c>
      <c r="CO16" s="251">
        <v>1.7369593705450609E-5</v>
      </c>
      <c r="CP16" s="251">
        <v>1.147336157589177E-6</v>
      </c>
      <c r="CQ16" s="251">
        <v>2.134421165804087E-6</v>
      </c>
      <c r="CR16" s="251">
        <v>6.7055364212418579E-7</v>
      </c>
      <c r="CS16" s="251">
        <v>1.4681883422845639E-6</v>
      </c>
      <c r="CT16" s="251">
        <v>5.0736185351285025E-3</v>
      </c>
      <c r="CU16" s="251">
        <v>1.2797514310406551E-2</v>
      </c>
      <c r="CV16" s="251">
        <v>1.8850628651969754E-6</v>
      </c>
      <c r="CW16" s="251">
        <v>2.9803892381786498E-6</v>
      </c>
      <c r="CX16" s="251">
        <v>8.8843736716854147E-6</v>
      </c>
      <c r="CY16" s="251">
        <v>4.5311412206992851E-4</v>
      </c>
      <c r="CZ16" s="251">
        <v>1.4717245709871928E-5</v>
      </c>
      <c r="DA16" s="251">
        <v>2.4899557455798661E-5</v>
      </c>
      <c r="DB16" s="275">
        <v>1.1793730665764335</v>
      </c>
      <c r="DC16" s="275">
        <v>0.91806916000000005</v>
      </c>
    </row>
    <row r="17" spans="1:107" s="253" customFormat="1" ht="15" customHeight="1" x14ac:dyDescent="0.15">
      <c r="A17" s="254" t="s">
        <v>339</v>
      </c>
      <c r="B17" s="255" t="s">
        <v>621</v>
      </c>
      <c r="C17" s="250">
        <v>7.6471004489278331E-6</v>
      </c>
      <c r="D17" s="251">
        <v>1.7529314078377656E-5</v>
      </c>
      <c r="E17" s="251">
        <v>3.1127859177499932E-6</v>
      </c>
      <c r="F17" s="251">
        <v>1.9374008286608766E-6</v>
      </c>
      <c r="G17" s="251">
        <v>3.0264297711591042E-3</v>
      </c>
      <c r="H17" s="251">
        <v>0</v>
      </c>
      <c r="I17" s="251">
        <v>6.7247208181529903E-6</v>
      </c>
      <c r="J17" s="251">
        <v>2.1071799976250509E-4</v>
      </c>
      <c r="K17" s="251">
        <v>8.200361258522028E-4</v>
      </c>
      <c r="L17" s="251">
        <v>8.986323717880967E-6</v>
      </c>
      <c r="M17" s="251">
        <v>2.395999033775713E-4</v>
      </c>
      <c r="N17" s="251">
        <v>2.197124206867364E-4</v>
      </c>
      <c r="O17" s="251">
        <v>1.0106180730609891</v>
      </c>
      <c r="P17" s="251">
        <v>1.7476243607455036E-5</v>
      </c>
      <c r="Q17" s="251">
        <v>2.757498194058111E-6</v>
      </c>
      <c r="R17" s="251">
        <v>4.0957098120655672E-6</v>
      </c>
      <c r="S17" s="251">
        <v>8.2960743440323492E-6</v>
      </c>
      <c r="T17" s="251">
        <v>2.7443440761700304E-6</v>
      </c>
      <c r="U17" s="251">
        <v>3.4679405245861852E-6</v>
      </c>
      <c r="V17" s="251">
        <v>3.2729491115037089E-6</v>
      </c>
      <c r="W17" s="251">
        <v>2.5980436851388722E-6</v>
      </c>
      <c r="X17" s="251">
        <v>1.6198748322837022E-6</v>
      </c>
      <c r="Y17" s="251">
        <v>5.3802520729309711E-6</v>
      </c>
      <c r="Z17" s="251">
        <v>3.296611069525762E-6</v>
      </c>
      <c r="AA17" s="251">
        <v>1.8087320084275376E-6</v>
      </c>
      <c r="AB17" s="251">
        <v>1.9887143541876588E-5</v>
      </c>
      <c r="AC17" s="251">
        <v>3.8745477366389918E-6</v>
      </c>
      <c r="AD17" s="251">
        <v>1.3046822464350245E-5</v>
      </c>
      <c r="AE17" s="251">
        <v>2.1926387380994888E-6</v>
      </c>
      <c r="AF17" s="251">
        <v>4.6965748577520685E-6</v>
      </c>
      <c r="AG17" s="251">
        <v>4.4010916280962863E-6</v>
      </c>
      <c r="AH17" s="251">
        <v>1.3817429289233617E-5</v>
      </c>
      <c r="AI17" s="251">
        <v>7.2400153873449086E-6</v>
      </c>
      <c r="AJ17" s="251">
        <v>5.0369074853839515E-6</v>
      </c>
      <c r="AK17" s="251">
        <v>0</v>
      </c>
      <c r="AL17" s="251">
        <v>0</v>
      </c>
      <c r="AM17" s="251">
        <v>1.9456649194571841E-6</v>
      </c>
      <c r="AN17" s="251">
        <v>1.0672242139059853E-5</v>
      </c>
      <c r="AO17" s="251">
        <v>3.9069316101571847E-6</v>
      </c>
      <c r="AP17" s="251">
        <v>0</v>
      </c>
      <c r="AQ17" s="251">
        <v>3.9641369897835606E-6</v>
      </c>
      <c r="AR17" s="251">
        <v>2.8808108222558269E-6</v>
      </c>
      <c r="AS17" s="251">
        <v>4.0574474948921603E-6</v>
      </c>
      <c r="AT17" s="251">
        <v>6.1954912464754481E-6</v>
      </c>
      <c r="AU17" s="251">
        <v>3.7554611363885915E-6</v>
      </c>
      <c r="AV17" s="251">
        <v>3.18880206515238E-6</v>
      </c>
      <c r="AW17" s="251">
        <v>1.4833036826193326E-6</v>
      </c>
      <c r="AX17" s="251">
        <v>1.5414991379877462E-6</v>
      </c>
      <c r="AY17" s="251">
        <v>2.8308844141908563E-6</v>
      </c>
      <c r="AZ17" s="251">
        <v>1.5647591759173488E-6</v>
      </c>
      <c r="BA17" s="251">
        <v>1.4026443976540364E-6</v>
      </c>
      <c r="BB17" s="251">
        <v>2.5963248773331058E-6</v>
      </c>
      <c r="BC17" s="251">
        <v>6.7350359667184611E-6</v>
      </c>
      <c r="BD17" s="251">
        <v>1.9948875786421274E-6</v>
      </c>
      <c r="BE17" s="251">
        <v>9.0277743358325518E-7</v>
      </c>
      <c r="BF17" s="251">
        <v>4.2347522139175136E-6</v>
      </c>
      <c r="BG17" s="251">
        <v>7.8585338808390805E-6</v>
      </c>
      <c r="BH17" s="251">
        <v>2.8917948210476415E-6</v>
      </c>
      <c r="BI17" s="251">
        <v>2.6868508433490607E-6</v>
      </c>
      <c r="BJ17" s="251">
        <v>1.0105324565518813E-5</v>
      </c>
      <c r="BK17" s="251">
        <v>1.2841579283482346E-5</v>
      </c>
      <c r="BL17" s="251">
        <v>9.5038717260334501E-6</v>
      </c>
      <c r="BM17" s="251">
        <v>3.5860317825393033E-6</v>
      </c>
      <c r="BN17" s="251">
        <v>4.4501492355756317E-6</v>
      </c>
      <c r="BO17" s="251">
        <v>7.1177816736931887E-6</v>
      </c>
      <c r="BP17" s="251">
        <v>6.1744278199466888E-6</v>
      </c>
      <c r="BQ17" s="251">
        <v>3.0030355163203896E-5</v>
      </c>
      <c r="BR17" s="251">
        <v>1.3922455837976535E-5</v>
      </c>
      <c r="BS17" s="251">
        <v>8.7720165933129698E-6</v>
      </c>
      <c r="BT17" s="251">
        <v>8.4247881105796209E-6</v>
      </c>
      <c r="BU17" s="251">
        <v>9.3183429557871616E-6</v>
      </c>
      <c r="BV17" s="251">
        <v>9.6628401919317467E-7</v>
      </c>
      <c r="BW17" s="251">
        <v>5.0649796527328454E-6</v>
      </c>
      <c r="BX17" s="251">
        <v>2.4839384329400966E-6</v>
      </c>
      <c r="BY17" s="251">
        <v>5.784619262694519E-6</v>
      </c>
      <c r="BZ17" s="251">
        <v>1.2136726551929811E-5</v>
      </c>
      <c r="CA17" s="251">
        <v>7.5595210449680866E-6</v>
      </c>
      <c r="CB17" s="251">
        <v>6.7706530885367973E-6</v>
      </c>
      <c r="CC17" s="251">
        <v>5.0683286472476662E-6</v>
      </c>
      <c r="CD17" s="251">
        <v>2.9660598033531571E-5</v>
      </c>
      <c r="CE17" s="251">
        <v>1.3779337749970729E-6</v>
      </c>
      <c r="CF17" s="251">
        <v>7.7683061806602806E-6</v>
      </c>
      <c r="CG17" s="251">
        <v>5.1297608747751704E-6</v>
      </c>
      <c r="CH17" s="251">
        <v>4.6238283245836831E-6</v>
      </c>
      <c r="CI17" s="251">
        <v>1.1380623039631347E-5</v>
      </c>
      <c r="CJ17" s="251">
        <v>6.6514669844988959E-5</v>
      </c>
      <c r="CK17" s="251">
        <v>1.0626334348793841E-5</v>
      </c>
      <c r="CL17" s="251">
        <v>1.0902421868255891E-4</v>
      </c>
      <c r="CM17" s="251">
        <v>2.4364332899786813E-4</v>
      </c>
      <c r="CN17" s="251">
        <v>4.9312897695476439E-4</v>
      </c>
      <c r="CO17" s="251">
        <v>1.0365004138282875E-5</v>
      </c>
      <c r="CP17" s="251">
        <v>4.692974737532256E-6</v>
      </c>
      <c r="CQ17" s="251">
        <v>2.9423041637487049E-6</v>
      </c>
      <c r="CR17" s="251">
        <v>5.0460691077965893E-6</v>
      </c>
      <c r="CS17" s="251">
        <v>5.225906654495051E-6</v>
      </c>
      <c r="CT17" s="251">
        <v>3.7474462259980391E-3</v>
      </c>
      <c r="CU17" s="251">
        <v>1.0832960513701823E-2</v>
      </c>
      <c r="CV17" s="251">
        <v>7.890375701956266E-6</v>
      </c>
      <c r="CW17" s="251">
        <v>2.8188624979640701E-6</v>
      </c>
      <c r="CX17" s="251">
        <v>1.8721159706244414E-5</v>
      </c>
      <c r="CY17" s="251">
        <v>2.6289357416326418E-4</v>
      </c>
      <c r="CZ17" s="251">
        <v>3.5227797269517901E-6</v>
      </c>
      <c r="DA17" s="251">
        <v>6.6859087829787924E-4</v>
      </c>
      <c r="DB17" s="275">
        <v>1.0321168827920526</v>
      </c>
      <c r="DC17" s="275">
        <v>0.80343931000000002</v>
      </c>
    </row>
    <row r="18" spans="1:107" s="253" customFormat="1" ht="15" customHeight="1" x14ac:dyDescent="0.15">
      <c r="A18" s="254" t="s">
        <v>340</v>
      </c>
      <c r="B18" s="255" t="s">
        <v>531</v>
      </c>
      <c r="C18" s="250">
        <v>2.7874972979555646E-4</v>
      </c>
      <c r="D18" s="251">
        <v>6.642232625139027E-3</v>
      </c>
      <c r="E18" s="251">
        <v>6.2278415151673962E-4</v>
      </c>
      <c r="F18" s="251">
        <v>4.1385666296970144E-5</v>
      </c>
      <c r="G18" s="251">
        <v>5.9397108024433916E-4</v>
      </c>
      <c r="H18" s="251">
        <v>0</v>
      </c>
      <c r="I18" s="251">
        <v>4.2054036803704458E-8</v>
      </c>
      <c r="J18" s="251">
        <v>2.2332246086349409E-3</v>
      </c>
      <c r="K18" s="251">
        <v>1.3561283675631554E-4</v>
      </c>
      <c r="L18" s="251">
        <v>1.2652226825482054E-4</v>
      </c>
      <c r="M18" s="251">
        <v>7.1604633744851696E-5</v>
      </c>
      <c r="N18" s="251">
        <v>1.3270212231564866E-4</v>
      </c>
      <c r="O18" s="251">
        <v>5.5680550549299592E-5</v>
      </c>
      <c r="P18" s="251">
        <v>1.0007600749552898</v>
      </c>
      <c r="Q18" s="251">
        <v>3.6826185074904257E-6</v>
      </c>
      <c r="R18" s="251">
        <v>1.441694285150518E-6</v>
      </c>
      <c r="S18" s="251">
        <v>5.263964762340369E-6</v>
      </c>
      <c r="T18" s="251">
        <v>2.1964074743871403E-7</v>
      </c>
      <c r="U18" s="251">
        <v>2.1765403267284807E-6</v>
      </c>
      <c r="V18" s="251">
        <v>1.2279410060838401E-7</v>
      </c>
      <c r="W18" s="251">
        <v>4.3828243847293709E-8</v>
      </c>
      <c r="X18" s="251">
        <v>1.1279046195811961E-5</v>
      </c>
      <c r="Y18" s="251">
        <v>1.6068911634135389E-8</v>
      </c>
      <c r="Z18" s="251">
        <v>2.7324886325903581E-8</v>
      </c>
      <c r="AA18" s="251">
        <v>2.5405864184781451E-8</v>
      </c>
      <c r="AB18" s="251">
        <v>4.103248550919285E-6</v>
      </c>
      <c r="AC18" s="251">
        <v>3.4950827038788355E-6</v>
      </c>
      <c r="AD18" s="251">
        <v>9.1091763661928114E-9</v>
      </c>
      <c r="AE18" s="251">
        <v>9.8301846499849895E-9</v>
      </c>
      <c r="AF18" s="251">
        <v>2.1313326744552679E-6</v>
      </c>
      <c r="AG18" s="251">
        <v>1.5460443053290628E-6</v>
      </c>
      <c r="AH18" s="251">
        <v>3.4619135701448816E-8</v>
      </c>
      <c r="AI18" s="251">
        <v>2.025667346074683E-8</v>
      </c>
      <c r="AJ18" s="251">
        <v>9.5605206727162374E-8</v>
      </c>
      <c r="AK18" s="251">
        <v>0</v>
      </c>
      <c r="AL18" s="251">
        <v>0</v>
      </c>
      <c r="AM18" s="251">
        <v>5.0325131730899252E-9</v>
      </c>
      <c r="AN18" s="251">
        <v>1.7789178995919054E-8</v>
      </c>
      <c r="AO18" s="251">
        <v>1.14403910490663E-8</v>
      </c>
      <c r="AP18" s="251">
        <v>0</v>
      </c>
      <c r="AQ18" s="251">
        <v>7.0392462695394496E-9</v>
      </c>
      <c r="AR18" s="251">
        <v>1.9979183946757159E-8</v>
      </c>
      <c r="AS18" s="251">
        <v>1.0127625922286548E-8</v>
      </c>
      <c r="AT18" s="251">
        <v>1.6863705968893662E-8</v>
      </c>
      <c r="AU18" s="251">
        <v>1.4167931122017787E-8</v>
      </c>
      <c r="AV18" s="251">
        <v>1.7850202329760444E-8</v>
      </c>
      <c r="AW18" s="251">
        <v>1.8025964003305507E-8</v>
      </c>
      <c r="AX18" s="251">
        <v>2.647521810871485E-8</v>
      </c>
      <c r="AY18" s="251">
        <v>2.4843035210670922E-8</v>
      </c>
      <c r="AZ18" s="251">
        <v>3.4604804236908751E-8</v>
      </c>
      <c r="BA18" s="251">
        <v>2.4148011315039805E-8</v>
      </c>
      <c r="BB18" s="251">
        <v>2.075873914776639E-8</v>
      </c>
      <c r="BC18" s="251">
        <v>4.3562723769958877E-8</v>
      </c>
      <c r="BD18" s="251">
        <v>1.7552332237545222E-8</v>
      </c>
      <c r="BE18" s="251">
        <v>1.0501762667792524E-8</v>
      </c>
      <c r="BF18" s="251">
        <v>3.6580751584190668E-8</v>
      </c>
      <c r="BG18" s="251">
        <v>1.6467014632969026E-8</v>
      </c>
      <c r="BH18" s="251">
        <v>2.2972880051475222E-6</v>
      </c>
      <c r="BI18" s="251">
        <v>1.8435381139080955E-8</v>
      </c>
      <c r="BJ18" s="251">
        <v>2.222748929415857E-7</v>
      </c>
      <c r="BK18" s="251">
        <v>5.0969052012591298E-8</v>
      </c>
      <c r="BL18" s="251">
        <v>1.5506897485238811E-6</v>
      </c>
      <c r="BM18" s="251">
        <v>2.2732165107030171E-8</v>
      </c>
      <c r="BN18" s="251">
        <v>1.8543208896602327E-8</v>
      </c>
      <c r="BO18" s="251">
        <v>2.6675268165352417E-8</v>
      </c>
      <c r="BP18" s="251">
        <v>2.4949399929833308E-8</v>
      </c>
      <c r="BQ18" s="251">
        <v>2.5512833919768637E-8</v>
      </c>
      <c r="BR18" s="251">
        <v>1.7702251708817262E-6</v>
      </c>
      <c r="BS18" s="251">
        <v>2.5529088289364151E-8</v>
      </c>
      <c r="BT18" s="251">
        <v>1.6355693964914972E-8</v>
      </c>
      <c r="BU18" s="251">
        <v>2.5628021955788047E-8</v>
      </c>
      <c r="BV18" s="251">
        <v>6.3549367693710291E-9</v>
      </c>
      <c r="BW18" s="251">
        <v>6.8738871054628212E-8</v>
      </c>
      <c r="BX18" s="251">
        <v>1.9377166968336786E-8</v>
      </c>
      <c r="BY18" s="251">
        <v>1.0958037635663864E-7</v>
      </c>
      <c r="BZ18" s="251">
        <v>2.4467544609932505E-8</v>
      </c>
      <c r="CA18" s="251">
        <v>2.92045763104207E-8</v>
      </c>
      <c r="CB18" s="251">
        <v>2.7245593834607117E-8</v>
      </c>
      <c r="CC18" s="251">
        <v>5.3102457854540622E-8</v>
      </c>
      <c r="CD18" s="251">
        <v>1.2325954180918482E-7</v>
      </c>
      <c r="CE18" s="251">
        <v>1.2293577530294782E-8</v>
      </c>
      <c r="CF18" s="251">
        <v>1.1331996974788997E-7</v>
      </c>
      <c r="CG18" s="251">
        <v>9.6891251951485706E-7</v>
      </c>
      <c r="CH18" s="251">
        <v>2.2299598902037928E-7</v>
      </c>
      <c r="CI18" s="251">
        <v>7.8842511072224196E-8</v>
      </c>
      <c r="CJ18" s="251">
        <v>9.4414722294359951E-6</v>
      </c>
      <c r="CK18" s="251">
        <v>6.2122863086738566E-5</v>
      </c>
      <c r="CL18" s="251">
        <v>2.4502826894985152E-6</v>
      </c>
      <c r="CM18" s="251">
        <v>6.5033603325390322E-6</v>
      </c>
      <c r="CN18" s="251">
        <v>1.0754788321194937E-5</v>
      </c>
      <c r="CO18" s="251">
        <v>5.2897089199338278E-7</v>
      </c>
      <c r="CP18" s="251">
        <v>5.5360802957192538E-8</v>
      </c>
      <c r="CQ18" s="251">
        <v>5.8372226727989241E-7</v>
      </c>
      <c r="CR18" s="251">
        <v>2.1339263912749483E-8</v>
      </c>
      <c r="CS18" s="251">
        <v>2.9897693707973112E-8</v>
      </c>
      <c r="CT18" s="251">
        <v>3.744801221341335E-5</v>
      </c>
      <c r="CU18" s="251">
        <v>7.7429801404029679E-5</v>
      </c>
      <c r="CV18" s="251">
        <v>7.7778077206755685E-8</v>
      </c>
      <c r="CW18" s="251">
        <v>2.3702218042535519E-5</v>
      </c>
      <c r="CX18" s="251">
        <v>1.4110413104649681E-4</v>
      </c>
      <c r="CY18" s="251">
        <v>3.9421851850623366E-6</v>
      </c>
      <c r="CZ18" s="251">
        <v>2.4887589386246517E-7</v>
      </c>
      <c r="DA18" s="251">
        <v>9.8918147002357322E-8</v>
      </c>
      <c r="DB18" s="276">
        <v>1.0121152226295054</v>
      </c>
      <c r="DC18" s="276">
        <v>0.78786924999999997</v>
      </c>
    </row>
    <row r="19" spans="1:107" s="253" customFormat="1" ht="15" customHeight="1" x14ac:dyDescent="0.15">
      <c r="A19" s="254" t="s">
        <v>341</v>
      </c>
      <c r="B19" s="255" t="s">
        <v>532</v>
      </c>
      <c r="C19" s="250">
        <v>1.6047834111750451E-5</v>
      </c>
      <c r="D19" s="251">
        <v>4.2009364872720693E-6</v>
      </c>
      <c r="E19" s="251">
        <v>1.0340081091194199E-5</v>
      </c>
      <c r="F19" s="251">
        <v>5.5448154743744736E-5</v>
      </c>
      <c r="G19" s="251">
        <v>9.7375533283390809E-4</v>
      </c>
      <c r="H19" s="251">
        <v>0</v>
      </c>
      <c r="I19" s="251">
        <v>7.1028249681688831E-6</v>
      </c>
      <c r="J19" s="251">
        <v>3.7881311802939147E-6</v>
      </c>
      <c r="K19" s="251">
        <v>2.2271181654897435E-4</v>
      </c>
      <c r="L19" s="251">
        <v>8.1820474287648854E-6</v>
      </c>
      <c r="M19" s="251">
        <v>5.1795957228338725E-6</v>
      </c>
      <c r="N19" s="251">
        <v>1.0350962313335088E-5</v>
      </c>
      <c r="O19" s="251">
        <v>3.9322497387559414E-6</v>
      </c>
      <c r="P19" s="251">
        <v>5.7895135211047454E-6</v>
      </c>
      <c r="Q19" s="251">
        <v>1.0098432400936099</v>
      </c>
      <c r="R19" s="251">
        <v>1.3158481416824235E-2</v>
      </c>
      <c r="S19" s="251">
        <v>4.2207169368026959E-5</v>
      </c>
      <c r="T19" s="251">
        <v>1.8248416327071768E-4</v>
      </c>
      <c r="U19" s="251">
        <v>9.3521355780382072E-5</v>
      </c>
      <c r="V19" s="251">
        <v>3.4215260537668774E-5</v>
      </c>
      <c r="W19" s="251">
        <v>1.793926711540795E-5</v>
      </c>
      <c r="X19" s="251">
        <v>7.6290545555398738E-5</v>
      </c>
      <c r="Y19" s="251">
        <v>4.5655357176796072E-6</v>
      </c>
      <c r="Z19" s="251">
        <v>3.9620339634017672E-6</v>
      </c>
      <c r="AA19" s="251">
        <v>8.6187627536674572E-6</v>
      </c>
      <c r="AB19" s="251">
        <v>4.4003024033283866E-6</v>
      </c>
      <c r="AC19" s="251">
        <v>9.4859878435059137E-6</v>
      </c>
      <c r="AD19" s="251">
        <v>3.3185491161461589E-6</v>
      </c>
      <c r="AE19" s="251">
        <v>2.0590234297362339E-5</v>
      </c>
      <c r="AF19" s="251">
        <v>3.9263002042740682E-4</v>
      </c>
      <c r="AG19" s="251">
        <v>1.1034398886395384E-3</v>
      </c>
      <c r="AH19" s="251">
        <v>2.1997152332611772E-4</v>
      </c>
      <c r="AI19" s="251">
        <v>6.1945879202233136E-6</v>
      </c>
      <c r="AJ19" s="251">
        <v>6.4431835873013743E-5</v>
      </c>
      <c r="AK19" s="251">
        <v>0</v>
      </c>
      <c r="AL19" s="251">
        <v>0</v>
      </c>
      <c r="AM19" s="251">
        <v>1.5786243671374034E-6</v>
      </c>
      <c r="AN19" s="251">
        <v>5.5741860401630811E-6</v>
      </c>
      <c r="AO19" s="251">
        <v>3.3128701349881316E-6</v>
      </c>
      <c r="AP19" s="251">
        <v>0</v>
      </c>
      <c r="AQ19" s="251">
        <v>1.0321820534786585E-5</v>
      </c>
      <c r="AR19" s="251">
        <v>6.9382264435152283E-6</v>
      </c>
      <c r="AS19" s="251">
        <v>2.0161775123086504E-5</v>
      </c>
      <c r="AT19" s="251">
        <v>4.6101840776572087E-6</v>
      </c>
      <c r="AU19" s="251">
        <v>1.568317517901248E-4</v>
      </c>
      <c r="AV19" s="251">
        <v>2.6704200381003444E-5</v>
      </c>
      <c r="AW19" s="251">
        <v>1.1978626870084247E-4</v>
      </c>
      <c r="AX19" s="251">
        <v>1.2043955547181477E-5</v>
      </c>
      <c r="AY19" s="251">
        <v>4.4667769746410022E-6</v>
      </c>
      <c r="AZ19" s="251">
        <v>1.6188604991264463E-4</v>
      </c>
      <c r="BA19" s="251">
        <v>4.7586606512110615E-6</v>
      </c>
      <c r="BB19" s="251">
        <v>5.5082732433145693E-6</v>
      </c>
      <c r="BC19" s="251">
        <v>1.203911958634199E-5</v>
      </c>
      <c r="BD19" s="251">
        <v>5.6239926981639291E-6</v>
      </c>
      <c r="BE19" s="251">
        <v>4.9729476743614805E-5</v>
      </c>
      <c r="BF19" s="251">
        <v>4.0772809667246826E-4</v>
      </c>
      <c r="BG19" s="251">
        <v>5.904362045814585E-5</v>
      </c>
      <c r="BH19" s="251">
        <v>1.1457214184314271E-4</v>
      </c>
      <c r="BI19" s="251">
        <v>9.7569551736628607E-6</v>
      </c>
      <c r="BJ19" s="251">
        <v>3.339577800494572E-5</v>
      </c>
      <c r="BK19" s="251">
        <v>1.5184444038140373E-4</v>
      </c>
      <c r="BL19" s="251">
        <v>3.3566042223371267E-5</v>
      </c>
      <c r="BM19" s="251">
        <v>5.9733405519313088E-6</v>
      </c>
      <c r="BN19" s="251">
        <v>8.4520198569953778E-6</v>
      </c>
      <c r="BO19" s="251">
        <v>1.7987398614877979E-5</v>
      </c>
      <c r="BP19" s="251">
        <v>1.1488795154023125E-5</v>
      </c>
      <c r="BQ19" s="251">
        <v>2.0854592426420699E-5</v>
      </c>
      <c r="BR19" s="251">
        <v>2.8327200968290947E-5</v>
      </c>
      <c r="BS19" s="251">
        <v>7.6100137908682844E-6</v>
      </c>
      <c r="BT19" s="251">
        <v>3.7903124270787099E-6</v>
      </c>
      <c r="BU19" s="251">
        <v>7.1855076503492906E-6</v>
      </c>
      <c r="BV19" s="251">
        <v>3.2374323964424971E-6</v>
      </c>
      <c r="BW19" s="251">
        <v>4.1682689124315512E-5</v>
      </c>
      <c r="BX19" s="251">
        <v>8.4707005761613856E-6</v>
      </c>
      <c r="BY19" s="251">
        <v>1.303031520317436E-5</v>
      </c>
      <c r="BZ19" s="251">
        <v>2.4213347000126147E-4</v>
      </c>
      <c r="CA19" s="251">
        <v>9.042418933761087E-6</v>
      </c>
      <c r="CB19" s="251">
        <v>4.4822158244630241E-5</v>
      </c>
      <c r="CC19" s="251">
        <v>4.2446046082029936E-5</v>
      </c>
      <c r="CD19" s="251">
        <v>1.5967475600250099E-5</v>
      </c>
      <c r="CE19" s="251">
        <v>7.0029051878149615E-6</v>
      </c>
      <c r="CF19" s="251">
        <v>1.051315906683529E-5</v>
      </c>
      <c r="CG19" s="251">
        <v>1.4533176655058057E-5</v>
      </c>
      <c r="CH19" s="251">
        <v>2.2384737277272871E-5</v>
      </c>
      <c r="CI19" s="251">
        <v>1.1030127760099557E-5</v>
      </c>
      <c r="CJ19" s="251">
        <v>5.8137267750108396E-6</v>
      </c>
      <c r="CK19" s="251">
        <v>1.1945347002297884E-5</v>
      </c>
      <c r="CL19" s="251">
        <v>1.3241505903779727E-5</v>
      </c>
      <c r="CM19" s="251">
        <v>1.3961610805234303E-5</v>
      </c>
      <c r="CN19" s="251">
        <v>1.1207024060894075E-5</v>
      </c>
      <c r="CO19" s="251">
        <v>2.0474542955195927E-5</v>
      </c>
      <c r="CP19" s="251">
        <v>1.4972313713547432E-5</v>
      </c>
      <c r="CQ19" s="251">
        <v>1.1309136736998846E-5</v>
      </c>
      <c r="CR19" s="251">
        <v>9.4614343058722999E-6</v>
      </c>
      <c r="CS19" s="251">
        <v>2.5968954370070571E-5</v>
      </c>
      <c r="CT19" s="251">
        <v>6.8743709567058731E-5</v>
      </c>
      <c r="CU19" s="251">
        <v>9.3802187606677244E-6</v>
      </c>
      <c r="CV19" s="251">
        <v>1.843746453880426E-5</v>
      </c>
      <c r="CW19" s="251">
        <v>1.6676364546198229E-4</v>
      </c>
      <c r="CX19" s="251">
        <v>7.1121455787560777E-6</v>
      </c>
      <c r="CY19" s="251">
        <v>3.0584865878549387E-5</v>
      </c>
      <c r="CZ19" s="251">
        <v>8.5945084389944847E-4</v>
      </c>
      <c r="DA19" s="251">
        <v>1.0006542943116255E-5</v>
      </c>
      <c r="DB19" s="275">
        <v>1.029945402329548</v>
      </c>
      <c r="DC19" s="275">
        <v>0.80174895000000002</v>
      </c>
    </row>
    <row r="20" spans="1:107" s="253" customFormat="1" ht="15" customHeight="1" x14ac:dyDescent="0.15">
      <c r="A20" s="254" t="s">
        <v>342</v>
      </c>
      <c r="B20" s="255" t="s">
        <v>533</v>
      </c>
      <c r="C20" s="250">
        <v>1.3360208052503133E-4</v>
      </c>
      <c r="D20" s="251">
        <v>2.7723097655223726E-5</v>
      </c>
      <c r="E20" s="251">
        <v>1.1853281569494912E-4</v>
      </c>
      <c r="F20" s="251">
        <v>1.3320302636240737E-5</v>
      </c>
      <c r="G20" s="251">
        <v>1.7878309334867887E-4</v>
      </c>
      <c r="H20" s="251">
        <v>0</v>
      </c>
      <c r="I20" s="251">
        <v>8.0486280406460233E-5</v>
      </c>
      <c r="J20" s="251">
        <v>2.8994420796851503E-5</v>
      </c>
      <c r="K20" s="251">
        <v>5.7077653576752773E-5</v>
      </c>
      <c r="L20" s="251">
        <v>6.5421672376241987E-5</v>
      </c>
      <c r="M20" s="251">
        <v>6.8131665996255258E-5</v>
      </c>
      <c r="N20" s="251">
        <v>3.8666392681748797E-5</v>
      </c>
      <c r="O20" s="251">
        <v>2.7428868717567942E-5</v>
      </c>
      <c r="P20" s="251">
        <v>2.7716608746638005E-5</v>
      </c>
      <c r="Q20" s="251">
        <v>6.0825577980235417E-5</v>
      </c>
      <c r="R20" s="251">
        <v>1.0002605732266285</v>
      </c>
      <c r="S20" s="251">
        <v>3.6020287037492276E-5</v>
      </c>
      <c r="T20" s="251">
        <v>3.7110094703994716E-5</v>
      </c>
      <c r="U20" s="251">
        <v>4.3033913467103024E-5</v>
      </c>
      <c r="V20" s="251">
        <v>4.552547773572859E-5</v>
      </c>
      <c r="W20" s="251">
        <v>2.3198101703398728E-5</v>
      </c>
      <c r="X20" s="251">
        <v>1.5606806385661697E-4</v>
      </c>
      <c r="Y20" s="251">
        <v>1.6543757814927232E-5</v>
      </c>
      <c r="Z20" s="251">
        <v>6.6639379505924336E-5</v>
      </c>
      <c r="AA20" s="251">
        <v>3.0285966530142897E-5</v>
      </c>
      <c r="AB20" s="251">
        <v>5.2948559698944325E-5</v>
      </c>
      <c r="AC20" s="251">
        <v>2.5304997673668597E-5</v>
      </c>
      <c r="AD20" s="251">
        <v>2.1562198751332881E-5</v>
      </c>
      <c r="AE20" s="251">
        <v>2.9599252834851839E-5</v>
      </c>
      <c r="AF20" s="251">
        <v>6.0442063619253686E-5</v>
      </c>
      <c r="AG20" s="251">
        <v>2.5692507496985493E-5</v>
      </c>
      <c r="AH20" s="251">
        <v>1.778853064623267E-4</v>
      </c>
      <c r="AI20" s="251">
        <v>3.0730544249878711E-5</v>
      </c>
      <c r="AJ20" s="251">
        <v>6.6372092720375588E-5</v>
      </c>
      <c r="AK20" s="251">
        <v>0</v>
      </c>
      <c r="AL20" s="251">
        <v>0</v>
      </c>
      <c r="AM20" s="251">
        <v>1.0074811291691454E-5</v>
      </c>
      <c r="AN20" s="251">
        <v>3.4178900295373039E-5</v>
      </c>
      <c r="AO20" s="251">
        <v>2.2478210262759963E-5</v>
      </c>
      <c r="AP20" s="251">
        <v>0</v>
      </c>
      <c r="AQ20" s="251">
        <v>2.4640142453771785E-5</v>
      </c>
      <c r="AR20" s="251">
        <v>3.4410419068776518E-5</v>
      </c>
      <c r="AS20" s="251">
        <v>2.8039078112215064E-5</v>
      </c>
      <c r="AT20" s="251">
        <v>3.6005242785572081E-5</v>
      </c>
      <c r="AU20" s="251">
        <v>2.1471921975754028E-5</v>
      </c>
      <c r="AV20" s="251">
        <v>3.6486828662189502E-5</v>
      </c>
      <c r="AW20" s="251">
        <v>4.9672556062379039E-5</v>
      </c>
      <c r="AX20" s="251">
        <v>8.2381960770064699E-5</v>
      </c>
      <c r="AY20" s="251">
        <v>4.5764337432928425E-5</v>
      </c>
      <c r="AZ20" s="251">
        <v>1.4786940381531519E-4</v>
      </c>
      <c r="BA20" s="251">
        <v>2.823110328344438E-5</v>
      </c>
      <c r="BB20" s="251">
        <v>1.1566128172821429E-5</v>
      </c>
      <c r="BC20" s="251">
        <v>8.0263941054487428E-5</v>
      </c>
      <c r="BD20" s="251">
        <v>3.5378028088701611E-5</v>
      </c>
      <c r="BE20" s="251">
        <v>5.2035143722085759E-5</v>
      </c>
      <c r="BF20" s="251">
        <v>6.2667321701705505E-5</v>
      </c>
      <c r="BG20" s="251">
        <v>1.6154624938213796E-5</v>
      </c>
      <c r="BH20" s="251">
        <v>6.9240638360319216E-5</v>
      </c>
      <c r="BI20" s="251">
        <v>4.9539409125437577E-5</v>
      </c>
      <c r="BJ20" s="251">
        <v>1.0098489340570359E-4</v>
      </c>
      <c r="BK20" s="251">
        <v>5.2793130242601908E-5</v>
      </c>
      <c r="BL20" s="251">
        <v>5.3902757036238947E-5</v>
      </c>
      <c r="BM20" s="251">
        <v>1.6172495174010191E-5</v>
      </c>
      <c r="BN20" s="251">
        <v>1.7896860164097853E-5</v>
      </c>
      <c r="BO20" s="251">
        <v>3.7164976819474109E-5</v>
      </c>
      <c r="BP20" s="251">
        <v>7.6572592931478979E-5</v>
      </c>
      <c r="BQ20" s="251">
        <v>1.0074860109393768E-4</v>
      </c>
      <c r="BR20" s="251">
        <v>1.2181955177486687E-4</v>
      </c>
      <c r="BS20" s="251">
        <v>4.0280323186797264E-5</v>
      </c>
      <c r="BT20" s="251">
        <v>1.2009253628160581E-5</v>
      </c>
      <c r="BU20" s="251">
        <v>1.0757799653205589E-5</v>
      </c>
      <c r="BV20" s="251">
        <v>3.4239138933614652E-6</v>
      </c>
      <c r="BW20" s="251">
        <v>3.1919293666041304E-5</v>
      </c>
      <c r="BX20" s="251">
        <v>2.6300351148761492E-5</v>
      </c>
      <c r="BY20" s="251">
        <v>4.9339630587825151E-5</v>
      </c>
      <c r="BZ20" s="251">
        <v>1.1492777658251793E-4</v>
      </c>
      <c r="CA20" s="251">
        <v>5.1484355902807161E-5</v>
      </c>
      <c r="CB20" s="251">
        <v>1.816941649489366E-5</v>
      </c>
      <c r="CC20" s="251">
        <v>4.8625471260914823E-5</v>
      </c>
      <c r="CD20" s="251">
        <v>6.2449292165251598E-5</v>
      </c>
      <c r="CE20" s="251">
        <v>4.0988502948164461E-5</v>
      </c>
      <c r="CF20" s="251">
        <v>2.5476674455957017E-5</v>
      </c>
      <c r="CG20" s="251">
        <v>3.2684324081071177E-5</v>
      </c>
      <c r="CH20" s="251">
        <v>3.6427002341649812E-5</v>
      </c>
      <c r="CI20" s="251">
        <v>1.1297289741010402E-4</v>
      </c>
      <c r="CJ20" s="251">
        <v>1.0206537013048555E-5</v>
      </c>
      <c r="CK20" s="251">
        <v>3.4684551402023327E-5</v>
      </c>
      <c r="CL20" s="251">
        <v>7.6493175198008906E-5</v>
      </c>
      <c r="CM20" s="251">
        <v>1.4926508466246835E-4</v>
      </c>
      <c r="CN20" s="251">
        <v>8.0442135705897393E-5</v>
      </c>
      <c r="CO20" s="251">
        <v>5.1851306754963598E-4</v>
      </c>
      <c r="CP20" s="251">
        <v>9.8075082804658216E-5</v>
      </c>
      <c r="CQ20" s="251">
        <v>2.0457325482880063E-5</v>
      </c>
      <c r="CR20" s="251">
        <v>3.1146545838050726E-5</v>
      </c>
      <c r="CS20" s="251">
        <v>5.6019246449220847E-5</v>
      </c>
      <c r="CT20" s="251">
        <v>1.5330836188509671E-4</v>
      </c>
      <c r="CU20" s="251">
        <v>4.3172672592020313E-5</v>
      </c>
      <c r="CV20" s="251">
        <v>2.8811989499596979E-4</v>
      </c>
      <c r="CW20" s="251">
        <v>8.5980087697673125E-5</v>
      </c>
      <c r="CX20" s="251">
        <v>1.9215432591540845E-4</v>
      </c>
      <c r="CY20" s="251">
        <v>7.7388197000712698E-5</v>
      </c>
      <c r="CZ20" s="251">
        <v>1.3779004600420689E-4</v>
      </c>
      <c r="DA20" s="251">
        <v>2.2416586369742234E-5</v>
      </c>
      <c r="DB20" s="275">
        <v>1.0064827215376821</v>
      </c>
      <c r="DC20" s="275">
        <v>0.78348470000000003</v>
      </c>
    </row>
    <row r="21" spans="1:107" s="253" customFormat="1" ht="15" customHeight="1" x14ac:dyDescent="0.15">
      <c r="A21" s="254" t="s">
        <v>343</v>
      </c>
      <c r="B21" s="255" t="s">
        <v>622</v>
      </c>
      <c r="C21" s="250">
        <v>1.5821830525211586E-4</v>
      </c>
      <c r="D21" s="251">
        <v>1.8355268542094142E-3</v>
      </c>
      <c r="E21" s="251">
        <v>1.6527032904040462E-4</v>
      </c>
      <c r="F21" s="251">
        <v>5.2357391194720517E-3</v>
      </c>
      <c r="G21" s="251">
        <v>5.420564089192012E-4</v>
      </c>
      <c r="H21" s="251">
        <v>0</v>
      </c>
      <c r="I21" s="251">
        <v>2.4545706882044417E-4</v>
      </c>
      <c r="J21" s="251">
        <v>9.4321772329553403E-4</v>
      </c>
      <c r="K21" s="251">
        <v>3.555045474793561E-4</v>
      </c>
      <c r="L21" s="251">
        <v>8.2958719967789137E-5</v>
      </c>
      <c r="M21" s="251">
        <v>1.8158820790768157E-4</v>
      </c>
      <c r="N21" s="251">
        <v>2.0865980093446191E-4</v>
      </c>
      <c r="O21" s="251">
        <v>1.3019245194007331E-4</v>
      </c>
      <c r="P21" s="251">
        <v>3.2416337155777137E-3</v>
      </c>
      <c r="Q21" s="251">
        <v>1.3520002646807901E-4</v>
      </c>
      <c r="R21" s="251">
        <v>1.6346613502460057E-4</v>
      </c>
      <c r="S21" s="251">
        <v>1.052799904611933</v>
      </c>
      <c r="T21" s="251">
        <v>3.9663739399785715E-2</v>
      </c>
      <c r="U21" s="251">
        <v>2.767050858168206E-2</v>
      </c>
      <c r="V21" s="251">
        <v>3.1752494571965226E-3</v>
      </c>
      <c r="W21" s="251">
        <v>5.2963353810144833E-4</v>
      </c>
      <c r="X21" s="251">
        <v>1.7475942871464435E-4</v>
      </c>
      <c r="Y21" s="251">
        <v>2.278780535483946E-4</v>
      </c>
      <c r="Z21" s="251">
        <v>8.2794196679488594E-5</v>
      </c>
      <c r="AA21" s="251">
        <v>1.1674961846388392E-4</v>
      </c>
      <c r="AB21" s="251">
        <v>1.0078392766879306E-4</v>
      </c>
      <c r="AC21" s="251">
        <v>2.4645764644168214E-4</v>
      </c>
      <c r="AD21" s="251">
        <v>7.2123052439195402E-5</v>
      </c>
      <c r="AE21" s="251">
        <v>1.937816912300114E-4</v>
      </c>
      <c r="AF21" s="251">
        <v>1.2263334875114236E-4</v>
      </c>
      <c r="AG21" s="251">
        <v>7.3780438214099116E-4</v>
      </c>
      <c r="AH21" s="251">
        <v>3.1939718106072435E-3</v>
      </c>
      <c r="AI21" s="251">
        <v>1.4693663403527298E-4</v>
      </c>
      <c r="AJ21" s="251">
        <v>1.3273788208984537E-3</v>
      </c>
      <c r="AK21" s="251">
        <v>0</v>
      </c>
      <c r="AL21" s="251">
        <v>0</v>
      </c>
      <c r="AM21" s="251">
        <v>5.651999476763724E-5</v>
      </c>
      <c r="AN21" s="251">
        <v>1.6123610652401014E-4</v>
      </c>
      <c r="AO21" s="251">
        <v>8.7308492947332352E-5</v>
      </c>
      <c r="AP21" s="251">
        <v>0</v>
      </c>
      <c r="AQ21" s="251">
        <v>1.6968198600658579E-4</v>
      </c>
      <c r="AR21" s="251">
        <v>3.4425976686586923E-4</v>
      </c>
      <c r="AS21" s="251">
        <v>2.38589942394194E-4</v>
      </c>
      <c r="AT21" s="251">
        <v>9.2766033042823752E-5</v>
      </c>
      <c r="AU21" s="251">
        <v>5.7319514212487665E-5</v>
      </c>
      <c r="AV21" s="251">
        <v>1.9244837894295819E-4</v>
      </c>
      <c r="AW21" s="251">
        <v>8.0191407835045851E-5</v>
      </c>
      <c r="AX21" s="251">
        <v>1.3867539058429795E-4</v>
      </c>
      <c r="AY21" s="251">
        <v>1.2208876700897333E-4</v>
      </c>
      <c r="AZ21" s="251">
        <v>2.1134525720551932E-4</v>
      </c>
      <c r="BA21" s="251">
        <v>6.1654430160165019E-5</v>
      </c>
      <c r="BB21" s="251">
        <v>6.0676381194398441E-5</v>
      </c>
      <c r="BC21" s="251">
        <v>9.6093749149993874E-5</v>
      </c>
      <c r="BD21" s="251">
        <v>6.2344235810407481E-5</v>
      </c>
      <c r="BE21" s="251">
        <v>4.699150338784835E-5</v>
      </c>
      <c r="BF21" s="251">
        <v>2.6283320014869752E-3</v>
      </c>
      <c r="BG21" s="251">
        <v>6.3270451042821987E-4</v>
      </c>
      <c r="BH21" s="251">
        <v>7.3961777864468524E-3</v>
      </c>
      <c r="BI21" s="251">
        <v>4.1544531322182778E-5</v>
      </c>
      <c r="BJ21" s="251">
        <v>2.3988284591367998E-2</v>
      </c>
      <c r="BK21" s="251">
        <v>5.4276530208020018E-3</v>
      </c>
      <c r="BL21" s="251">
        <v>6.6551861482232319E-4</v>
      </c>
      <c r="BM21" s="251">
        <v>8.319341026224098E-4</v>
      </c>
      <c r="BN21" s="251">
        <v>2.6526103366840398E-4</v>
      </c>
      <c r="BO21" s="251">
        <v>3.7557822920953406E-4</v>
      </c>
      <c r="BP21" s="251">
        <v>1.06259462007191E-4</v>
      </c>
      <c r="BQ21" s="251">
        <v>4.4020246076186757E-4</v>
      </c>
      <c r="BR21" s="251">
        <v>2.4158663108694254E-4</v>
      </c>
      <c r="BS21" s="251">
        <v>1.02250041971892E-4</v>
      </c>
      <c r="BT21" s="251">
        <v>5.744781900280801E-5</v>
      </c>
      <c r="BU21" s="251">
        <v>1.9001870775365895E-4</v>
      </c>
      <c r="BV21" s="251">
        <v>1.0691227860053572E-4</v>
      </c>
      <c r="BW21" s="251">
        <v>1.5531944807433985E-4</v>
      </c>
      <c r="BX21" s="251">
        <v>2.9625945376099691E-5</v>
      </c>
      <c r="BY21" s="251">
        <v>1.8339024968813501E-4</v>
      </c>
      <c r="BZ21" s="251">
        <v>1.9065419174550812E-4</v>
      </c>
      <c r="CA21" s="251">
        <v>7.6247007754418327E-5</v>
      </c>
      <c r="CB21" s="251">
        <v>6.8613472916397505E-5</v>
      </c>
      <c r="CC21" s="251">
        <v>4.5905839179043065E-4</v>
      </c>
      <c r="CD21" s="251">
        <v>3.5136329636742896E-4</v>
      </c>
      <c r="CE21" s="251">
        <v>4.2279815892681337E-5</v>
      </c>
      <c r="CF21" s="251">
        <v>1.3527414226096552E-4</v>
      </c>
      <c r="CG21" s="251">
        <v>1.4361257236912656E-4</v>
      </c>
      <c r="CH21" s="251">
        <v>2.0502090634998404E-4</v>
      </c>
      <c r="CI21" s="251">
        <v>9.5769373854761856E-5</v>
      </c>
      <c r="CJ21" s="251">
        <v>1.31694261096909E-4</v>
      </c>
      <c r="CK21" s="251">
        <v>1.7329943195816197E-4</v>
      </c>
      <c r="CL21" s="251">
        <v>6.2401593868662703E-5</v>
      </c>
      <c r="CM21" s="251">
        <v>1.4136067845830623E-4</v>
      </c>
      <c r="CN21" s="251">
        <v>8.9834033094897978E-5</v>
      </c>
      <c r="CO21" s="251">
        <v>2.0281124743773315E-4</v>
      </c>
      <c r="CP21" s="251">
        <v>9.2484756189593084E-5</v>
      </c>
      <c r="CQ21" s="251">
        <v>9.2730750521144447E-5</v>
      </c>
      <c r="CR21" s="251">
        <v>4.3493215335253452E-5</v>
      </c>
      <c r="CS21" s="251">
        <v>1.8360554446066469E-4</v>
      </c>
      <c r="CT21" s="251">
        <v>2.2663635696003532E-4</v>
      </c>
      <c r="CU21" s="251">
        <v>3.6126565509660727E-4</v>
      </c>
      <c r="CV21" s="251">
        <v>1.7881410362606185E-4</v>
      </c>
      <c r="CW21" s="251">
        <v>3.3265455862022044E-4</v>
      </c>
      <c r="CX21" s="251">
        <v>3.0489619768357406E-5</v>
      </c>
      <c r="CY21" s="251">
        <v>3.5648537573516637E-4</v>
      </c>
      <c r="CZ21" s="251">
        <v>9.8952335756132969E-4</v>
      </c>
      <c r="DA21" s="251">
        <v>1.2134725671183093E-4</v>
      </c>
      <c r="DB21" s="275">
        <v>1.1959327953869705</v>
      </c>
      <c r="DC21" s="275">
        <v>0.93095989000000001</v>
      </c>
    </row>
    <row r="22" spans="1:107" s="253" customFormat="1" ht="15" customHeight="1" x14ac:dyDescent="0.15">
      <c r="A22" s="254" t="s">
        <v>344</v>
      </c>
      <c r="B22" s="255" t="s">
        <v>535</v>
      </c>
      <c r="C22" s="250">
        <v>6.1961705253665213E-5</v>
      </c>
      <c r="D22" s="251">
        <v>4.488170707169255E-5</v>
      </c>
      <c r="E22" s="251">
        <v>6.7070686010822414E-5</v>
      </c>
      <c r="F22" s="251">
        <v>9.6985301652262258E-5</v>
      </c>
      <c r="G22" s="251">
        <v>1.1390059213983583E-4</v>
      </c>
      <c r="H22" s="251">
        <v>0</v>
      </c>
      <c r="I22" s="251">
        <v>1.502545624136555E-4</v>
      </c>
      <c r="J22" s="251">
        <v>6.4217364382779835E-5</v>
      </c>
      <c r="K22" s="251">
        <v>8.1736398577187576E-5</v>
      </c>
      <c r="L22" s="251">
        <v>4.2945270473949806E-5</v>
      </c>
      <c r="M22" s="251">
        <v>1.3372362504410895E-4</v>
      </c>
      <c r="N22" s="251">
        <v>1.3112951734356204E-4</v>
      </c>
      <c r="O22" s="251">
        <v>1.6839303086968444E-4</v>
      </c>
      <c r="P22" s="251">
        <v>4.0644004713199665E-5</v>
      </c>
      <c r="Q22" s="251">
        <v>2.0152943754204514E-4</v>
      </c>
      <c r="R22" s="251">
        <v>2.0759983470471525E-4</v>
      </c>
      <c r="S22" s="251">
        <v>1.5967861036415924E-4</v>
      </c>
      <c r="T22" s="251">
        <v>1.0017358199199342</v>
      </c>
      <c r="U22" s="251">
        <v>3.3761820700854033E-4</v>
      </c>
      <c r="V22" s="251">
        <v>2.2197831795969106E-4</v>
      </c>
      <c r="W22" s="251">
        <v>1.3474300646869602E-4</v>
      </c>
      <c r="X22" s="251">
        <v>2.070669625930391E-4</v>
      </c>
      <c r="Y22" s="251">
        <v>1.7192779342820762E-4</v>
      </c>
      <c r="Z22" s="251">
        <v>1.822403650645515E-4</v>
      </c>
      <c r="AA22" s="251">
        <v>1.9024245137840178E-4</v>
      </c>
      <c r="AB22" s="251">
        <v>3.3462154776523297E-4</v>
      </c>
      <c r="AC22" s="251">
        <v>1.4920310119177744E-4</v>
      </c>
      <c r="AD22" s="251">
        <v>1.41922480022888E-4</v>
      </c>
      <c r="AE22" s="251">
        <v>1.6669420310211721E-4</v>
      </c>
      <c r="AF22" s="251">
        <v>2.2552803036753928E-4</v>
      </c>
      <c r="AG22" s="251">
        <v>1.7146059309483861E-4</v>
      </c>
      <c r="AH22" s="251">
        <v>2.0564834893427083E-4</v>
      </c>
      <c r="AI22" s="251">
        <v>1.6530725852784327E-4</v>
      </c>
      <c r="AJ22" s="251">
        <v>3.102229281741934E-4</v>
      </c>
      <c r="AK22" s="251">
        <v>0</v>
      </c>
      <c r="AL22" s="251">
        <v>0</v>
      </c>
      <c r="AM22" s="251">
        <v>5.2747584349376384E-5</v>
      </c>
      <c r="AN22" s="251">
        <v>1.9670230521220408E-4</v>
      </c>
      <c r="AO22" s="251">
        <v>5.8183683344271056E-5</v>
      </c>
      <c r="AP22" s="251">
        <v>0</v>
      </c>
      <c r="AQ22" s="251">
        <v>1.5295308138635333E-4</v>
      </c>
      <c r="AR22" s="251">
        <v>7.3615665325003064E-5</v>
      </c>
      <c r="AS22" s="251">
        <v>8.9505579853895034E-5</v>
      </c>
      <c r="AT22" s="251">
        <v>9.8281451290294796E-5</v>
      </c>
      <c r="AU22" s="251">
        <v>1.2381394610243242E-4</v>
      </c>
      <c r="AV22" s="251">
        <v>1.3400366321460731E-4</v>
      </c>
      <c r="AW22" s="251">
        <v>1.7726261282330902E-4</v>
      </c>
      <c r="AX22" s="251">
        <v>2.2166709402228241E-4</v>
      </c>
      <c r="AY22" s="251">
        <v>1.3869420462765482E-4</v>
      </c>
      <c r="AZ22" s="251">
        <v>1.8263964771758078E-4</v>
      </c>
      <c r="BA22" s="251">
        <v>1.7113423789451814E-4</v>
      </c>
      <c r="BB22" s="251">
        <v>7.1146688818832769E-5</v>
      </c>
      <c r="BC22" s="251">
        <v>4.1124131486860484E-4</v>
      </c>
      <c r="BD22" s="251">
        <v>1.9105377591055952E-4</v>
      </c>
      <c r="BE22" s="251">
        <v>9.5686237307799433E-5</v>
      </c>
      <c r="BF22" s="251">
        <v>1.0690728731094388E-3</v>
      </c>
      <c r="BG22" s="251">
        <v>2.7709485149437173E-4</v>
      </c>
      <c r="BH22" s="251">
        <v>3.5574203108174561E-4</v>
      </c>
      <c r="BI22" s="251">
        <v>1.0442925148648627E-4</v>
      </c>
      <c r="BJ22" s="251">
        <v>1.6954834353987863E-3</v>
      </c>
      <c r="BK22" s="251">
        <v>3.140751370702485E-3</v>
      </c>
      <c r="BL22" s="251">
        <v>9.0594543601367581E-5</v>
      </c>
      <c r="BM22" s="251">
        <v>2.4386611389347701E-4</v>
      </c>
      <c r="BN22" s="251">
        <v>2.9183446340770184E-4</v>
      </c>
      <c r="BO22" s="251">
        <v>7.90250179078044E-4</v>
      </c>
      <c r="BP22" s="251">
        <v>5.792078557466865E-4</v>
      </c>
      <c r="BQ22" s="251">
        <v>2.509623140942025E-4</v>
      </c>
      <c r="BR22" s="251">
        <v>2.1962317751347853E-4</v>
      </c>
      <c r="BS22" s="251">
        <v>5.0326429014940202E-4</v>
      </c>
      <c r="BT22" s="251">
        <v>1.3535401391643766E-4</v>
      </c>
      <c r="BU22" s="251">
        <v>5.6553942578899249E-4</v>
      </c>
      <c r="BV22" s="251">
        <v>1.0936019584920072E-4</v>
      </c>
      <c r="BW22" s="251">
        <v>1.8379299868881668E-4</v>
      </c>
      <c r="BX22" s="251">
        <v>9.7254989831353425E-5</v>
      </c>
      <c r="BY22" s="251">
        <v>2.3110507939101314E-4</v>
      </c>
      <c r="BZ22" s="251">
        <v>3.6260028920168005E-4</v>
      </c>
      <c r="CA22" s="251">
        <v>2.4896524364504557E-4</v>
      </c>
      <c r="CB22" s="251">
        <v>1.4277568925600623E-4</v>
      </c>
      <c r="CC22" s="251">
        <v>4.9296502795938811E-4</v>
      </c>
      <c r="CD22" s="251">
        <v>6.8207999618809701E-4</v>
      </c>
      <c r="CE22" s="251">
        <v>7.4800207616447447E-5</v>
      </c>
      <c r="CF22" s="251">
        <v>6.5022933625021994E-4</v>
      </c>
      <c r="CG22" s="251">
        <v>2.4466863853703132E-4</v>
      </c>
      <c r="CH22" s="251">
        <v>4.4981648512984175E-4</v>
      </c>
      <c r="CI22" s="251">
        <v>2.3175828601523478E-4</v>
      </c>
      <c r="CJ22" s="251">
        <v>4.9277120900374143E-4</v>
      </c>
      <c r="CK22" s="251">
        <v>6.6869685768849074E-4</v>
      </c>
      <c r="CL22" s="251">
        <v>3.3276844744982133E-4</v>
      </c>
      <c r="CM22" s="251">
        <v>1.240857652617537E-3</v>
      </c>
      <c r="CN22" s="251">
        <v>4.9467676095099025E-4</v>
      </c>
      <c r="CO22" s="251">
        <v>2.3039945775982767E-3</v>
      </c>
      <c r="CP22" s="251">
        <v>4.1120595977072854E-4</v>
      </c>
      <c r="CQ22" s="251">
        <v>2.1352895434599187E-4</v>
      </c>
      <c r="CR22" s="251">
        <v>7.3085778495559002E-5</v>
      </c>
      <c r="CS22" s="251">
        <v>3.3419474843721683E-4</v>
      </c>
      <c r="CT22" s="251">
        <v>4.0899850124512255E-4</v>
      </c>
      <c r="CU22" s="251">
        <v>4.3234925978244285E-4</v>
      </c>
      <c r="CV22" s="251">
        <v>1.5828101745809625E-4</v>
      </c>
      <c r="CW22" s="251">
        <v>7.6082221286818985E-4</v>
      </c>
      <c r="CX22" s="251">
        <v>5.4444007245543184E-5</v>
      </c>
      <c r="CY22" s="251">
        <v>3.8928115128080402E-4</v>
      </c>
      <c r="CZ22" s="251">
        <v>6.6401237222522323E-5</v>
      </c>
      <c r="DA22" s="251">
        <v>1.3822182621341141E-4</v>
      </c>
      <c r="DB22" s="275">
        <v>1.0329490527513419</v>
      </c>
      <c r="DC22" s="275">
        <v>0.80408710000000005</v>
      </c>
    </row>
    <row r="23" spans="1:107" s="253" customFormat="1" ht="15" customHeight="1" x14ac:dyDescent="0.15">
      <c r="A23" s="254" t="s">
        <v>345</v>
      </c>
      <c r="B23" s="255" t="s">
        <v>536</v>
      </c>
      <c r="C23" s="250">
        <v>3.6310136898613674E-4</v>
      </c>
      <c r="D23" s="251">
        <v>1.1758695283037936E-4</v>
      </c>
      <c r="E23" s="251">
        <v>5.3239661384506178E-4</v>
      </c>
      <c r="F23" s="251">
        <v>2.1143253824312152E-4</v>
      </c>
      <c r="G23" s="251">
        <v>1.0183172303253062E-4</v>
      </c>
      <c r="H23" s="251">
        <v>0</v>
      </c>
      <c r="I23" s="251">
        <v>1.0589996261026014E-4</v>
      </c>
      <c r="J23" s="251">
        <v>1.8677543500577467E-4</v>
      </c>
      <c r="K23" s="251">
        <v>1.6654833156567954E-4</v>
      </c>
      <c r="L23" s="251">
        <v>1.9137588498748849E-4</v>
      </c>
      <c r="M23" s="251">
        <v>5.0788354771016074E-4</v>
      </c>
      <c r="N23" s="251">
        <v>3.2632569940049344E-4</v>
      </c>
      <c r="O23" s="251">
        <v>3.8027746280957321E-4</v>
      </c>
      <c r="P23" s="251">
        <v>1.2044428285660848E-4</v>
      </c>
      <c r="Q23" s="251">
        <v>4.9588181168913452E-4</v>
      </c>
      <c r="R23" s="251">
        <v>3.8181786996690077E-4</v>
      </c>
      <c r="S23" s="251">
        <v>1.2206499217643973E-3</v>
      </c>
      <c r="T23" s="251">
        <v>1.2584590828653506E-3</v>
      </c>
      <c r="U23" s="251">
        <v>1.0398254288555779</v>
      </c>
      <c r="V23" s="251">
        <v>4.9386389944351565E-2</v>
      </c>
      <c r="W23" s="251">
        <v>1.7543685152866063E-2</v>
      </c>
      <c r="X23" s="251">
        <v>1.1071481535800275E-4</v>
      </c>
      <c r="Y23" s="251">
        <v>2.3304171339024707E-4</v>
      </c>
      <c r="Z23" s="251">
        <v>5.4804328354252106E-5</v>
      </c>
      <c r="AA23" s="251">
        <v>1.7682907732803578E-4</v>
      </c>
      <c r="AB23" s="251">
        <v>1.1505977536054872E-3</v>
      </c>
      <c r="AC23" s="251">
        <v>2.0234373551453064E-4</v>
      </c>
      <c r="AD23" s="251">
        <v>4.6827067181745055E-5</v>
      </c>
      <c r="AE23" s="251">
        <v>3.4133387944149996E-4</v>
      </c>
      <c r="AF23" s="251">
        <v>9.0497374711445385E-4</v>
      </c>
      <c r="AG23" s="251">
        <v>2.6937880540410606E-4</v>
      </c>
      <c r="AH23" s="251">
        <v>5.4801065504190638E-4</v>
      </c>
      <c r="AI23" s="251">
        <v>1.6184096637655046E-4</v>
      </c>
      <c r="AJ23" s="251">
        <v>4.3539895787976025E-4</v>
      </c>
      <c r="AK23" s="251">
        <v>0</v>
      </c>
      <c r="AL23" s="251">
        <v>0</v>
      </c>
      <c r="AM23" s="251">
        <v>2.1475931480235592E-5</v>
      </c>
      <c r="AN23" s="251">
        <v>7.212780189273606E-5</v>
      </c>
      <c r="AO23" s="251">
        <v>4.473841189364997E-5</v>
      </c>
      <c r="AP23" s="251">
        <v>0</v>
      </c>
      <c r="AQ23" s="251">
        <v>6.793975812606075E-5</v>
      </c>
      <c r="AR23" s="251">
        <v>9.5652207956051886E-5</v>
      </c>
      <c r="AS23" s="251">
        <v>2.234626095696999E-4</v>
      </c>
      <c r="AT23" s="251">
        <v>9.7964031442597846E-5</v>
      </c>
      <c r="AU23" s="251">
        <v>9.7499154096779197E-5</v>
      </c>
      <c r="AV23" s="251">
        <v>1.7313217101111477E-4</v>
      </c>
      <c r="AW23" s="251">
        <v>2.9151768185736943E-4</v>
      </c>
      <c r="AX23" s="251">
        <v>5.3392821193570437E-4</v>
      </c>
      <c r="AY23" s="251">
        <v>5.1694602447715664E-4</v>
      </c>
      <c r="AZ23" s="251">
        <v>6.3901292420815283E-4</v>
      </c>
      <c r="BA23" s="251">
        <v>1.1120055569227249E-4</v>
      </c>
      <c r="BB23" s="251">
        <v>9.8737298121229756E-5</v>
      </c>
      <c r="BC23" s="251">
        <v>4.6753602375178434E-4</v>
      </c>
      <c r="BD23" s="251">
        <v>2.4141798665603276E-4</v>
      </c>
      <c r="BE23" s="251">
        <v>6.1642708192674781E-5</v>
      </c>
      <c r="BF23" s="251">
        <v>7.0830433055495609E-5</v>
      </c>
      <c r="BG23" s="251">
        <v>1.0731612557201438E-4</v>
      </c>
      <c r="BH23" s="251">
        <v>1.4657903432402073E-3</v>
      </c>
      <c r="BI23" s="251">
        <v>1.3715633812730115E-4</v>
      </c>
      <c r="BJ23" s="251">
        <v>1.0181705620389838E-3</v>
      </c>
      <c r="BK23" s="251">
        <v>8.5783998547829966E-4</v>
      </c>
      <c r="BL23" s="251">
        <v>1.4848761370918456E-4</v>
      </c>
      <c r="BM23" s="251">
        <v>1.3294565233954456E-4</v>
      </c>
      <c r="BN23" s="251">
        <v>1.2596777568379654E-4</v>
      </c>
      <c r="BO23" s="251">
        <v>2.5797442483124435E-4</v>
      </c>
      <c r="BP23" s="251">
        <v>2.3176013349537861E-4</v>
      </c>
      <c r="BQ23" s="251">
        <v>2.2811818738876732E-4</v>
      </c>
      <c r="BR23" s="251">
        <v>1.3982114552366258E-4</v>
      </c>
      <c r="BS23" s="251">
        <v>4.2386838043942192E-4</v>
      </c>
      <c r="BT23" s="251">
        <v>1.1295828513575076E-4</v>
      </c>
      <c r="BU23" s="251">
        <v>1.4495337428383197E-4</v>
      </c>
      <c r="BV23" s="251">
        <v>5.4463887378403611E-5</v>
      </c>
      <c r="BW23" s="251">
        <v>1.5192849603053152E-4</v>
      </c>
      <c r="BX23" s="251">
        <v>1.5364776789155457E-4</v>
      </c>
      <c r="BY23" s="251">
        <v>1.5309724699527313E-4</v>
      </c>
      <c r="BZ23" s="251">
        <v>2.0256872363237348E-4</v>
      </c>
      <c r="CA23" s="251">
        <v>1.61959279453946E-4</v>
      </c>
      <c r="CB23" s="251">
        <v>5.7516650378338686E-4</v>
      </c>
      <c r="CC23" s="251">
        <v>1.1417727957742066E-3</v>
      </c>
      <c r="CD23" s="251">
        <v>3.695409153073023E-4</v>
      </c>
      <c r="CE23" s="251">
        <v>1.5471100073349817E-4</v>
      </c>
      <c r="CF23" s="251">
        <v>3.8501351914907564E-4</v>
      </c>
      <c r="CG23" s="251">
        <v>5.1437136227171719E-4</v>
      </c>
      <c r="CH23" s="251">
        <v>4.2376592772575029E-3</v>
      </c>
      <c r="CI23" s="251">
        <v>2.3329939135602334E-4</v>
      </c>
      <c r="CJ23" s="251">
        <v>5.7577711890844166E-4</v>
      </c>
      <c r="CK23" s="251">
        <v>1.2690348934523768E-3</v>
      </c>
      <c r="CL23" s="251">
        <v>1.4547918939495855E-4</v>
      </c>
      <c r="CM23" s="251">
        <v>5.1088485284927218E-4</v>
      </c>
      <c r="CN23" s="251">
        <v>3.5668907282962171E-4</v>
      </c>
      <c r="CO23" s="251">
        <v>7.6341714551349954E-4</v>
      </c>
      <c r="CP23" s="251">
        <v>1.9025151216901901E-4</v>
      </c>
      <c r="CQ23" s="251">
        <v>9.0053657990154493E-4</v>
      </c>
      <c r="CR23" s="251">
        <v>1.3975057260953865E-4</v>
      </c>
      <c r="CS23" s="251">
        <v>1.0092790498074365E-3</v>
      </c>
      <c r="CT23" s="251">
        <v>2.9398113674345615E-4</v>
      </c>
      <c r="CU23" s="251">
        <v>1.3875436416424216E-4</v>
      </c>
      <c r="CV23" s="251">
        <v>3.3894408624012288E-4</v>
      </c>
      <c r="CW23" s="251">
        <v>2.8418714779272026E-4</v>
      </c>
      <c r="CX23" s="251">
        <v>1.2405815625174757E-4</v>
      </c>
      <c r="CY23" s="251">
        <v>1.7714957541932618E-4</v>
      </c>
      <c r="CZ23" s="251">
        <v>2.476724730016901E-2</v>
      </c>
      <c r="DA23" s="251">
        <v>1.6697868241682379E-4</v>
      </c>
      <c r="DB23" s="276">
        <v>1.1681617788013077</v>
      </c>
      <c r="DC23" s="276">
        <v>0.90934187</v>
      </c>
    </row>
    <row r="24" spans="1:107" s="253" customFormat="1" ht="15" customHeight="1" x14ac:dyDescent="0.15">
      <c r="A24" s="254" t="s">
        <v>346</v>
      </c>
      <c r="B24" s="255" t="s">
        <v>537</v>
      </c>
      <c r="C24" s="250">
        <v>6.306600132194003E-3</v>
      </c>
      <c r="D24" s="251">
        <v>1.5146176316751551E-3</v>
      </c>
      <c r="E24" s="251">
        <v>8.5645488208016575E-3</v>
      </c>
      <c r="F24" s="251">
        <v>1.0869846292230138E-3</v>
      </c>
      <c r="G24" s="251">
        <v>3.6091843193832333E-4</v>
      </c>
      <c r="H24" s="251">
        <v>0</v>
      </c>
      <c r="I24" s="251">
        <v>1.9186046669945596E-4</v>
      </c>
      <c r="J24" s="251">
        <v>2.1810198144206106E-3</v>
      </c>
      <c r="K24" s="251">
        <v>2.0717114128095187E-3</v>
      </c>
      <c r="L24" s="251">
        <v>3.0102090079879495E-3</v>
      </c>
      <c r="M24" s="251">
        <v>4.6690756247527781E-3</v>
      </c>
      <c r="N24" s="251">
        <v>4.265192605989644E-3</v>
      </c>
      <c r="O24" s="251">
        <v>6.0948489776646332E-3</v>
      </c>
      <c r="P24" s="251">
        <v>1.2957890422454199E-3</v>
      </c>
      <c r="Q24" s="251">
        <v>7.7936755757124698E-4</v>
      </c>
      <c r="R24" s="251">
        <v>6.1068538520877322E-4</v>
      </c>
      <c r="S24" s="251">
        <v>4.963469685343295E-4</v>
      </c>
      <c r="T24" s="251">
        <v>1.0439975965726238E-3</v>
      </c>
      <c r="U24" s="251">
        <v>7.7612203457418192E-4</v>
      </c>
      <c r="V24" s="251">
        <v>1.0009006037530541</v>
      </c>
      <c r="W24" s="251">
        <v>3.7305517465372465E-4</v>
      </c>
      <c r="X24" s="251">
        <v>6.4953428618117024E-4</v>
      </c>
      <c r="Y24" s="251">
        <v>1.3697218613997324E-4</v>
      </c>
      <c r="Z24" s="251">
        <v>1.1013183611907311E-4</v>
      </c>
      <c r="AA24" s="251">
        <v>3.2078840007687508E-4</v>
      </c>
      <c r="AB24" s="251">
        <v>5.7666885701380339E-3</v>
      </c>
      <c r="AC24" s="251">
        <v>9.2089871699876176E-4</v>
      </c>
      <c r="AD24" s="251">
        <v>8.1728808789897252E-5</v>
      </c>
      <c r="AE24" s="251">
        <v>7.144209611471983E-4</v>
      </c>
      <c r="AF24" s="251">
        <v>6.9727202035087406E-4</v>
      </c>
      <c r="AG24" s="251">
        <v>1.5841842189541285E-3</v>
      </c>
      <c r="AH24" s="251">
        <v>6.811352892622123E-4</v>
      </c>
      <c r="AI24" s="251">
        <v>1.4299474092324498E-3</v>
      </c>
      <c r="AJ24" s="251">
        <v>8.079661994903791E-4</v>
      </c>
      <c r="AK24" s="251">
        <v>0</v>
      </c>
      <c r="AL24" s="251">
        <v>0</v>
      </c>
      <c r="AM24" s="251">
        <v>2.5642521838267699E-5</v>
      </c>
      <c r="AN24" s="251">
        <v>1.2439364400360198E-4</v>
      </c>
      <c r="AO24" s="251">
        <v>7.5338611850474016E-5</v>
      </c>
      <c r="AP24" s="251">
        <v>0</v>
      </c>
      <c r="AQ24" s="251">
        <v>9.9354441823110417E-5</v>
      </c>
      <c r="AR24" s="251">
        <v>1.5925440925103947E-4</v>
      </c>
      <c r="AS24" s="251">
        <v>8.207365232635001E-4</v>
      </c>
      <c r="AT24" s="251">
        <v>2.2853094241386993E-4</v>
      </c>
      <c r="AU24" s="251">
        <v>1.5156853668448048E-4</v>
      </c>
      <c r="AV24" s="251">
        <v>1.0646909059778625E-3</v>
      </c>
      <c r="AW24" s="251">
        <v>2.936514409087311E-4</v>
      </c>
      <c r="AX24" s="251">
        <v>4.0021075113862582E-4</v>
      </c>
      <c r="AY24" s="251">
        <v>9.5084003517109206E-4</v>
      </c>
      <c r="AZ24" s="251">
        <v>1.7439685249120704E-3</v>
      </c>
      <c r="BA24" s="251">
        <v>1.9539512043915554E-4</v>
      </c>
      <c r="BB24" s="251">
        <v>1.5670065999039243E-4</v>
      </c>
      <c r="BC24" s="251">
        <v>3.1294414564484737E-4</v>
      </c>
      <c r="BD24" s="251">
        <v>3.1373150634628254E-4</v>
      </c>
      <c r="BE24" s="251">
        <v>7.6746486248305902E-5</v>
      </c>
      <c r="BF24" s="251">
        <v>1.5606889530230613E-4</v>
      </c>
      <c r="BG24" s="251">
        <v>2.487894362022717E-4</v>
      </c>
      <c r="BH24" s="251">
        <v>5.6159935789815087E-4</v>
      </c>
      <c r="BI24" s="251">
        <v>3.6273437200559536E-4</v>
      </c>
      <c r="BJ24" s="251">
        <v>1.9357811269752175E-4</v>
      </c>
      <c r="BK24" s="251">
        <v>3.4958254670039007E-4</v>
      </c>
      <c r="BL24" s="251">
        <v>2.4424794326096668E-4</v>
      </c>
      <c r="BM24" s="251">
        <v>7.6273368208925121E-5</v>
      </c>
      <c r="BN24" s="251">
        <v>7.7567322595461233E-5</v>
      </c>
      <c r="BO24" s="251">
        <v>1.8372521858984708E-4</v>
      </c>
      <c r="BP24" s="251">
        <v>4.9414053389384624E-4</v>
      </c>
      <c r="BQ24" s="251">
        <v>1.6135572547322894E-3</v>
      </c>
      <c r="BR24" s="251">
        <v>1.814750991964849E-3</v>
      </c>
      <c r="BS24" s="251">
        <v>6.5668496147446064E-4</v>
      </c>
      <c r="BT24" s="251">
        <v>1.5367735278669123E-4</v>
      </c>
      <c r="BU24" s="251">
        <v>1.5642650242590726E-4</v>
      </c>
      <c r="BV24" s="251">
        <v>4.5168553842116556E-5</v>
      </c>
      <c r="BW24" s="251">
        <v>2.9367716645652917E-4</v>
      </c>
      <c r="BX24" s="251">
        <v>2.7554053692999689E-4</v>
      </c>
      <c r="BY24" s="251">
        <v>3.178293388235372E-4</v>
      </c>
      <c r="BZ24" s="251">
        <v>6.44862844573355E-4</v>
      </c>
      <c r="CA24" s="251">
        <v>3.7851850105966441E-4</v>
      </c>
      <c r="CB24" s="251">
        <v>5.444689691081777E-4</v>
      </c>
      <c r="CC24" s="251">
        <v>7.4459144664567635E-4</v>
      </c>
      <c r="CD24" s="251">
        <v>7.6800623094460047E-4</v>
      </c>
      <c r="CE24" s="251">
        <v>3.4282590170266994E-4</v>
      </c>
      <c r="CF24" s="251">
        <v>4.0948933122557759E-4</v>
      </c>
      <c r="CG24" s="251">
        <v>3.233416894022672E-4</v>
      </c>
      <c r="CH24" s="251">
        <v>3.2960512332811564E-4</v>
      </c>
      <c r="CI24" s="251">
        <v>3.0040261493985475E-4</v>
      </c>
      <c r="CJ24" s="251">
        <v>3.6826910327494508E-4</v>
      </c>
      <c r="CK24" s="251">
        <v>9.8414962029456758E-4</v>
      </c>
      <c r="CL24" s="251">
        <v>4.7667357124792949E-4</v>
      </c>
      <c r="CM24" s="251">
        <v>1.4089681608477928E-3</v>
      </c>
      <c r="CN24" s="251">
        <v>1.826402635776737E-3</v>
      </c>
      <c r="CO24" s="251">
        <v>8.0584867629888914E-4</v>
      </c>
      <c r="CP24" s="251">
        <v>2.1559882646384249E-4</v>
      </c>
      <c r="CQ24" s="251">
        <v>3.5976711852921616E-4</v>
      </c>
      <c r="CR24" s="251">
        <v>1.75481516732253E-4</v>
      </c>
      <c r="CS24" s="251">
        <v>3.6855120675779378E-4</v>
      </c>
      <c r="CT24" s="251">
        <v>8.3390460518959863E-4</v>
      </c>
      <c r="CU24" s="251">
        <v>1.164129043843151E-3</v>
      </c>
      <c r="CV24" s="251">
        <v>5.1143378694444607E-4</v>
      </c>
      <c r="CW24" s="251">
        <v>3.5256121635043902E-4</v>
      </c>
      <c r="CX24" s="251">
        <v>3.0215668050693865E-4</v>
      </c>
      <c r="CY24" s="251">
        <v>5.4473090444402239E-4</v>
      </c>
      <c r="CZ24" s="251">
        <v>6.6485438459014806E-2</v>
      </c>
      <c r="DA24" s="251">
        <v>1.6761682802262845E-4</v>
      </c>
      <c r="DB24" s="275">
        <v>1.1581023375596193</v>
      </c>
      <c r="DC24" s="275">
        <v>0.90151121000000001</v>
      </c>
    </row>
    <row r="25" spans="1:107" s="253" customFormat="1" ht="15" customHeight="1" x14ac:dyDescent="0.15">
      <c r="A25" s="254" t="s">
        <v>347</v>
      </c>
      <c r="B25" s="255" t="s">
        <v>623</v>
      </c>
      <c r="C25" s="250">
        <v>2.3931092871044753E-4</v>
      </c>
      <c r="D25" s="251">
        <v>1.6529944876120557E-4</v>
      </c>
      <c r="E25" s="251">
        <v>2.3419039272376047E-4</v>
      </c>
      <c r="F25" s="251">
        <v>1.6903193090061702E-4</v>
      </c>
      <c r="G25" s="251">
        <v>3.1865344074487838E-4</v>
      </c>
      <c r="H25" s="251">
        <v>0</v>
      </c>
      <c r="I25" s="251">
        <v>4.8176577492677834E-4</v>
      </c>
      <c r="J25" s="251">
        <v>1.4551977887479362E-3</v>
      </c>
      <c r="K25" s="251">
        <v>5.0393599539160991E-4</v>
      </c>
      <c r="L25" s="251">
        <v>5.0363639824472671E-4</v>
      </c>
      <c r="M25" s="251">
        <v>4.1905991007200908E-3</v>
      </c>
      <c r="N25" s="251">
        <v>2.4205158151066174E-3</v>
      </c>
      <c r="O25" s="251">
        <v>7.9042079751750365E-4</v>
      </c>
      <c r="P25" s="251">
        <v>2.551468147839772E-4</v>
      </c>
      <c r="Q25" s="251">
        <v>1.9560696692108245E-4</v>
      </c>
      <c r="R25" s="251">
        <v>3.7449913311984764E-4</v>
      </c>
      <c r="S25" s="251">
        <v>3.30228334188156E-4</v>
      </c>
      <c r="T25" s="251">
        <v>2.4973228170091668E-4</v>
      </c>
      <c r="U25" s="251">
        <v>2.3695817045114588E-4</v>
      </c>
      <c r="V25" s="251">
        <v>1.3505148101998136E-3</v>
      </c>
      <c r="W25" s="251">
        <v>1.0103653182987617</v>
      </c>
      <c r="X25" s="251">
        <v>2.4803540142560285E-4</v>
      </c>
      <c r="Y25" s="251">
        <v>4.1322761148412414E-4</v>
      </c>
      <c r="Z25" s="251">
        <v>1.5889940289108169E-4</v>
      </c>
      <c r="AA25" s="251">
        <v>2.0466332040984498E-4</v>
      </c>
      <c r="AB25" s="251">
        <v>1.4432648102819662E-3</v>
      </c>
      <c r="AC25" s="251">
        <v>7.0378267493929176E-4</v>
      </c>
      <c r="AD25" s="251">
        <v>1.8824123540066992E-4</v>
      </c>
      <c r="AE25" s="251">
        <v>3.0385667732666825E-4</v>
      </c>
      <c r="AF25" s="251">
        <v>1.6396652566895754E-4</v>
      </c>
      <c r="AG25" s="251">
        <v>2.0599735222535218E-4</v>
      </c>
      <c r="AH25" s="251">
        <v>1.1913853975177133E-3</v>
      </c>
      <c r="AI25" s="251">
        <v>2.4188428356105844E-4</v>
      </c>
      <c r="AJ25" s="251">
        <v>2.7817990108567426E-4</v>
      </c>
      <c r="AK25" s="251">
        <v>0</v>
      </c>
      <c r="AL25" s="251">
        <v>0</v>
      </c>
      <c r="AM25" s="251">
        <v>7.4447496595514954E-5</v>
      </c>
      <c r="AN25" s="251">
        <v>5.7161132464561505E-4</v>
      </c>
      <c r="AO25" s="251">
        <v>1.9196002382239197E-4</v>
      </c>
      <c r="AP25" s="251">
        <v>0</v>
      </c>
      <c r="AQ25" s="251">
        <v>2.3821480058404398E-4</v>
      </c>
      <c r="AR25" s="251">
        <v>2.001310721130948E-4</v>
      </c>
      <c r="AS25" s="251">
        <v>7.051544771964044E-4</v>
      </c>
      <c r="AT25" s="251">
        <v>3.9038147565684429E-4</v>
      </c>
      <c r="AU25" s="251">
        <v>2.3188999578306651E-4</v>
      </c>
      <c r="AV25" s="251">
        <v>1.368470537516555E-3</v>
      </c>
      <c r="AW25" s="251">
        <v>6.5961308134258835E-4</v>
      </c>
      <c r="AX25" s="251">
        <v>2.5472841850163777E-4</v>
      </c>
      <c r="AY25" s="251">
        <v>2.5145972213342586E-4</v>
      </c>
      <c r="AZ25" s="251">
        <v>2.5985295434923102E-3</v>
      </c>
      <c r="BA25" s="251">
        <v>2.0630404881764536E-4</v>
      </c>
      <c r="BB25" s="251">
        <v>1.7020794398380469E-4</v>
      </c>
      <c r="BC25" s="251">
        <v>1.2139230885380085E-3</v>
      </c>
      <c r="BD25" s="251">
        <v>3.2178182259286702E-4</v>
      </c>
      <c r="BE25" s="251">
        <v>3.0939235234260802E-4</v>
      </c>
      <c r="BF25" s="251">
        <v>3.0571906030362497E-4</v>
      </c>
      <c r="BG25" s="251">
        <v>7.9247470454202708E-4</v>
      </c>
      <c r="BH25" s="251">
        <v>1.6191248188151992E-3</v>
      </c>
      <c r="BI25" s="251">
        <v>7.9267816927439897E-4</v>
      </c>
      <c r="BJ25" s="251">
        <v>3.3076302701835997E-4</v>
      </c>
      <c r="BK25" s="251">
        <v>3.9676998907408142E-4</v>
      </c>
      <c r="BL25" s="251">
        <v>3.3198922000761595E-4</v>
      </c>
      <c r="BM25" s="251">
        <v>6.7147876508231552E-4</v>
      </c>
      <c r="BN25" s="251">
        <v>1.4272035325102591E-3</v>
      </c>
      <c r="BO25" s="251">
        <v>1.1355592723171354E-3</v>
      </c>
      <c r="BP25" s="251">
        <v>1.5327568471450348E-3</v>
      </c>
      <c r="BQ25" s="251">
        <v>1.0723404501380982E-3</v>
      </c>
      <c r="BR25" s="251">
        <v>2.2790552190192197E-3</v>
      </c>
      <c r="BS25" s="251">
        <v>4.5654625338366304E-3</v>
      </c>
      <c r="BT25" s="251">
        <v>4.9236306554226595E-4</v>
      </c>
      <c r="BU25" s="251">
        <v>5.9334771701612956E-4</v>
      </c>
      <c r="BV25" s="251">
        <v>2.6342082371374592E-4</v>
      </c>
      <c r="BW25" s="251">
        <v>5.9471842226563125E-4</v>
      </c>
      <c r="BX25" s="251">
        <v>4.9926718961784504E-4</v>
      </c>
      <c r="BY25" s="251">
        <v>5.9489239643241854E-4</v>
      </c>
      <c r="BZ25" s="251">
        <v>7.7110709026760246E-4</v>
      </c>
      <c r="CA25" s="251">
        <v>6.0941703703394363E-4</v>
      </c>
      <c r="CB25" s="251">
        <v>6.5257386692694997E-4</v>
      </c>
      <c r="CC25" s="251">
        <v>5.5426539028647324E-4</v>
      </c>
      <c r="CD25" s="251">
        <v>1.7863758944884579E-3</v>
      </c>
      <c r="CE25" s="251">
        <v>1.6034370617250039E-3</v>
      </c>
      <c r="CF25" s="251">
        <v>2.6550674512413239E-3</v>
      </c>
      <c r="CG25" s="251">
        <v>1.3681813504339045E-3</v>
      </c>
      <c r="CH25" s="251">
        <v>5.7024914344190715E-3</v>
      </c>
      <c r="CI25" s="251">
        <v>1.6624912280313385E-3</v>
      </c>
      <c r="CJ25" s="251">
        <v>1.0333034605769847E-3</v>
      </c>
      <c r="CK25" s="251">
        <v>6.1255593128221007E-3</v>
      </c>
      <c r="CL25" s="251">
        <v>6.7835902614105526E-4</v>
      </c>
      <c r="CM25" s="251">
        <v>2.1385392253193036E-3</v>
      </c>
      <c r="CN25" s="251">
        <v>4.4356798114438662E-4</v>
      </c>
      <c r="CO25" s="251">
        <v>9.3410290498357248E-3</v>
      </c>
      <c r="CP25" s="251">
        <v>5.4366847796446854E-4</v>
      </c>
      <c r="CQ25" s="251">
        <v>9.2862926908090261E-3</v>
      </c>
      <c r="CR25" s="251">
        <v>4.7123830234719406E-4</v>
      </c>
      <c r="CS25" s="251">
        <v>1.2266791817133207E-3</v>
      </c>
      <c r="CT25" s="251">
        <v>6.5617073231655568E-4</v>
      </c>
      <c r="CU25" s="251">
        <v>4.9851309873145261E-4</v>
      </c>
      <c r="CV25" s="251">
        <v>6.4616868731370684E-4</v>
      </c>
      <c r="CW25" s="251">
        <v>1.5832732809166583E-3</v>
      </c>
      <c r="CX25" s="251">
        <v>2.0423735170141088E-4</v>
      </c>
      <c r="CY25" s="251">
        <v>7.8986173795327031E-4</v>
      </c>
      <c r="CZ25" s="251">
        <v>3.8819600738037848E-4</v>
      </c>
      <c r="DA25" s="251">
        <v>4.766017520258576E-4</v>
      </c>
      <c r="DB25" s="276">
        <v>1.1147222008280377</v>
      </c>
      <c r="DC25" s="276">
        <v>0.86774245000000005</v>
      </c>
    </row>
    <row r="26" spans="1:107" s="253" customFormat="1" ht="15" customHeight="1" x14ac:dyDescent="0.15">
      <c r="A26" s="254" t="s">
        <v>348</v>
      </c>
      <c r="B26" s="255" t="s">
        <v>539</v>
      </c>
      <c r="C26" s="250">
        <v>3.4519614204971037E-2</v>
      </c>
      <c r="D26" s="251">
        <v>1.210277860099931E-3</v>
      </c>
      <c r="E26" s="251">
        <v>1.2539700699870525E-3</v>
      </c>
      <c r="F26" s="251">
        <v>1.3565952379547663E-4</v>
      </c>
      <c r="G26" s="251">
        <v>1.1750955190810551E-5</v>
      </c>
      <c r="H26" s="251">
        <v>0</v>
      </c>
      <c r="I26" s="251">
        <v>5.1358887068101368E-6</v>
      </c>
      <c r="J26" s="251">
        <v>4.2685093809379865E-4</v>
      </c>
      <c r="K26" s="251">
        <v>8.2925229923138793E-5</v>
      </c>
      <c r="L26" s="251">
        <v>1.5670679249950401E-2</v>
      </c>
      <c r="M26" s="251">
        <v>1.4227405780543069E-3</v>
      </c>
      <c r="N26" s="251">
        <v>1.8582976883191593E-3</v>
      </c>
      <c r="O26" s="251">
        <v>5.5822025762324024E-4</v>
      </c>
      <c r="P26" s="251">
        <v>5.1970810212683882E-3</v>
      </c>
      <c r="Q26" s="251">
        <v>1.9522711569558329E-4</v>
      </c>
      <c r="R26" s="251">
        <v>3.7192991852750057E-5</v>
      </c>
      <c r="S26" s="251">
        <v>5.166722326530014E-5</v>
      </c>
      <c r="T26" s="251">
        <v>4.4844734357639385E-6</v>
      </c>
      <c r="U26" s="251">
        <v>1.9634356556418763E-4</v>
      </c>
      <c r="V26" s="251">
        <v>1.1736866805487472E-5</v>
      </c>
      <c r="W26" s="251">
        <v>7.4868360844120647E-6</v>
      </c>
      <c r="X26" s="251">
        <v>1.1362768340515801</v>
      </c>
      <c r="Y26" s="251">
        <v>1.8156793735758578E-4</v>
      </c>
      <c r="Z26" s="251">
        <v>1.3063784672122287E-3</v>
      </c>
      <c r="AA26" s="251">
        <v>1.3840594605351501E-3</v>
      </c>
      <c r="AB26" s="251">
        <v>9.4093706213190008E-4</v>
      </c>
      <c r="AC26" s="251">
        <v>3.6215399340283022E-3</v>
      </c>
      <c r="AD26" s="251">
        <v>9.3311925678903862E-6</v>
      </c>
      <c r="AE26" s="251">
        <v>1.3648600222349008E-5</v>
      </c>
      <c r="AF26" s="251">
        <v>3.0645012847244866E-4</v>
      </c>
      <c r="AG26" s="251">
        <v>7.1508489594834555E-6</v>
      </c>
      <c r="AH26" s="251">
        <v>1.1593787756187395E-5</v>
      </c>
      <c r="AI26" s="251">
        <v>7.4904745268074814E-6</v>
      </c>
      <c r="AJ26" s="251">
        <v>1.2179881805056257E-4</v>
      </c>
      <c r="AK26" s="251">
        <v>0</v>
      </c>
      <c r="AL26" s="251">
        <v>0</v>
      </c>
      <c r="AM26" s="251">
        <v>2.2809300171033284E-5</v>
      </c>
      <c r="AN26" s="251">
        <v>1.0246538806601417E-5</v>
      </c>
      <c r="AO26" s="251">
        <v>2.3213657218442838E-5</v>
      </c>
      <c r="AP26" s="251">
        <v>0</v>
      </c>
      <c r="AQ26" s="251">
        <v>3.198352728136813E-6</v>
      </c>
      <c r="AR26" s="251">
        <v>2.7413642387943939E-6</v>
      </c>
      <c r="AS26" s="251">
        <v>3.5248679644258833E-6</v>
      </c>
      <c r="AT26" s="251">
        <v>4.6226247364009671E-6</v>
      </c>
      <c r="AU26" s="251">
        <v>4.4206641663382115E-6</v>
      </c>
      <c r="AV26" s="251">
        <v>3.0575676981200361E-6</v>
      </c>
      <c r="AW26" s="251">
        <v>2.7202458995959969E-6</v>
      </c>
      <c r="AX26" s="251">
        <v>6.5800843238154902E-6</v>
      </c>
      <c r="AY26" s="251">
        <v>2.8433373234245629E-6</v>
      </c>
      <c r="AZ26" s="251">
        <v>2.009290097581383E-6</v>
      </c>
      <c r="BA26" s="251">
        <v>1.2312670278332495E-6</v>
      </c>
      <c r="BB26" s="251">
        <v>6.2990987251782229E-5</v>
      </c>
      <c r="BC26" s="251">
        <v>5.0633255273271667E-6</v>
      </c>
      <c r="BD26" s="251">
        <v>1.7804592426022128E-6</v>
      </c>
      <c r="BE26" s="251">
        <v>1.5085185916777894E-6</v>
      </c>
      <c r="BF26" s="251">
        <v>4.1554869410758978E-6</v>
      </c>
      <c r="BG26" s="251">
        <v>5.5539515025025694E-6</v>
      </c>
      <c r="BH26" s="251">
        <v>9.4845176376917673E-5</v>
      </c>
      <c r="BI26" s="251">
        <v>2.8564222372547091E-6</v>
      </c>
      <c r="BJ26" s="251">
        <v>1.7894352320560098E-5</v>
      </c>
      <c r="BK26" s="251">
        <v>8.8413126082163097E-6</v>
      </c>
      <c r="BL26" s="251">
        <v>1.8856505631655978E-4</v>
      </c>
      <c r="BM26" s="251">
        <v>4.3537521912353701E-5</v>
      </c>
      <c r="BN26" s="251">
        <v>8.1067419743610761E-5</v>
      </c>
      <c r="BO26" s="251">
        <v>7.0251946032740983E-6</v>
      </c>
      <c r="BP26" s="251">
        <v>6.5798467889522996E-6</v>
      </c>
      <c r="BQ26" s="251">
        <v>3.9160691927021375E-6</v>
      </c>
      <c r="BR26" s="251">
        <v>9.6385913430777271E-6</v>
      </c>
      <c r="BS26" s="251">
        <v>5.8905818569222353E-6</v>
      </c>
      <c r="BT26" s="251">
        <v>8.0871931086287638E-6</v>
      </c>
      <c r="BU26" s="251">
        <v>6.6969822370670971E-6</v>
      </c>
      <c r="BV26" s="251">
        <v>9.9865152153118778E-7</v>
      </c>
      <c r="BW26" s="251">
        <v>4.5208836960853169E-6</v>
      </c>
      <c r="BX26" s="251">
        <v>1.9055295542791775E-6</v>
      </c>
      <c r="BY26" s="251">
        <v>3.6347978804748457E-6</v>
      </c>
      <c r="BZ26" s="251">
        <v>7.4401810343172019E-6</v>
      </c>
      <c r="CA26" s="251">
        <v>2.8842605290156518E-6</v>
      </c>
      <c r="CB26" s="251">
        <v>4.4668055099563533E-6</v>
      </c>
      <c r="CC26" s="251">
        <v>1.1693233005627154E-5</v>
      </c>
      <c r="CD26" s="251">
        <v>5.2161313267746424E-6</v>
      </c>
      <c r="CE26" s="251">
        <v>1.2573747841066906E-6</v>
      </c>
      <c r="CF26" s="251">
        <v>5.488406373480255E-6</v>
      </c>
      <c r="CG26" s="251">
        <v>9.2287424709237203E-6</v>
      </c>
      <c r="CH26" s="251">
        <v>5.2855884875972414E-6</v>
      </c>
      <c r="CI26" s="251">
        <v>4.6670304276171185E-6</v>
      </c>
      <c r="CJ26" s="251">
        <v>2.9505725807202974E-5</v>
      </c>
      <c r="CK26" s="251">
        <v>1.3782930366490501E-5</v>
      </c>
      <c r="CL26" s="251">
        <v>2.1562915701958485E-5</v>
      </c>
      <c r="CM26" s="251">
        <v>6.6164462303875071E-5</v>
      </c>
      <c r="CN26" s="251">
        <v>1.2813374277054876E-4</v>
      </c>
      <c r="CO26" s="251">
        <v>6.4286572691871059E-5</v>
      </c>
      <c r="CP26" s="251">
        <v>5.2197126501206769E-6</v>
      </c>
      <c r="CQ26" s="251">
        <v>6.1517076204050969E-6</v>
      </c>
      <c r="CR26" s="251">
        <v>4.4866109787904861E-6</v>
      </c>
      <c r="CS26" s="251">
        <v>3.6381307019708148E-6</v>
      </c>
      <c r="CT26" s="251">
        <v>5.0095604819971841E-4</v>
      </c>
      <c r="CU26" s="251">
        <v>5.1465216616677272E-4</v>
      </c>
      <c r="CV26" s="251">
        <v>1.0349060160575672E-5</v>
      </c>
      <c r="CW26" s="251">
        <v>1.2818801035303909E-4</v>
      </c>
      <c r="CX26" s="251">
        <v>6.0236845896938755E-5</v>
      </c>
      <c r="CY26" s="251">
        <v>5.4395999283927987E-4</v>
      </c>
      <c r="CZ26" s="251">
        <v>8.8958950851805405E-6</v>
      </c>
      <c r="DA26" s="251">
        <v>3.8912022665848735E-4</v>
      </c>
      <c r="DB26" s="275">
        <v>1.2102738152877466</v>
      </c>
      <c r="DC26" s="275">
        <v>0.94212348999999995</v>
      </c>
    </row>
    <row r="27" spans="1:107" s="253" customFormat="1" ht="15" customHeight="1" x14ac:dyDescent="0.15">
      <c r="A27" s="254" t="s">
        <v>349</v>
      </c>
      <c r="B27" s="255" t="s">
        <v>624</v>
      </c>
      <c r="C27" s="250">
        <v>4.5472361621928006E-4</v>
      </c>
      <c r="D27" s="251">
        <v>1.1179049168700125E-4</v>
      </c>
      <c r="E27" s="251">
        <v>4.2240136870276955E-5</v>
      </c>
      <c r="F27" s="251">
        <v>1.661820595870368E-5</v>
      </c>
      <c r="G27" s="251">
        <v>1.7014079186572752E-4</v>
      </c>
      <c r="H27" s="251">
        <v>0</v>
      </c>
      <c r="I27" s="251">
        <v>4.5497498606976042E-5</v>
      </c>
      <c r="J27" s="251">
        <v>5.0380188787143036E-4</v>
      </c>
      <c r="K27" s="251">
        <v>2.8592493605090189E-4</v>
      </c>
      <c r="L27" s="251">
        <v>2.0910411006014245E-4</v>
      </c>
      <c r="M27" s="251">
        <v>1.3845185637038555E-3</v>
      </c>
      <c r="N27" s="251">
        <v>3.5782431108327928E-4</v>
      </c>
      <c r="O27" s="251">
        <v>9.614939509583468E-4</v>
      </c>
      <c r="P27" s="251">
        <v>4.7475812658411264E-4</v>
      </c>
      <c r="Q27" s="251">
        <v>5.7595349223719787E-4</v>
      </c>
      <c r="R27" s="251">
        <v>1.0208121109439092E-4</v>
      </c>
      <c r="S27" s="251">
        <v>4.2394363413037511E-5</v>
      </c>
      <c r="T27" s="251">
        <v>9.7459119257211003E-5</v>
      </c>
      <c r="U27" s="251">
        <v>2.3091464979425576E-3</v>
      </c>
      <c r="V27" s="251">
        <v>3.0550751464729353E-4</v>
      </c>
      <c r="W27" s="251">
        <v>4.7904359434798508E-5</v>
      </c>
      <c r="X27" s="251">
        <v>7.3200068183200042E-3</v>
      </c>
      <c r="Y27" s="251">
        <v>1.0195009895638316</v>
      </c>
      <c r="Z27" s="251">
        <v>2.640572115520928E-2</v>
      </c>
      <c r="AA27" s="251">
        <v>1.5277306582300175E-3</v>
      </c>
      <c r="AB27" s="251">
        <v>5.0079230206080232E-3</v>
      </c>
      <c r="AC27" s="251">
        <v>7.4759054915624519E-3</v>
      </c>
      <c r="AD27" s="251">
        <v>6.7165668693823985E-5</v>
      </c>
      <c r="AE27" s="251">
        <v>5.9715368043593699E-4</v>
      </c>
      <c r="AF27" s="251">
        <v>1.497178581140375E-3</v>
      </c>
      <c r="AG27" s="251">
        <v>6.8506954712837389E-5</v>
      </c>
      <c r="AH27" s="251">
        <v>2.6689688720925942E-3</v>
      </c>
      <c r="AI27" s="251">
        <v>1.4631533364791797E-4</v>
      </c>
      <c r="AJ27" s="251">
        <v>4.6848463648199371E-4</v>
      </c>
      <c r="AK27" s="251">
        <v>0</v>
      </c>
      <c r="AL27" s="251">
        <v>0</v>
      </c>
      <c r="AM27" s="251">
        <v>4.7012709574457886E-4</v>
      </c>
      <c r="AN27" s="251">
        <v>2.4126737763016179E-4</v>
      </c>
      <c r="AO27" s="251">
        <v>1.9865042325984168E-4</v>
      </c>
      <c r="AP27" s="251">
        <v>0</v>
      </c>
      <c r="AQ27" s="251">
        <v>4.8327285914288108E-5</v>
      </c>
      <c r="AR27" s="251">
        <v>1.0062209793879598E-3</v>
      </c>
      <c r="AS27" s="251">
        <v>1.3968647831678202E-4</v>
      </c>
      <c r="AT27" s="251">
        <v>1.237106409157569E-4</v>
      </c>
      <c r="AU27" s="251">
        <v>9.521186040793909E-5</v>
      </c>
      <c r="AV27" s="251">
        <v>9.7188924496868415E-5</v>
      </c>
      <c r="AW27" s="251">
        <v>1.2103296991478659E-3</v>
      </c>
      <c r="AX27" s="251">
        <v>4.1691022634753473E-4</v>
      </c>
      <c r="AY27" s="251">
        <v>1.6172581756955374E-4</v>
      </c>
      <c r="AZ27" s="251">
        <v>2.0281733945114633E-4</v>
      </c>
      <c r="BA27" s="251">
        <v>5.4420731910183011E-5</v>
      </c>
      <c r="BB27" s="251">
        <v>3.3776238015519836E-4</v>
      </c>
      <c r="BC27" s="251">
        <v>6.3970766919181697E-4</v>
      </c>
      <c r="BD27" s="251">
        <v>2.0560151946432239E-4</v>
      </c>
      <c r="BE27" s="251">
        <v>3.4029671472278369E-5</v>
      </c>
      <c r="BF27" s="251">
        <v>3.3435676506431969E-4</v>
      </c>
      <c r="BG27" s="251">
        <v>7.7890437024886536E-5</v>
      </c>
      <c r="BH27" s="251">
        <v>2.5159497263613711E-4</v>
      </c>
      <c r="BI27" s="251">
        <v>9.5813493141278801E-5</v>
      </c>
      <c r="BJ27" s="251">
        <v>7.0882959185017874E-5</v>
      </c>
      <c r="BK27" s="251">
        <v>1.2613880854458711E-4</v>
      </c>
      <c r="BL27" s="251">
        <v>1.4089307868864334E-4</v>
      </c>
      <c r="BM27" s="251">
        <v>2.1671407067153947E-5</v>
      </c>
      <c r="BN27" s="251">
        <v>2.4141958743744281E-5</v>
      </c>
      <c r="BO27" s="251">
        <v>1.232836927069166E-3</v>
      </c>
      <c r="BP27" s="251">
        <v>1.1270266061828298E-3</v>
      </c>
      <c r="BQ27" s="251">
        <v>8.2417788522470731E-6</v>
      </c>
      <c r="BR27" s="251">
        <v>1.4394415514222245E-5</v>
      </c>
      <c r="BS27" s="251">
        <v>1.3528800650576225E-5</v>
      </c>
      <c r="BT27" s="251">
        <v>7.8452345655822917E-6</v>
      </c>
      <c r="BU27" s="251">
        <v>9.061478877227806E-6</v>
      </c>
      <c r="BV27" s="251">
        <v>3.2423185202301453E-6</v>
      </c>
      <c r="BW27" s="251">
        <v>7.8929827676858314E-5</v>
      </c>
      <c r="BX27" s="251">
        <v>1.9142325957145651E-5</v>
      </c>
      <c r="BY27" s="251">
        <v>4.2053927313880738E-5</v>
      </c>
      <c r="BZ27" s="251">
        <v>1.5898513798795603E-5</v>
      </c>
      <c r="CA27" s="251">
        <v>1.3363544362248474E-5</v>
      </c>
      <c r="CB27" s="251">
        <v>1.2886055969630342E-5</v>
      </c>
      <c r="CC27" s="251">
        <v>1.3598242048266717E-4</v>
      </c>
      <c r="CD27" s="251">
        <v>5.0592829693302675E-5</v>
      </c>
      <c r="CE27" s="251">
        <v>6.6061231965222772E-6</v>
      </c>
      <c r="CF27" s="251">
        <v>3.4785034475286226E-5</v>
      </c>
      <c r="CG27" s="251">
        <v>1.7663307311630418E-5</v>
      </c>
      <c r="CH27" s="251">
        <v>2.0225181894027859E-5</v>
      </c>
      <c r="CI27" s="251">
        <v>7.6203585736353872E-5</v>
      </c>
      <c r="CJ27" s="251">
        <v>3.0149314409054847E-5</v>
      </c>
      <c r="CK27" s="251">
        <v>9.9798506644416295E-4</v>
      </c>
      <c r="CL27" s="251">
        <v>1.5010507688382408E-4</v>
      </c>
      <c r="CM27" s="251">
        <v>8.2052747384117342E-5</v>
      </c>
      <c r="CN27" s="251">
        <v>7.7828421718652581E-5</v>
      </c>
      <c r="CO27" s="251">
        <v>1.2504463070359119E-5</v>
      </c>
      <c r="CP27" s="251">
        <v>1.707473718520953E-5</v>
      </c>
      <c r="CQ27" s="251">
        <v>4.5848694829154688E-5</v>
      </c>
      <c r="CR27" s="251">
        <v>7.9249681176948601E-5</v>
      </c>
      <c r="CS27" s="251">
        <v>1.0981098203001997E-5</v>
      </c>
      <c r="CT27" s="251">
        <v>1.3758075387554407E-4</v>
      </c>
      <c r="CU27" s="251">
        <v>1.3759928499790103E-4</v>
      </c>
      <c r="CV27" s="251">
        <v>4.012305473376171E-4</v>
      </c>
      <c r="CW27" s="251">
        <v>1.0536279335327959E-4</v>
      </c>
      <c r="CX27" s="251">
        <v>6.6517777725780616E-4</v>
      </c>
      <c r="CY27" s="251">
        <v>5.9825922213641726E-5</v>
      </c>
      <c r="CZ27" s="251">
        <v>8.2500568456659199E-5</v>
      </c>
      <c r="DA27" s="251">
        <v>1.3662265013026436E-4</v>
      </c>
      <c r="DB27" s="276">
        <v>1.09424820345842</v>
      </c>
      <c r="DC27" s="276">
        <v>0.85180471000000002</v>
      </c>
    </row>
    <row r="28" spans="1:107" s="253" customFormat="1" ht="15" customHeight="1" x14ac:dyDescent="0.15">
      <c r="A28" s="254" t="s">
        <v>350</v>
      </c>
      <c r="B28" s="255" t="s">
        <v>625</v>
      </c>
      <c r="C28" s="250">
        <v>1.9480440807317666E-6</v>
      </c>
      <c r="D28" s="251">
        <v>2.1590625177466543E-7</v>
      </c>
      <c r="E28" s="251">
        <v>3.5414515213054495E-7</v>
      </c>
      <c r="F28" s="251">
        <v>2.4598242824376386E-7</v>
      </c>
      <c r="G28" s="251">
        <v>3.9702407198500523E-7</v>
      </c>
      <c r="H28" s="251">
        <v>0</v>
      </c>
      <c r="I28" s="251">
        <v>2.428255060279402E-6</v>
      </c>
      <c r="J28" s="251">
        <v>5.1537402455593582E-6</v>
      </c>
      <c r="K28" s="251">
        <v>3.0625525793911083E-6</v>
      </c>
      <c r="L28" s="251">
        <v>9.0733603320718959E-7</v>
      </c>
      <c r="M28" s="251">
        <v>8.0380934465722321E-6</v>
      </c>
      <c r="N28" s="251">
        <v>5.6082456404328765E-6</v>
      </c>
      <c r="O28" s="251">
        <v>1.5827935513065516E-5</v>
      </c>
      <c r="P28" s="251">
        <v>2.9681533540954083E-6</v>
      </c>
      <c r="Q28" s="251">
        <v>2.5111080595998402E-5</v>
      </c>
      <c r="R28" s="251">
        <v>3.6059499171127068E-6</v>
      </c>
      <c r="S28" s="251">
        <v>3.5263485844946787E-6</v>
      </c>
      <c r="T28" s="251">
        <v>2.5273172023069019E-6</v>
      </c>
      <c r="U28" s="251">
        <v>3.9056596070594318E-5</v>
      </c>
      <c r="V28" s="251">
        <v>4.5314501357301625E-6</v>
      </c>
      <c r="W28" s="251">
        <v>2.1682795307396661E-6</v>
      </c>
      <c r="X28" s="251">
        <v>5.2639695655713253E-5</v>
      </c>
      <c r="Y28" s="251">
        <v>2.455507183115415E-6</v>
      </c>
      <c r="Z28" s="251">
        <v>1.0007167427348931</v>
      </c>
      <c r="AA28" s="251">
        <v>1.1692540549740869E-3</v>
      </c>
      <c r="AB28" s="251">
        <v>1.6209976132463194E-4</v>
      </c>
      <c r="AC28" s="251">
        <v>3.9376122963426555E-4</v>
      </c>
      <c r="AD28" s="251">
        <v>6.7860146017636314E-6</v>
      </c>
      <c r="AE28" s="251">
        <v>9.1163319558659327E-5</v>
      </c>
      <c r="AF28" s="251">
        <v>1.4728153269285364E-4</v>
      </c>
      <c r="AG28" s="251">
        <v>1.9559422374753074E-6</v>
      </c>
      <c r="AH28" s="251">
        <v>5.0248584157973964E-5</v>
      </c>
      <c r="AI28" s="251">
        <v>6.450776381591223E-7</v>
      </c>
      <c r="AJ28" s="251">
        <v>5.2577710710771762E-6</v>
      </c>
      <c r="AK28" s="251">
        <v>0</v>
      </c>
      <c r="AL28" s="251">
        <v>0</v>
      </c>
      <c r="AM28" s="251">
        <v>5.127628466020735E-8</v>
      </c>
      <c r="AN28" s="251">
        <v>1.4620036896792497E-7</v>
      </c>
      <c r="AO28" s="251">
        <v>6.5895883482567599E-7</v>
      </c>
      <c r="AP28" s="251">
        <v>0</v>
      </c>
      <c r="AQ28" s="251">
        <v>1.7557568637846885E-6</v>
      </c>
      <c r="AR28" s="251">
        <v>3.8280492673104893E-7</v>
      </c>
      <c r="AS28" s="251">
        <v>1.4053444440096041E-6</v>
      </c>
      <c r="AT28" s="251">
        <v>6.8667407512673138E-7</v>
      </c>
      <c r="AU28" s="251">
        <v>3.7378790452200881E-7</v>
      </c>
      <c r="AV28" s="251">
        <v>2.3697813381280778E-6</v>
      </c>
      <c r="AW28" s="251">
        <v>1.0263061659998826E-5</v>
      </c>
      <c r="AX28" s="251">
        <v>3.9647129894459899E-6</v>
      </c>
      <c r="AY28" s="251">
        <v>3.8783663848437219E-6</v>
      </c>
      <c r="AZ28" s="251">
        <v>1.1692563955412301E-5</v>
      </c>
      <c r="BA28" s="251">
        <v>3.7481888717095683E-6</v>
      </c>
      <c r="BB28" s="251">
        <v>1.3907827853666719E-6</v>
      </c>
      <c r="BC28" s="251">
        <v>1.9661950137943E-6</v>
      </c>
      <c r="BD28" s="251">
        <v>1.0122548920346774E-6</v>
      </c>
      <c r="BE28" s="251">
        <v>1.0688598456787099E-6</v>
      </c>
      <c r="BF28" s="251">
        <v>1.6112326955610658E-6</v>
      </c>
      <c r="BG28" s="251">
        <v>3.9173586474897191E-7</v>
      </c>
      <c r="BH28" s="251">
        <v>2.2141337200352031E-6</v>
      </c>
      <c r="BI28" s="251">
        <v>1.7165397284773007E-7</v>
      </c>
      <c r="BJ28" s="251">
        <v>5.5922045271168137E-7</v>
      </c>
      <c r="BK28" s="251">
        <v>8.3046613092976857E-7</v>
      </c>
      <c r="BL28" s="251">
        <v>3.1623290710389974E-7</v>
      </c>
      <c r="BM28" s="251">
        <v>1.6542545678775181E-7</v>
      </c>
      <c r="BN28" s="251">
        <v>6.5071571228903157E-7</v>
      </c>
      <c r="BO28" s="251">
        <v>7.8845731810884799E-7</v>
      </c>
      <c r="BP28" s="251">
        <v>4.1222205169010315E-7</v>
      </c>
      <c r="BQ28" s="251">
        <v>8.4156774837331658E-8</v>
      </c>
      <c r="BR28" s="251">
        <v>2.0086877597557851E-7</v>
      </c>
      <c r="BS28" s="251">
        <v>1.1126998771155045E-7</v>
      </c>
      <c r="BT28" s="251">
        <v>4.9089217139760327E-8</v>
      </c>
      <c r="BU28" s="251">
        <v>9.9184947217315849E-8</v>
      </c>
      <c r="BV28" s="251">
        <v>2.9176007814759352E-8</v>
      </c>
      <c r="BW28" s="251">
        <v>8.7958056654588296E-8</v>
      </c>
      <c r="BX28" s="251">
        <v>1.32410581993314E-7</v>
      </c>
      <c r="BY28" s="251">
        <v>6.6336630920041048E-7</v>
      </c>
      <c r="BZ28" s="251">
        <v>1.5187425214372194E-7</v>
      </c>
      <c r="CA28" s="251">
        <v>1.5756749830665462E-7</v>
      </c>
      <c r="CB28" s="251">
        <v>1.278435446254909E-7</v>
      </c>
      <c r="CC28" s="251">
        <v>2.0631558603092439E-7</v>
      </c>
      <c r="CD28" s="251">
        <v>1.6220604151775514E-7</v>
      </c>
      <c r="CE28" s="251">
        <v>5.0160688813273511E-8</v>
      </c>
      <c r="CF28" s="251">
        <v>1.1361174652268281E-7</v>
      </c>
      <c r="CG28" s="251">
        <v>1.1050975482721101E-7</v>
      </c>
      <c r="CH28" s="251">
        <v>3.5483698415117869E-7</v>
      </c>
      <c r="CI28" s="251">
        <v>1.1994293990121182E-7</v>
      </c>
      <c r="CJ28" s="251">
        <v>1.8972846731819728E-6</v>
      </c>
      <c r="CK28" s="251">
        <v>1.2662211276358432E-5</v>
      </c>
      <c r="CL28" s="251">
        <v>1.4096836324073593E-6</v>
      </c>
      <c r="CM28" s="251">
        <v>1.8386854833961476E-7</v>
      </c>
      <c r="CN28" s="251">
        <v>2.8174237208670304E-7</v>
      </c>
      <c r="CO28" s="251">
        <v>2.1435399119321188E-7</v>
      </c>
      <c r="CP28" s="251">
        <v>2.7830722832456626E-7</v>
      </c>
      <c r="CQ28" s="251">
        <v>1.7293901474167778E-7</v>
      </c>
      <c r="CR28" s="251">
        <v>1.5673265821364179E-6</v>
      </c>
      <c r="CS28" s="251">
        <v>1.1865660396068354E-7</v>
      </c>
      <c r="CT28" s="251">
        <v>3.6273106793059547E-7</v>
      </c>
      <c r="CU28" s="251">
        <v>5.3887175384248667E-7</v>
      </c>
      <c r="CV28" s="251">
        <v>1.5226660086630243E-6</v>
      </c>
      <c r="CW28" s="251">
        <v>2.0843411428618582E-7</v>
      </c>
      <c r="CX28" s="251">
        <v>2.5075554944716818E-6</v>
      </c>
      <c r="CY28" s="251">
        <v>3.0076307112044811E-7</v>
      </c>
      <c r="CZ28" s="251">
        <v>1.8487604087248079E-6</v>
      </c>
      <c r="DA28" s="251">
        <v>4.8014344201055435E-7</v>
      </c>
      <c r="DB28" s="276">
        <v>1.0030124693782183</v>
      </c>
      <c r="DC28" s="276">
        <v>0.78078331999999995</v>
      </c>
    </row>
    <row r="29" spans="1:107" s="253" customFormat="1" ht="15" customHeight="1" x14ac:dyDescent="0.15">
      <c r="A29" s="254" t="s">
        <v>351</v>
      </c>
      <c r="B29" s="255" t="s">
        <v>626</v>
      </c>
      <c r="C29" s="250">
        <v>1.485164887463288E-5</v>
      </c>
      <c r="D29" s="251">
        <v>4.8027744351500829E-6</v>
      </c>
      <c r="E29" s="251">
        <v>9.4178360023707063E-6</v>
      </c>
      <c r="F29" s="251">
        <v>1.0305078417129251E-5</v>
      </c>
      <c r="G29" s="251">
        <v>3.2567955652687893E-5</v>
      </c>
      <c r="H29" s="251">
        <v>0</v>
      </c>
      <c r="I29" s="251">
        <v>3.6283606446997655E-6</v>
      </c>
      <c r="J29" s="251">
        <v>8.8348406021648735E-6</v>
      </c>
      <c r="K29" s="251">
        <v>2.0058603162798478E-5</v>
      </c>
      <c r="L29" s="251">
        <v>8.0452931388335212E-6</v>
      </c>
      <c r="M29" s="251">
        <v>4.2617199493214925E-5</v>
      </c>
      <c r="N29" s="251">
        <v>3.050630578608317E-5</v>
      </c>
      <c r="O29" s="251">
        <v>7.6586400910768967E-5</v>
      </c>
      <c r="P29" s="251">
        <v>1.449242245482343E-5</v>
      </c>
      <c r="Q29" s="251">
        <v>9.8512336617967745E-3</v>
      </c>
      <c r="R29" s="251">
        <v>2.7810187866055521E-3</v>
      </c>
      <c r="S29" s="251">
        <v>1.0739943564838876E-4</v>
      </c>
      <c r="T29" s="251">
        <v>8.5347093650607351E-5</v>
      </c>
      <c r="U29" s="251">
        <v>6.2270286373668216E-4</v>
      </c>
      <c r="V29" s="251">
        <v>1.271700515418241E-4</v>
      </c>
      <c r="W29" s="251">
        <v>7.8779375663501431E-5</v>
      </c>
      <c r="X29" s="251">
        <v>1.8180216331752823E-5</v>
      </c>
      <c r="Y29" s="251">
        <v>2.5722775872730331E-6</v>
      </c>
      <c r="Z29" s="251">
        <v>1.44130975002099E-6</v>
      </c>
      <c r="AA29" s="251">
        <v>1.0000579513219474</v>
      </c>
      <c r="AB29" s="251">
        <v>8.0213063628812627E-5</v>
      </c>
      <c r="AC29" s="251">
        <v>1.4795693892602922E-3</v>
      </c>
      <c r="AD29" s="251">
        <v>4.4242347328211095E-5</v>
      </c>
      <c r="AE29" s="251">
        <v>8.246920561598748E-3</v>
      </c>
      <c r="AF29" s="251">
        <v>1.0794624467282455E-4</v>
      </c>
      <c r="AG29" s="251">
        <v>1.7416809839306105E-4</v>
      </c>
      <c r="AH29" s="251">
        <v>7.8563108860270854E-5</v>
      </c>
      <c r="AI29" s="251">
        <v>3.3354722261474044E-6</v>
      </c>
      <c r="AJ29" s="251">
        <v>3.7543383263925868E-5</v>
      </c>
      <c r="AK29" s="251">
        <v>0</v>
      </c>
      <c r="AL29" s="251">
        <v>0</v>
      </c>
      <c r="AM29" s="251">
        <v>1.6427563020257111E-6</v>
      </c>
      <c r="AN29" s="251">
        <v>2.7781612339535484E-6</v>
      </c>
      <c r="AO29" s="251">
        <v>1.5043217332131445E-6</v>
      </c>
      <c r="AP29" s="251">
        <v>0</v>
      </c>
      <c r="AQ29" s="251">
        <v>5.4731291285380427E-5</v>
      </c>
      <c r="AR29" s="251">
        <v>3.2876349349651682E-6</v>
      </c>
      <c r="AS29" s="251">
        <v>7.3528907297234441E-6</v>
      </c>
      <c r="AT29" s="251">
        <v>5.1438255139627219E-6</v>
      </c>
      <c r="AU29" s="251">
        <v>2.4787452493120347E-5</v>
      </c>
      <c r="AV29" s="251">
        <v>2.8170431151999141E-4</v>
      </c>
      <c r="AW29" s="251">
        <v>1.3969670399132978E-4</v>
      </c>
      <c r="AX29" s="251">
        <v>1.87995506529001E-4</v>
      </c>
      <c r="AY29" s="251">
        <v>3.242312889872229E-4</v>
      </c>
      <c r="AZ29" s="251">
        <v>3.6159533800443947E-4</v>
      </c>
      <c r="BA29" s="251">
        <v>1.552677893452988E-5</v>
      </c>
      <c r="BB29" s="251">
        <v>2.776269582641114E-4</v>
      </c>
      <c r="BC29" s="251">
        <v>1.7404417012216591E-4</v>
      </c>
      <c r="BD29" s="251">
        <v>1.2365607261696689E-4</v>
      </c>
      <c r="BE29" s="251">
        <v>9.1365020808351573E-5</v>
      </c>
      <c r="BF29" s="251">
        <v>1.6375324615128874E-4</v>
      </c>
      <c r="BG29" s="251">
        <v>1.3844655406784314E-5</v>
      </c>
      <c r="BH29" s="251">
        <v>3.8860828319172119E-4</v>
      </c>
      <c r="BI29" s="251">
        <v>3.7821907674083271E-6</v>
      </c>
      <c r="BJ29" s="251">
        <v>1.9390221460379436E-5</v>
      </c>
      <c r="BK29" s="251">
        <v>2.3677929824261231E-5</v>
      </c>
      <c r="BL29" s="251">
        <v>1.4822881322635173E-5</v>
      </c>
      <c r="BM29" s="251">
        <v>2.3273232991064052E-6</v>
      </c>
      <c r="BN29" s="251">
        <v>2.6549391867423882E-6</v>
      </c>
      <c r="BO29" s="251">
        <v>5.0989002862302418E-5</v>
      </c>
      <c r="BP29" s="251">
        <v>5.9861814134268044E-6</v>
      </c>
      <c r="BQ29" s="251">
        <v>3.7088847021229536E-6</v>
      </c>
      <c r="BR29" s="251">
        <v>1.4076541243232684E-5</v>
      </c>
      <c r="BS29" s="251">
        <v>6.4194785616697521E-6</v>
      </c>
      <c r="BT29" s="251">
        <v>2.5946025086484553E-6</v>
      </c>
      <c r="BU29" s="251">
        <v>5.9880610661910173E-6</v>
      </c>
      <c r="BV29" s="251">
        <v>1.3842450577359174E-6</v>
      </c>
      <c r="BW29" s="251">
        <v>2.5880820951592373E-6</v>
      </c>
      <c r="BX29" s="251">
        <v>2.0545472555323958E-6</v>
      </c>
      <c r="BY29" s="251">
        <v>6.6601845995062478E-6</v>
      </c>
      <c r="BZ29" s="251">
        <v>5.94022398100402E-6</v>
      </c>
      <c r="CA29" s="251">
        <v>2.9271071860211668E-6</v>
      </c>
      <c r="CB29" s="251">
        <v>4.9319817069824412E-6</v>
      </c>
      <c r="CC29" s="251">
        <v>7.9300335945629347E-6</v>
      </c>
      <c r="CD29" s="251">
        <v>3.0605962159865862E-6</v>
      </c>
      <c r="CE29" s="251">
        <v>1.1049073593882614E-6</v>
      </c>
      <c r="CF29" s="251">
        <v>2.9916601234744862E-6</v>
      </c>
      <c r="CG29" s="251">
        <v>4.305492354388892E-6</v>
      </c>
      <c r="CH29" s="251">
        <v>1.2900394389272578E-5</v>
      </c>
      <c r="CI29" s="251">
        <v>3.2809117815399844E-6</v>
      </c>
      <c r="CJ29" s="251">
        <v>2.7107364503155943E-6</v>
      </c>
      <c r="CK29" s="251">
        <v>1.4879743925451483E-5</v>
      </c>
      <c r="CL29" s="251">
        <v>1.5279716264718293E-5</v>
      </c>
      <c r="CM29" s="251">
        <v>3.4343588923181431E-6</v>
      </c>
      <c r="CN29" s="251">
        <v>3.7078315938233792E-6</v>
      </c>
      <c r="CO29" s="251">
        <v>8.4876148677707666E-6</v>
      </c>
      <c r="CP29" s="251">
        <v>4.7596090346214288E-6</v>
      </c>
      <c r="CQ29" s="251">
        <v>8.8385533173432655E-6</v>
      </c>
      <c r="CR29" s="251">
        <v>1.3217918704753433E-5</v>
      </c>
      <c r="CS29" s="251">
        <v>4.1710846863774475E-6</v>
      </c>
      <c r="CT29" s="251">
        <v>7.21555623982355E-6</v>
      </c>
      <c r="CU29" s="251">
        <v>5.2872142854456867E-6</v>
      </c>
      <c r="CV29" s="251">
        <v>8.8068224035633067E-6</v>
      </c>
      <c r="CW29" s="251">
        <v>1.1890681129117663E-5</v>
      </c>
      <c r="CX29" s="251">
        <v>1.8760284980680415E-6</v>
      </c>
      <c r="CY29" s="251">
        <v>3.8438870565794165E-6</v>
      </c>
      <c r="CZ29" s="251">
        <v>8.3893879151343987E-5</v>
      </c>
      <c r="DA29" s="251">
        <v>4.7649039087810324E-5</v>
      </c>
      <c r="DB29" s="275">
        <v>1.0273763183333291</v>
      </c>
      <c r="DC29" s="275">
        <v>0.79974906999999995</v>
      </c>
    </row>
    <row r="30" spans="1:107" s="253" customFormat="1" ht="15" customHeight="1" x14ac:dyDescent="0.15">
      <c r="A30" s="254" t="s">
        <v>352</v>
      </c>
      <c r="B30" s="255" t="s">
        <v>627</v>
      </c>
      <c r="C30" s="250">
        <v>2.1490511425390929E-7</v>
      </c>
      <c r="D30" s="251">
        <v>1.692789884033031E-5</v>
      </c>
      <c r="E30" s="251">
        <v>1.1477104358448202E-6</v>
      </c>
      <c r="F30" s="251">
        <v>1.6646890630350046E-8</v>
      </c>
      <c r="G30" s="251">
        <v>5.9376712904825688E-6</v>
      </c>
      <c r="H30" s="251">
        <v>0</v>
      </c>
      <c r="I30" s="251">
        <v>5.2901721369841683E-8</v>
      </c>
      <c r="J30" s="251">
        <v>5.7233354921896815E-6</v>
      </c>
      <c r="K30" s="251">
        <v>1.3801008491908263E-6</v>
      </c>
      <c r="L30" s="251">
        <v>1.2348752933507179E-7</v>
      </c>
      <c r="M30" s="251">
        <v>1.9540377597453904E-7</v>
      </c>
      <c r="N30" s="251">
        <v>3.7139039184179377E-7</v>
      </c>
      <c r="O30" s="251">
        <v>1.7178081336506488E-7</v>
      </c>
      <c r="P30" s="251">
        <v>2.3596379497139059E-7</v>
      </c>
      <c r="Q30" s="251">
        <v>2.2188956845422109E-8</v>
      </c>
      <c r="R30" s="251">
        <v>5.1260577697375029E-8</v>
      </c>
      <c r="S30" s="251">
        <v>3.8312329458763045E-8</v>
      </c>
      <c r="T30" s="251">
        <v>1.6564925010067366E-8</v>
      </c>
      <c r="U30" s="251">
        <v>4.4562278981987049E-8</v>
      </c>
      <c r="V30" s="251">
        <v>2.4777702151436206E-8</v>
      </c>
      <c r="W30" s="251">
        <v>2.527020868695994E-8</v>
      </c>
      <c r="X30" s="251">
        <v>1.2433828573034628E-7</v>
      </c>
      <c r="Y30" s="251">
        <v>1.9174347102566315E-7</v>
      </c>
      <c r="Z30" s="251">
        <v>2.0916572277615453E-8</v>
      </c>
      <c r="AA30" s="251">
        <v>6.1254100157146905E-8</v>
      </c>
      <c r="AB30" s="251">
        <v>1.0000816667243113</v>
      </c>
      <c r="AC30" s="251">
        <v>3.2777260369297934E-8</v>
      </c>
      <c r="AD30" s="251">
        <v>5.23303516907219E-8</v>
      </c>
      <c r="AE30" s="251">
        <v>1.3375376446057856E-8</v>
      </c>
      <c r="AF30" s="251">
        <v>2.3562253797758246E-8</v>
      </c>
      <c r="AG30" s="251">
        <v>2.3792693924756282E-8</v>
      </c>
      <c r="AH30" s="251">
        <v>8.1447594107677898E-8</v>
      </c>
      <c r="AI30" s="251">
        <v>6.9533793123766558E-8</v>
      </c>
      <c r="AJ30" s="251">
        <v>7.6125103448595681E-8</v>
      </c>
      <c r="AK30" s="251">
        <v>0</v>
      </c>
      <c r="AL30" s="251">
        <v>0</v>
      </c>
      <c r="AM30" s="251">
        <v>1.2667514807102501E-8</v>
      </c>
      <c r="AN30" s="251">
        <v>4.8538643125151504E-8</v>
      </c>
      <c r="AO30" s="251">
        <v>2.7812547997459904E-8</v>
      </c>
      <c r="AP30" s="251">
        <v>0</v>
      </c>
      <c r="AQ30" s="251">
        <v>1.8394155780142529E-8</v>
      </c>
      <c r="AR30" s="251">
        <v>1.6116306439488675E-8</v>
      </c>
      <c r="AS30" s="251">
        <v>2.0054198723194761E-8</v>
      </c>
      <c r="AT30" s="251">
        <v>2.7797872672122411E-8</v>
      </c>
      <c r="AU30" s="251">
        <v>1.6091820776523511E-8</v>
      </c>
      <c r="AV30" s="251">
        <v>1.6867021364481501E-8</v>
      </c>
      <c r="AW30" s="251">
        <v>2.2091245034964062E-8</v>
      </c>
      <c r="AX30" s="251">
        <v>1.9995308971444465E-8</v>
      </c>
      <c r="AY30" s="251">
        <v>1.6970007543043375E-8</v>
      </c>
      <c r="AZ30" s="251">
        <v>9.308787190022181E-9</v>
      </c>
      <c r="BA30" s="251">
        <v>9.2719412189856063E-9</v>
      </c>
      <c r="BB30" s="251">
        <v>4.6498643896831947E-8</v>
      </c>
      <c r="BC30" s="251">
        <v>2.7311753502842182E-8</v>
      </c>
      <c r="BD30" s="251">
        <v>1.6626925580046693E-8</v>
      </c>
      <c r="BE30" s="251">
        <v>6.7394791815003179E-9</v>
      </c>
      <c r="BF30" s="251">
        <v>3.6651903556634314E-8</v>
      </c>
      <c r="BG30" s="251">
        <v>9.4536887852660087E-8</v>
      </c>
      <c r="BH30" s="251">
        <v>1.910078458294895E-8</v>
      </c>
      <c r="BI30" s="251">
        <v>8.9441448082188028E-8</v>
      </c>
      <c r="BJ30" s="251">
        <v>4.9730296992594174E-8</v>
      </c>
      <c r="BK30" s="251">
        <v>5.73701545713904E-8</v>
      </c>
      <c r="BL30" s="251">
        <v>8.7856278418352093E-8</v>
      </c>
      <c r="BM30" s="251">
        <v>1.028942407300009E-7</v>
      </c>
      <c r="BN30" s="251">
        <v>5.4837007694986644E-8</v>
      </c>
      <c r="BO30" s="251">
        <v>1.6224696664455824E-7</v>
      </c>
      <c r="BP30" s="251">
        <v>9.0799579391906437E-6</v>
      </c>
      <c r="BQ30" s="251">
        <v>5.0478377225916129E-8</v>
      </c>
      <c r="BR30" s="251">
        <v>5.5840756121120595E-8</v>
      </c>
      <c r="BS30" s="251">
        <v>1.3722643578223702E-7</v>
      </c>
      <c r="BT30" s="251">
        <v>5.0560052528346351E-8</v>
      </c>
      <c r="BU30" s="251">
        <v>6.1770475554968224E-8</v>
      </c>
      <c r="BV30" s="251">
        <v>9.3065141330529321E-9</v>
      </c>
      <c r="BW30" s="251">
        <v>4.8011118829634157E-7</v>
      </c>
      <c r="BX30" s="251">
        <v>8.3119860071755471E-8</v>
      </c>
      <c r="BY30" s="251">
        <v>5.2813578807624114E-8</v>
      </c>
      <c r="BZ30" s="251">
        <v>2.5088812174721176E-7</v>
      </c>
      <c r="CA30" s="251">
        <v>8.1511015367769843E-8</v>
      </c>
      <c r="CB30" s="251">
        <v>7.8461354923288641E-8</v>
      </c>
      <c r="CC30" s="251">
        <v>4.1648314989489065E-6</v>
      </c>
      <c r="CD30" s="251">
        <v>3.3287722423053128E-7</v>
      </c>
      <c r="CE30" s="251">
        <v>1.3074866231754828E-6</v>
      </c>
      <c r="CF30" s="251">
        <v>4.7856461650597284E-7</v>
      </c>
      <c r="CG30" s="251">
        <v>2.2595352560145592E-7</v>
      </c>
      <c r="CH30" s="251">
        <v>9.4766721346820325E-8</v>
      </c>
      <c r="CI30" s="251">
        <v>7.6804467806498962E-7</v>
      </c>
      <c r="CJ30" s="251">
        <v>2.0222202635892948E-7</v>
      </c>
      <c r="CK30" s="251">
        <v>1.4958704014688766E-6</v>
      </c>
      <c r="CL30" s="251">
        <v>3.3555702809130814E-4</v>
      </c>
      <c r="CM30" s="251">
        <v>1.3190497454105973E-5</v>
      </c>
      <c r="CN30" s="251">
        <v>9.3085979389954425E-6</v>
      </c>
      <c r="CO30" s="251">
        <v>5.5475122954916137E-8</v>
      </c>
      <c r="CP30" s="251">
        <v>3.9810609028645036E-8</v>
      </c>
      <c r="CQ30" s="251">
        <v>8.8454389745532143E-8</v>
      </c>
      <c r="CR30" s="251">
        <v>5.2312028177555762E-8</v>
      </c>
      <c r="CS30" s="251">
        <v>5.2087711826316103E-8</v>
      </c>
      <c r="CT30" s="251">
        <v>7.5477889024544901E-7</v>
      </c>
      <c r="CU30" s="251">
        <v>5.8220814250191192E-7</v>
      </c>
      <c r="CV30" s="251">
        <v>1.5424146088724114E-7</v>
      </c>
      <c r="CW30" s="251">
        <v>4.8379120813048755E-7</v>
      </c>
      <c r="CX30" s="251">
        <v>1.4398124604991317E-4</v>
      </c>
      <c r="CY30" s="251">
        <v>2.4817966482402874E-7</v>
      </c>
      <c r="CZ30" s="251">
        <v>1.6506447934957342E-8</v>
      </c>
      <c r="DA30" s="251">
        <v>2.1894332524533872E-6</v>
      </c>
      <c r="DB30" s="275">
        <v>1.0006425911866785</v>
      </c>
      <c r="DC30" s="275">
        <v>0.77893851999999997</v>
      </c>
    </row>
    <row r="31" spans="1:107" s="253" customFormat="1" ht="15" customHeight="1" x14ac:dyDescent="0.15">
      <c r="A31" s="254" t="s">
        <v>353</v>
      </c>
      <c r="B31" s="255" t="s">
        <v>542</v>
      </c>
      <c r="C31" s="250">
        <v>1.0637212838198583E-4</v>
      </c>
      <c r="D31" s="251">
        <v>1.1196950970553403E-5</v>
      </c>
      <c r="E31" s="251">
        <v>2.1648623039930994E-5</v>
      </c>
      <c r="F31" s="251">
        <v>4.5086950367904062E-6</v>
      </c>
      <c r="G31" s="251">
        <v>1.1812706166161833E-5</v>
      </c>
      <c r="H31" s="251">
        <v>0</v>
      </c>
      <c r="I31" s="251">
        <v>2.3669743303495387E-5</v>
      </c>
      <c r="J31" s="251">
        <v>6.865801486746436E-6</v>
      </c>
      <c r="K31" s="251">
        <v>4.4640805627443122E-6</v>
      </c>
      <c r="L31" s="251">
        <v>4.8613808819799619E-5</v>
      </c>
      <c r="M31" s="251">
        <v>2.1688647359974304E-5</v>
      </c>
      <c r="N31" s="251">
        <v>1.1382715282592344E-5</v>
      </c>
      <c r="O31" s="251">
        <v>2.3959620206105967E-5</v>
      </c>
      <c r="P31" s="251">
        <v>1.7374312642192337E-5</v>
      </c>
      <c r="Q31" s="251">
        <v>3.7610557190041482E-5</v>
      </c>
      <c r="R31" s="251">
        <v>3.093850893755772E-5</v>
      </c>
      <c r="S31" s="251">
        <v>1.382317366763495E-4</v>
      </c>
      <c r="T31" s="251">
        <v>1.0448868044686685E-4</v>
      </c>
      <c r="U31" s="251">
        <v>7.0789749215653265E-5</v>
      </c>
      <c r="V31" s="251">
        <v>6.0093204782121269E-5</v>
      </c>
      <c r="W31" s="251">
        <v>1.0185015713916519E-4</v>
      </c>
      <c r="X31" s="251">
        <v>1.7705777418045721E-5</v>
      </c>
      <c r="Y31" s="251">
        <v>4.4688303414920619E-6</v>
      </c>
      <c r="Z31" s="251">
        <v>5.297577556120525E-5</v>
      </c>
      <c r="AA31" s="251">
        <v>3.103042833127589E-5</v>
      </c>
      <c r="AB31" s="251">
        <v>6.1426146396860811E-5</v>
      </c>
      <c r="AC31" s="251">
        <v>1.0004761694941424</v>
      </c>
      <c r="AD31" s="251">
        <v>9.4849521402575005E-5</v>
      </c>
      <c r="AE31" s="251">
        <v>1.6125318960777663E-5</v>
      </c>
      <c r="AF31" s="251">
        <v>4.0420605209811468E-5</v>
      </c>
      <c r="AG31" s="251">
        <v>4.6554928990378359E-5</v>
      </c>
      <c r="AH31" s="251">
        <v>7.4383753704265396E-6</v>
      </c>
      <c r="AI31" s="251">
        <v>2.1195945791573487E-5</v>
      </c>
      <c r="AJ31" s="251">
        <v>7.1641604588312778E-5</v>
      </c>
      <c r="AK31" s="251">
        <v>0</v>
      </c>
      <c r="AL31" s="251">
        <v>0</v>
      </c>
      <c r="AM31" s="251">
        <v>3.3677196724729258E-6</v>
      </c>
      <c r="AN31" s="251">
        <v>1.7269591360322412E-5</v>
      </c>
      <c r="AO31" s="251">
        <v>4.9097396749423236E-6</v>
      </c>
      <c r="AP31" s="251">
        <v>0</v>
      </c>
      <c r="AQ31" s="251">
        <v>9.7781170020207973E-6</v>
      </c>
      <c r="AR31" s="251">
        <v>2.5974920744059049E-5</v>
      </c>
      <c r="AS31" s="251">
        <v>2.0253643120158837E-5</v>
      </c>
      <c r="AT31" s="251">
        <v>8.4704923336745208E-6</v>
      </c>
      <c r="AU31" s="251">
        <v>1.093218012753674E-5</v>
      </c>
      <c r="AV31" s="251">
        <v>2.2679695677145079E-5</v>
      </c>
      <c r="AW31" s="251">
        <v>7.2835139340229933E-6</v>
      </c>
      <c r="AX31" s="251">
        <v>1.5620549075119108E-5</v>
      </c>
      <c r="AY31" s="251">
        <v>1.2112288429657013E-5</v>
      </c>
      <c r="AZ31" s="251">
        <v>1.2213792574348379E-5</v>
      </c>
      <c r="BA31" s="251">
        <v>1.3187226118926827E-5</v>
      </c>
      <c r="BB31" s="251">
        <v>1.8718726676712933E-5</v>
      </c>
      <c r="BC31" s="251">
        <v>1.9317058030574281E-5</v>
      </c>
      <c r="BD31" s="251">
        <v>2.7359668986243873E-5</v>
      </c>
      <c r="BE31" s="251">
        <v>2.4010284896711117E-5</v>
      </c>
      <c r="BF31" s="251">
        <v>5.4669887226595463E-5</v>
      </c>
      <c r="BG31" s="251">
        <v>1.0462982608098594E-5</v>
      </c>
      <c r="BH31" s="251">
        <v>5.4518745338163098E-5</v>
      </c>
      <c r="BI31" s="251">
        <v>3.2807947205243328E-6</v>
      </c>
      <c r="BJ31" s="251">
        <v>2.2026210827390643E-5</v>
      </c>
      <c r="BK31" s="251">
        <v>2.3113243039047211E-5</v>
      </c>
      <c r="BL31" s="251">
        <v>8.9465271711681473E-6</v>
      </c>
      <c r="BM31" s="251">
        <v>3.6437500839714875E-6</v>
      </c>
      <c r="BN31" s="251">
        <v>1.5474425439578238E-5</v>
      </c>
      <c r="BO31" s="251">
        <v>8.0641904049079144E-6</v>
      </c>
      <c r="BP31" s="251">
        <v>1.1248538388673704E-5</v>
      </c>
      <c r="BQ31" s="251">
        <v>1.6534758474783247E-6</v>
      </c>
      <c r="BR31" s="251">
        <v>2.2096993364496486E-6</v>
      </c>
      <c r="BS31" s="251">
        <v>2.3633893986987954E-6</v>
      </c>
      <c r="BT31" s="251">
        <v>1.1701528222364217E-6</v>
      </c>
      <c r="BU31" s="251">
        <v>1.9394720484807429E-6</v>
      </c>
      <c r="BV31" s="251">
        <v>7.3916382444961675E-7</v>
      </c>
      <c r="BW31" s="251">
        <v>2.4200336867615844E-6</v>
      </c>
      <c r="BX31" s="251">
        <v>2.8886056980162117E-6</v>
      </c>
      <c r="BY31" s="251">
        <v>9.102970970072696E-6</v>
      </c>
      <c r="BZ31" s="251">
        <v>2.3756620897435242E-6</v>
      </c>
      <c r="CA31" s="251">
        <v>3.7103333835353307E-6</v>
      </c>
      <c r="CB31" s="251">
        <v>2.1112324717805467E-6</v>
      </c>
      <c r="CC31" s="251">
        <v>3.5845314530471931E-6</v>
      </c>
      <c r="CD31" s="251">
        <v>5.0917465533224405E-6</v>
      </c>
      <c r="CE31" s="251">
        <v>9.9134859032869305E-7</v>
      </c>
      <c r="CF31" s="251">
        <v>3.1722948159238648E-6</v>
      </c>
      <c r="CG31" s="251">
        <v>4.5990014760803303E-6</v>
      </c>
      <c r="CH31" s="251">
        <v>9.0221882217395446E-6</v>
      </c>
      <c r="CI31" s="251">
        <v>3.5638627919773533E-6</v>
      </c>
      <c r="CJ31" s="251">
        <v>1.922585655504457E-6</v>
      </c>
      <c r="CK31" s="251">
        <v>3.0326361251669635E-5</v>
      </c>
      <c r="CL31" s="251">
        <v>8.5784799945880469E-6</v>
      </c>
      <c r="CM31" s="251">
        <v>1.3993917817966957E-5</v>
      </c>
      <c r="CN31" s="251">
        <v>1.0749355530469177E-5</v>
      </c>
      <c r="CO31" s="251">
        <v>9.7252597627130902E-6</v>
      </c>
      <c r="CP31" s="251">
        <v>1.2605742680707337E-5</v>
      </c>
      <c r="CQ31" s="251">
        <v>1.6210211308055E-5</v>
      </c>
      <c r="CR31" s="251">
        <v>1.8808198447475599E-5</v>
      </c>
      <c r="CS31" s="251">
        <v>1.2995917895665613E-5</v>
      </c>
      <c r="CT31" s="251">
        <v>1.8847657292615278E-5</v>
      </c>
      <c r="CU31" s="251">
        <v>1.1775708896948353E-5</v>
      </c>
      <c r="CV31" s="251">
        <v>8.0532149223783376E-5</v>
      </c>
      <c r="CW31" s="251">
        <v>6.6943176976591582E-6</v>
      </c>
      <c r="CX31" s="251">
        <v>1.8300352259822728E-6</v>
      </c>
      <c r="CY31" s="251">
        <v>3.3698290605635098E-5</v>
      </c>
      <c r="CZ31" s="251">
        <v>3.5194184626467681E-5</v>
      </c>
      <c r="DA31" s="251">
        <v>3.3760916776924168E-6</v>
      </c>
      <c r="DB31" s="275">
        <v>1.0026790453149066</v>
      </c>
      <c r="DC31" s="275">
        <v>0.78052376999999995</v>
      </c>
    </row>
    <row r="32" spans="1:107" s="253" customFormat="1" ht="15" customHeight="1" x14ac:dyDescent="0.15">
      <c r="A32" s="254" t="s">
        <v>354</v>
      </c>
      <c r="B32" s="255" t="s">
        <v>628</v>
      </c>
      <c r="C32" s="250">
        <v>2.252928506017657E-3</v>
      </c>
      <c r="D32" s="251">
        <v>8.7390442368473725E-4</v>
      </c>
      <c r="E32" s="251">
        <v>8.4611695221804123E-4</v>
      </c>
      <c r="F32" s="251">
        <v>1.8499353655556019E-3</v>
      </c>
      <c r="G32" s="251">
        <v>3.9534414636869311E-3</v>
      </c>
      <c r="H32" s="251">
        <v>0</v>
      </c>
      <c r="I32" s="251">
        <v>6.0462911933022619E-3</v>
      </c>
      <c r="J32" s="251">
        <v>6.2625283401540957E-4</v>
      </c>
      <c r="K32" s="251">
        <v>1.5372416401088966E-3</v>
      </c>
      <c r="L32" s="251">
        <v>1.2435078172511741E-3</v>
      </c>
      <c r="M32" s="251">
        <v>7.5940040620780722E-4</v>
      </c>
      <c r="N32" s="251">
        <v>1.5133332169301242E-3</v>
      </c>
      <c r="O32" s="251">
        <v>1.2724820344230728E-3</v>
      </c>
      <c r="P32" s="251">
        <v>1.0734884268426015E-3</v>
      </c>
      <c r="Q32" s="251">
        <v>1.8088308867785753E-3</v>
      </c>
      <c r="R32" s="251">
        <v>6.2610375231588931E-4</v>
      </c>
      <c r="S32" s="251">
        <v>9.5758310872268886E-4</v>
      </c>
      <c r="T32" s="251">
        <v>6.8799764049639147E-4</v>
      </c>
      <c r="U32" s="251">
        <v>1.2890427995635454E-3</v>
      </c>
      <c r="V32" s="251">
        <v>5.6145261948388015E-4</v>
      </c>
      <c r="W32" s="251">
        <v>8.2852753181426929E-4</v>
      </c>
      <c r="X32" s="251">
        <v>7.5654303619486591E-3</v>
      </c>
      <c r="Y32" s="251">
        <v>8.4758586739880186E-4</v>
      </c>
      <c r="Z32" s="251">
        <v>6.5898089883784886E-4</v>
      </c>
      <c r="AA32" s="251">
        <v>2.9759022320550462E-4</v>
      </c>
      <c r="AB32" s="251">
        <v>5.8679280739801665E-4</v>
      </c>
      <c r="AC32" s="251">
        <v>1.1495316428123564E-3</v>
      </c>
      <c r="AD32" s="251">
        <v>1.0162345412346143</v>
      </c>
      <c r="AE32" s="251">
        <v>2.3087525818402737E-4</v>
      </c>
      <c r="AF32" s="251">
        <v>5.9809019120454071E-4</v>
      </c>
      <c r="AG32" s="251">
        <v>6.6756322544420761E-4</v>
      </c>
      <c r="AH32" s="251">
        <v>2.9601998829236367E-3</v>
      </c>
      <c r="AI32" s="251">
        <v>1.6520048706542235E-3</v>
      </c>
      <c r="AJ32" s="251">
        <v>4.4223766723850057E-3</v>
      </c>
      <c r="AK32" s="251">
        <v>0</v>
      </c>
      <c r="AL32" s="251">
        <v>0</v>
      </c>
      <c r="AM32" s="251">
        <v>1.5041367441939717E-3</v>
      </c>
      <c r="AN32" s="251">
        <v>2.0092768182673622E-3</v>
      </c>
      <c r="AO32" s="251">
        <v>1.4570577318932629E-3</v>
      </c>
      <c r="AP32" s="251">
        <v>0</v>
      </c>
      <c r="AQ32" s="251">
        <v>6.7132282085279494E-4</v>
      </c>
      <c r="AR32" s="251">
        <v>1.1285178442564799E-3</v>
      </c>
      <c r="AS32" s="251">
        <v>1.107005302063948E-3</v>
      </c>
      <c r="AT32" s="251">
        <v>3.4334462718302414E-4</v>
      </c>
      <c r="AU32" s="251">
        <v>2.3222293251340444E-4</v>
      </c>
      <c r="AV32" s="251">
        <v>4.1741527391562437E-4</v>
      </c>
      <c r="AW32" s="251">
        <v>4.861832192820611E-4</v>
      </c>
      <c r="AX32" s="251">
        <v>2.7805670204143567E-4</v>
      </c>
      <c r="AY32" s="251">
        <v>2.9923014160758443E-4</v>
      </c>
      <c r="AZ32" s="251">
        <v>2.4673986780865647E-4</v>
      </c>
      <c r="BA32" s="251">
        <v>1.624131254151763E-4</v>
      </c>
      <c r="BB32" s="251">
        <v>4.2098961492029993E-4</v>
      </c>
      <c r="BC32" s="251">
        <v>1.7318217692957112E-4</v>
      </c>
      <c r="BD32" s="251">
        <v>2.4099910649067388E-4</v>
      </c>
      <c r="BE32" s="251">
        <v>2.3581321079914536E-4</v>
      </c>
      <c r="BF32" s="251">
        <v>3.4275193264173134E-4</v>
      </c>
      <c r="BG32" s="251">
        <v>3.5572244557389299E-4</v>
      </c>
      <c r="BH32" s="251">
        <v>7.5339519581620268E-4</v>
      </c>
      <c r="BI32" s="251">
        <v>2.0461354284187759E-3</v>
      </c>
      <c r="BJ32" s="251">
        <v>6.9418021201127179E-4</v>
      </c>
      <c r="BK32" s="251">
        <v>7.977970815762535E-4</v>
      </c>
      <c r="BL32" s="251">
        <v>2.7238239842497097E-3</v>
      </c>
      <c r="BM32" s="251">
        <v>1.6174332072340554E-3</v>
      </c>
      <c r="BN32" s="251">
        <v>7.9078848618426446E-3</v>
      </c>
      <c r="BO32" s="251">
        <v>1.3420949815085132E-3</v>
      </c>
      <c r="BP32" s="251">
        <v>1.664078602182084E-3</v>
      </c>
      <c r="BQ32" s="251">
        <v>9.5723193714432548E-4</v>
      </c>
      <c r="BR32" s="251">
        <v>9.6926233465330987E-4</v>
      </c>
      <c r="BS32" s="251">
        <v>4.1720250383714234E-4</v>
      </c>
      <c r="BT32" s="251">
        <v>3.3150602234106462E-4</v>
      </c>
      <c r="BU32" s="251">
        <v>3.0890562095354721E-4</v>
      </c>
      <c r="BV32" s="251">
        <v>5.7806496369429875E-5</v>
      </c>
      <c r="BW32" s="251">
        <v>4.7939334141824594E-4</v>
      </c>
      <c r="BX32" s="251">
        <v>3.6510198458498083E-3</v>
      </c>
      <c r="BY32" s="251">
        <v>2.0662923410693677E-2</v>
      </c>
      <c r="BZ32" s="251">
        <v>4.3126138625301574E-3</v>
      </c>
      <c r="CA32" s="251">
        <v>1.2362577921510364E-2</v>
      </c>
      <c r="CB32" s="251">
        <v>1.9609343401856107E-3</v>
      </c>
      <c r="CC32" s="251">
        <v>4.9697861711095535E-4</v>
      </c>
      <c r="CD32" s="251">
        <v>3.8003496397180344E-4</v>
      </c>
      <c r="CE32" s="251">
        <v>8.1777664931976884E-4</v>
      </c>
      <c r="CF32" s="251">
        <v>4.2046189861448183E-4</v>
      </c>
      <c r="CG32" s="251">
        <v>4.1019174001793752E-4</v>
      </c>
      <c r="CH32" s="251">
        <v>4.8134797746525747E-4</v>
      </c>
      <c r="CI32" s="251">
        <v>1.0205349589573276E-3</v>
      </c>
      <c r="CJ32" s="251">
        <v>5.4789653919681553E-4</v>
      </c>
      <c r="CK32" s="251">
        <v>6.5901325497229118E-4</v>
      </c>
      <c r="CL32" s="251">
        <v>4.6138724651878938E-4</v>
      </c>
      <c r="CM32" s="251">
        <v>5.305823284809855E-4</v>
      </c>
      <c r="CN32" s="251">
        <v>8.3487507082720641E-4</v>
      </c>
      <c r="CO32" s="251">
        <v>6.8080422540974807E-4</v>
      </c>
      <c r="CP32" s="251">
        <v>5.3912041126008971E-4</v>
      </c>
      <c r="CQ32" s="251">
        <v>5.1595884158481644E-4</v>
      </c>
      <c r="CR32" s="251">
        <v>5.6303734508549063E-4</v>
      </c>
      <c r="CS32" s="251">
        <v>3.8095192330941827E-4</v>
      </c>
      <c r="CT32" s="251">
        <v>1.8030086541194097E-3</v>
      </c>
      <c r="CU32" s="251">
        <v>1.1449828514948754E-3</v>
      </c>
      <c r="CV32" s="251">
        <v>1.4962862735490566E-3</v>
      </c>
      <c r="CW32" s="251">
        <v>1.5880538534978142E-3</v>
      </c>
      <c r="CX32" s="251">
        <v>3.4774124873714361E-4</v>
      </c>
      <c r="CY32" s="251">
        <v>1.1026912416106974E-3</v>
      </c>
      <c r="CZ32" s="251">
        <v>3.4876148446276841E-4</v>
      </c>
      <c r="DA32" s="251">
        <v>1.3160045514929125E-3</v>
      </c>
      <c r="DB32" s="275">
        <v>1.1654984927384748</v>
      </c>
      <c r="DC32" s="275">
        <v>0.90726865999999995</v>
      </c>
    </row>
    <row r="33" spans="1:107" s="253" customFormat="1" ht="15" customHeight="1" x14ac:dyDescent="0.15">
      <c r="A33" s="254" t="s">
        <v>355</v>
      </c>
      <c r="B33" s="255" t="s">
        <v>543</v>
      </c>
      <c r="C33" s="250">
        <v>1.6028925995963184E-3</v>
      </c>
      <c r="D33" s="251">
        <v>5.1330416482610189E-4</v>
      </c>
      <c r="E33" s="251">
        <v>9.5821264461957588E-4</v>
      </c>
      <c r="F33" s="251">
        <v>1.1006871724720997E-3</v>
      </c>
      <c r="G33" s="251">
        <v>2.6342646546934096E-3</v>
      </c>
      <c r="H33" s="251">
        <v>0</v>
      </c>
      <c r="I33" s="251">
        <v>2.8358766946810391E-4</v>
      </c>
      <c r="J33" s="251">
        <v>9.8813988139807569E-4</v>
      </c>
      <c r="K33" s="251">
        <v>2.0969900997948043E-3</v>
      </c>
      <c r="L33" s="251">
        <v>8.3839554168927267E-4</v>
      </c>
      <c r="M33" s="251">
        <v>2.580466273826831E-3</v>
      </c>
      <c r="N33" s="251">
        <v>3.6901324425497447E-3</v>
      </c>
      <c r="O33" s="251">
        <v>9.4570957760212529E-3</v>
      </c>
      <c r="P33" s="251">
        <v>4.8902721177581515E-4</v>
      </c>
      <c r="Q33" s="251">
        <v>1.1458150860736056E-3</v>
      </c>
      <c r="R33" s="251">
        <v>9.6564375882699622E-4</v>
      </c>
      <c r="S33" s="251">
        <v>1.7232228729432448E-3</v>
      </c>
      <c r="T33" s="251">
        <v>8.0530671510853358E-3</v>
      </c>
      <c r="U33" s="251">
        <v>4.3959532079685237E-3</v>
      </c>
      <c r="V33" s="251">
        <v>3.5706071950617683E-3</v>
      </c>
      <c r="W33" s="251">
        <v>5.6823712705855144E-3</v>
      </c>
      <c r="X33" s="251">
        <v>2.0520307306156511E-3</v>
      </c>
      <c r="Y33" s="251">
        <v>2.232936001075693E-4</v>
      </c>
      <c r="Z33" s="251">
        <v>1.0805040584046053E-4</v>
      </c>
      <c r="AA33" s="251">
        <v>1.5121751045257042E-4</v>
      </c>
      <c r="AB33" s="251">
        <v>9.8643485763012361E-3</v>
      </c>
      <c r="AC33" s="251">
        <v>2.2284984356445211E-3</v>
      </c>
      <c r="AD33" s="251">
        <v>7.6998522428643664E-5</v>
      </c>
      <c r="AE33" s="251">
        <v>1.034261389139455</v>
      </c>
      <c r="AF33" s="251">
        <v>6.0623638312484497E-3</v>
      </c>
      <c r="AG33" s="251">
        <v>1.7529800922535465E-3</v>
      </c>
      <c r="AH33" s="251">
        <v>5.1200082218653947E-3</v>
      </c>
      <c r="AI33" s="251">
        <v>2.6727899295644176E-4</v>
      </c>
      <c r="AJ33" s="251">
        <v>5.4135276276950667E-4</v>
      </c>
      <c r="AK33" s="251">
        <v>0</v>
      </c>
      <c r="AL33" s="251">
        <v>0</v>
      </c>
      <c r="AM33" s="251">
        <v>7.1971469192911973E-5</v>
      </c>
      <c r="AN33" s="251">
        <v>1.8349836024853831E-4</v>
      </c>
      <c r="AO33" s="251">
        <v>1.2215336440664671E-4</v>
      </c>
      <c r="AP33" s="251">
        <v>0</v>
      </c>
      <c r="AQ33" s="251">
        <v>4.8298557040004183E-4</v>
      </c>
      <c r="AR33" s="251">
        <v>2.5943145036168416E-4</v>
      </c>
      <c r="AS33" s="251">
        <v>6.355822207959399E-4</v>
      </c>
      <c r="AT33" s="251">
        <v>5.0770360821521384E-4</v>
      </c>
      <c r="AU33" s="251">
        <v>2.4053599004080941E-3</v>
      </c>
      <c r="AV33" s="251">
        <v>6.2882180538102609E-3</v>
      </c>
      <c r="AW33" s="251">
        <v>3.3256407440426083E-3</v>
      </c>
      <c r="AX33" s="251">
        <v>2.1302229041690458E-3</v>
      </c>
      <c r="AY33" s="251">
        <v>4.0538244278695099E-3</v>
      </c>
      <c r="AZ33" s="251">
        <v>6.3907242952566425E-3</v>
      </c>
      <c r="BA33" s="251">
        <v>1.4524661205192033E-3</v>
      </c>
      <c r="BB33" s="251">
        <v>4.8502519817613214E-3</v>
      </c>
      <c r="BC33" s="251">
        <v>5.356802253479882E-3</v>
      </c>
      <c r="BD33" s="251">
        <v>6.8183306655913425E-3</v>
      </c>
      <c r="BE33" s="251">
        <v>5.9963008721047014E-3</v>
      </c>
      <c r="BF33" s="251">
        <v>1.4573264458316449E-3</v>
      </c>
      <c r="BG33" s="251">
        <v>8.3662114900369454E-4</v>
      </c>
      <c r="BH33" s="251">
        <v>7.6777133598897335E-3</v>
      </c>
      <c r="BI33" s="251">
        <v>3.7697121844471987E-4</v>
      </c>
      <c r="BJ33" s="251">
        <v>1.8948617805326722E-3</v>
      </c>
      <c r="BK33" s="251">
        <v>2.4695177890435766E-3</v>
      </c>
      <c r="BL33" s="251">
        <v>1.6383660901208507E-3</v>
      </c>
      <c r="BM33" s="251">
        <v>1.9563100821702776E-4</v>
      </c>
      <c r="BN33" s="251">
        <v>2.1101335598389757E-4</v>
      </c>
      <c r="BO33" s="251">
        <v>6.2404455818579766E-3</v>
      </c>
      <c r="BP33" s="251">
        <v>5.9228633910385288E-4</v>
      </c>
      <c r="BQ33" s="251">
        <v>3.0845393237940142E-4</v>
      </c>
      <c r="BR33" s="251">
        <v>1.6080175590857354E-3</v>
      </c>
      <c r="BS33" s="251">
        <v>6.4769456842321094E-4</v>
      </c>
      <c r="BT33" s="251">
        <v>2.3249744341911804E-4</v>
      </c>
      <c r="BU33" s="251">
        <v>6.415964834759004E-4</v>
      </c>
      <c r="BV33" s="251">
        <v>1.5323794826552659E-4</v>
      </c>
      <c r="BW33" s="251">
        <v>1.9699457855789664E-4</v>
      </c>
      <c r="BX33" s="251">
        <v>1.7201177647492956E-4</v>
      </c>
      <c r="BY33" s="251">
        <v>5.625999198452926E-4</v>
      </c>
      <c r="BZ33" s="251">
        <v>1.9562424256519345E-4</v>
      </c>
      <c r="CA33" s="251">
        <v>2.1601407088164872E-4</v>
      </c>
      <c r="CB33" s="251">
        <v>4.3389121223881642E-4</v>
      </c>
      <c r="CC33" s="251">
        <v>7.6930245394555392E-4</v>
      </c>
      <c r="CD33" s="251">
        <v>2.6826256995158578E-4</v>
      </c>
      <c r="CE33" s="251">
        <v>7.5807722388048076E-5</v>
      </c>
      <c r="CF33" s="251">
        <v>2.2426765057826395E-4</v>
      </c>
      <c r="CG33" s="251">
        <v>3.8891971036852198E-4</v>
      </c>
      <c r="CH33" s="251">
        <v>1.1328560642947533E-3</v>
      </c>
      <c r="CI33" s="251">
        <v>2.8715467370687601E-4</v>
      </c>
      <c r="CJ33" s="251">
        <v>1.9661543735275574E-4</v>
      </c>
      <c r="CK33" s="251">
        <v>1.6151153554885989E-3</v>
      </c>
      <c r="CL33" s="251">
        <v>3.2969861006447036E-4</v>
      </c>
      <c r="CM33" s="251">
        <v>2.1784479799541679E-4</v>
      </c>
      <c r="CN33" s="251">
        <v>2.1373573494305238E-4</v>
      </c>
      <c r="CO33" s="251">
        <v>6.4299452838097258E-4</v>
      </c>
      <c r="CP33" s="251">
        <v>3.6382475844712591E-4</v>
      </c>
      <c r="CQ33" s="251">
        <v>9.2977449139055636E-4</v>
      </c>
      <c r="CR33" s="251">
        <v>1.2741791186685262E-3</v>
      </c>
      <c r="CS33" s="251">
        <v>3.2962171463218583E-4</v>
      </c>
      <c r="CT33" s="251">
        <v>5.6015221948912985E-4</v>
      </c>
      <c r="CU33" s="251">
        <v>5.3838757904992745E-4</v>
      </c>
      <c r="CV33" s="251">
        <v>8.3635230001490176E-4</v>
      </c>
      <c r="CW33" s="251">
        <v>1.1435640898169361E-3</v>
      </c>
      <c r="CX33" s="251">
        <v>1.0774955535770489E-4</v>
      </c>
      <c r="CY33" s="251">
        <v>2.6627361896686396E-4</v>
      </c>
      <c r="CZ33" s="251">
        <v>6.0972262285536255E-3</v>
      </c>
      <c r="DA33" s="251">
        <v>4.4685295368774479E-4</v>
      </c>
      <c r="DB33" s="276">
        <v>1.2150270775510259</v>
      </c>
      <c r="DC33" s="276">
        <v>0.94582361000000004</v>
      </c>
    </row>
    <row r="34" spans="1:107" s="253" customFormat="1" ht="15" customHeight="1" x14ac:dyDescent="0.15">
      <c r="A34" s="254" t="s">
        <v>356</v>
      </c>
      <c r="B34" s="255" t="s">
        <v>544</v>
      </c>
      <c r="C34" s="250">
        <v>4.282368832644146E-4</v>
      </c>
      <c r="D34" s="251">
        <v>1.590471898025599E-4</v>
      </c>
      <c r="E34" s="251">
        <v>4.2103625048139183E-4</v>
      </c>
      <c r="F34" s="251">
        <v>2.2452027549335255E-4</v>
      </c>
      <c r="G34" s="251">
        <v>1.4186331988430215E-4</v>
      </c>
      <c r="H34" s="251">
        <v>0</v>
      </c>
      <c r="I34" s="251">
        <v>7.9008679281117984E-4</v>
      </c>
      <c r="J34" s="251">
        <v>1.0919746974880883E-4</v>
      </c>
      <c r="K34" s="251">
        <v>9.3904098136222063E-5</v>
      </c>
      <c r="L34" s="251">
        <v>2.1759709287465316E-4</v>
      </c>
      <c r="M34" s="251">
        <v>1.1323366445617612E-4</v>
      </c>
      <c r="N34" s="251">
        <v>1.3382755716283612E-4</v>
      </c>
      <c r="O34" s="251">
        <v>1.1312015088963988E-4</v>
      </c>
      <c r="P34" s="251">
        <v>1.155752361947844E-4</v>
      </c>
      <c r="Q34" s="251">
        <v>1.1922310354738558E-4</v>
      </c>
      <c r="R34" s="251">
        <v>3.1645233999583216E-4</v>
      </c>
      <c r="S34" s="251">
        <v>2.0044523167835152E-4</v>
      </c>
      <c r="T34" s="251">
        <v>1.5632476120015272E-4</v>
      </c>
      <c r="U34" s="251">
        <v>1.4171392235006231E-4</v>
      </c>
      <c r="V34" s="251">
        <v>8.0782657673744959E-5</v>
      </c>
      <c r="W34" s="251">
        <v>7.8093571843986984E-5</v>
      </c>
      <c r="X34" s="251">
        <v>2.7446461421942774E-4</v>
      </c>
      <c r="Y34" s="251">
        <v>2.3200637395358949E-4</v>
      </c>
      <c r="Z34" s="251">
        <v>2.3063052584004057E-4</v>
      </c>
      <c r="AA34" s="251">
        <v>6.9091565219346377E-5</v>
      </c>
      <c r="AB34" s="251">
        <v>3.4056366114004099E-4</v>
      </c>
      <c r="AC34" s="251">
        <v>5.15582997999983E-5</v>
      </c>
      <c r="AD34" s="251">
        <v>1.605933821991444E-4</v>
      </c>
      <c r="AE34" s="251">
        <v>1.4153783731627516E-4</v>
      </c>
      <c r="AF34" s="251">
        <v>1.0059119754954073</v>
      </c>
      <c r="AG34" s="251">
        <v>9.8655530977037297E-3</v>
      </c>
      <c r="AH34" s="251">
        <v>1.4654151246799339E-4</v>
      </c>
      <c r="AI34" s="251">
        <v>5.0576623225705782E-4</v>
      </c>
      <c r="AJ34" s="251">
        <v>3.3202280921283857E-4</v>
      </c>
      <c r="AK34" s="251">
        <v>0</v>
      </c>
      <c r="AL34" s="251">
        <v>0</v>
      </c>
      <c r="AM34" s="251">
        <v>1.0335273520312457E-4</v>
      </c>
      <c r="AN34" s="251">
        <v>1.0883200107372817E-4</v>
      </c>
      <c r="AO34" s="251">
        <v>2.007549053222605E-4</v>
      </c>
      <c r="AP34" s="251">
        <v>0</v>
      </c>
      <c r="AQ34" s="251">
        <v>6.1590131806868979E-5</v>
      </c>
      <c r="AR34" s="251">
        <v>2.9600631057293605E-4</v>
      </c>
      <c r="AS34" s="251">
        <v>1.4297483506805361E-4</v>
      </c>
      <c r="AT34" s="251">
        <v>9.4734585187734811E-4</v>
      </c>
      <c r="AU34" s="251">
        <v>5.7109826411516466E-4</v>
      </c>
      <c r="AV34" s="251">
        <v>8.5554372259953159E-4</v>
      </c>
      <c r="AW34" s="251">
        <v>4.159151681106357E-4</v>
      </c>
      <c r="AX34" s="251">
        <v>8.968662018153679E-5</v>
      </c>
      <c r="AY34" s="251">
        <v>8.9267864086286142E-4</v>
      </c>
      <c r="AZ34" s="251">
        <v>8.9011360967395194E-4</v>
      </c>
      <c r="BA34" s="251">
        <v>1.141266330633579E-4</v>
      </c>
      <c r="BB34" s="251">
        <v>5.9276703544016796E-4</v>
      </c>
      <c r="BC34" s="251">
        <v>1.4907944914307634E-3</v>
      </c>
      <c r="BD34" s="251">
        <v>2.0719371120485967E-4</v>
      </c>
      <c r="BE34" s="251">
        <v>1.4110666319782537E-3</v>
      </c>
      <c r="BF34" s="251">
        <v>1.050938556222146E-3</v>
      </c>
      <c r="BG34" s="251">
        <v>1.7468449974467378E-3</v>
      </c>
      <c r="BH34" s="251">
        <v>5.9010745822332591E-4</v>
      </c>
      <c r="BI34" s="251">
        <v>5.7055090940750781E-4</v>
      </c>
      <c r="BJ34" s="251">
        <v>1.1993127306107774E-4</v>
      </c>
      <c r="BK34" s="251">
        <v>1.4513719893779581E-4</v>
      </c>
      <c r="BL34" s="251">
        <v>4.6425848949361865E-4</v>
      </c>
      <c r="BM34" s="251">
        <v>3.089759219627702E-4</v>
      </c>
      <c r="BN34" s="251">
        <v>8.5141037343974718E-5</v>
      </c>
      <c r="BO34" s="251">
        <v>3.1235245006386964E-4</v>
      </c>
      <c r="BP34" s="251">
        <v>2.0040915630471332E-3</v>
      </c>
      <c r="BQ34" s="251">
        <v>9.8331022171519643E-5</v>
      </c>
      <c r="BR34" s="251">
        <v>1.0503929258975754E-4</v>
      </c>
      <c r="BS34" s="251">
        <v>6.1441098822615506E-5</v>
      </c>
      <c r="BT34" s="251">
        <v>3.4033217199538375E-5</v>
      </c>
      <c r="BU34" s="251">
        <v>3.7263783880567965E-5</v>
      </c>
      <c r="BV34" s="251">
        <v>7.8812080533456626E-6</v>
      </c>
      <c r="BW34" s="251">
        <v>1.4694785133844451E-4</v>
      </c>
      <c r="BX34" s="251">
        <v>3.3646131901481541E-4</v>
      </c>
      <c r="BY34" s="251">
        <v>1.7593457348114121E-3</v>
      </c>
      <c r="BZ34" s="251">
        <v>4.3314276827140615E-4</v>
      </c>
      <c r="CA34" s="251">
        <v>9.9096218142062507E-5</v>
      </c>
      <c r="CB34" s="251">
        <v>1.812699143907544E-4</v>
      </c>
      <c r="CC34" s="251">
        <v>1.5491860833148066E-4</v>
      </c>
      <c r="CD34" s="251">
        <v>1.2371458164610129E-4</v>
      </c>
      <c r="CE34" s="251">
        <v>8.3978308911497715E-5</v>
      </c>
      <c r="CF34" s="251">
        <v>1.4948745032891E-4</v>
      </c>
      <c r="CG34" s="251">
        <v>1.090893824505587E-4</v>
      </c>
      <c r="CH34" s="251">
        <v>1.1152355996712845E-4</v>
      </c>
      <c r="CI34" s="251">
        <v>2.5325572531935696E-4</v>
      </c>
      <c r="CJ34" s="251">
        <v>7.8641404064686192E-5</v>
      </c>
      <c r="CK34" s="251">
        <v>1.5723567514983308E-4</v>
      </c>
      <c r="CL34" s="251">
        <v>1.6075364165622728E-4</v>
      </c>
      <c r="CM34" s="251">
        <v>2.3857913560752181E-4</v>
      </c>
      <c r="CN34" s="251">
        <v>1.7323592367321747E-4</v>
      </c>
      <c r="CO34" s="251">
        <v>5.1629439987692502E-4</v>
      </c>
      <c r="CP34" s="251">
        <v>6.3873908151171441E-4</v>
      </c>
      <c r="CQ34" s="251">
        <v>7.9297754541794927E-5</v>
      </c>
      <c r="CR34" s="251">
        <v>4.0235735449680116E-3</v>
      </c>
      <c r="CS34" s="251">
        <v>5.9811231163546218E-5</v>
      </c>
      <c r="CT34" s="251">
        <v>3.0110429974613547E-4</v>
      </c>
      <c r="CU34" s="251">
        <v>1.074895097519518E-4</v>
      </c>
      <c r="CV34" s="251">
        <v>1.7385197035822187E-4</v>
      </c>
      <c r="CW34" s="251">
        <v>2.6285642833188315E-4</v>
      </c>
      <c r="CX34" s="251">
        <v>1.1104512728487336E-3</v>
      </c>
      <c r="CY34" s="251">
        <v>2.10823893218399E-4</v>
      </c>
      <c r="CZ34" s="251">
        <v>1.0216962427697417E-3</v>
      </c>
      <c r="DA34" s="251">
        <v>1.0213776479507464E-4</v>
      </c>
      <c r="DB34" s="275">
        <v>1.0529095523506971</v>
      </c>
      <c r="DC34" s="275">
        <v>0.81962511999999998</v>
      </c>
    </row>
    <row r="35" spans="1:107" s="253" customFormat="1" ht="15" customHeight="1" x14ac:dyDescent="0.15">
      <c r="A35" s="254" t="s">
        <v>357</v>
      </c>
      <c r="B35" s="255" t="s">
        <v>545</v>
      </c>
      <c r="C35" s="250">
        <v>1.6967467564205228E-6</v>
      </c>
      <c r="D35" s="251">
        <v>3.0643065412135893E-7</v>
      </c>
      <c r="E35" s="251">
        <v>2.8216570973664416E-7</v>
      </c>
      <c r="F35" s="251">
        <v>2.7770748632773356E-6</v>
      </c>
      <c r="G35" s="251">
        <v>2.3112152048461627E-6</v>
      </c>
      <c r="H35" s="251">
        <v>0</v>
      </c>
      <c r="I35" s="251">
        <v>1.7058929293776315E-5</v>
      </c>
      <c r="J35" s="251">
        <v>3.2325771341017196E-7</v>
      </c>
      <c r="K35" s="251">
        <v>8.0498673914776361E-7</v>
      </c>
      <c r="L35" s="251">
        <v>8.8451079180490972E-7</v>
      </c>
      <c r="M35" s="251">
        <v>1.0360157412961546E-6</v>
      </c>
      <c r="N35" s="251">
        <v>7.112672056256212E-7</v>
      </c>
      <c r="O35" s="251">
        <v>5.7595910056219307E-7</v>
      </c>
      <c r="P35" s="251">
        <v>4.5286806451399693E-7</v>
      </c>
      <c r="Q35" s="251">
        <v>1.3868130016545503E-6</v>
      </c>
      <c r="R35" s="251">
        <v>3.1036520130059397E-5</v>
      </c>
      <c r="S35" s="251">
        <v>2.1431225566964224E-6</v>
      </c>
      <c r="T35" s="251">
        <v>5.4345891477942951E-6</v>
      </c>
      <c r="U35" s="251">
        <v>5.9058652724555511E-7</v>
      </c>
      <c r="V35" s="251">
        <v>1.1717875032492664E-6</v>
      </c>
      <c r="W35" s="251">
        <v>8.7149549298552611E-7</v>
      </c>
      <c r="X35" s="251">
        <v>1.9377013879574299E-6</v>
      </c>
      <c r="Y35" s="251">
        <v>9.4398886242607157E-7</v>
      </c>
      <c r="Z35" s="251">
        <v>4.8991557762722719E-7</v>
      </c>
      <c r="AA35" s="251">
        <v>2.4934710033189886E-7</v>
      </c>
      <c r="AB35" s="251">
        <v>4.8428925188639302E-7</v>
      </c>
      <c r="AC35" s="251">
        <v>5.0278661447695283E-6</v>
      </c>
      <c r="AD35" s="251">
        <v>4.9413413505909799E-6</v>
      </c>
      <c r="AE35" s="251">
        <v>7.3832366806889298E-7</v>
      </c>
      <c r="AF35" s="251">
        <v>1.7966673906366181E-6</v>
      </c>
      <c r="AG35" s="251">
        <v>1.0013724440508616</v>
      </c>
      <c r="AH35" s="251">
        <v>1.0825942025136894E-6</v>
      </c>
      <c r="AI35" s="251">
        <v>2.2898669801239145E-6</v>
      </c>
      <c r="AJ35" s="251">
        <v>6.3401747667756755E-6</v>
      </c>
      <c r="AK35" s="251">
        <v>0</v>
      </c>
      <c r="AL35" s="251">
        <v>0</v>
      </c>
      <c r="AM35" s="251">
        <v>2.2386596536990385E-7</v>
      </c>
      <c r="AN35" s="251">
        <v>2.2517267572191062E-6</v>
      </c>
      <c r="AO35" s="251">
        <v>3.3327515453792645E-6</v>
      </c>
      <c r="AP35" s="251">
        <v>0</v>
      </c>
      <c r="AQ35" s="251">
        <v>7.8985202869296654E-7</v>
      </c>
      <c r="AR35" s="251">
        <v>4.8577038097038529E-6</v>
      </c>
      <c r="AS35" s="251">
        <v>6.5424782950021709E-7</v>
      </c>
      <c r="AT35" s="251">
        <v>5.0373069555539803E-7</v>
      </c>
      <c r="AU35" s="251">
        <v>6.4129870299926935E-6</v>
      </c>
      <c r="AV35" s="251">
        <v>2.7499968238937854E-5</v>
      </c>
      <c r="AW35" s="251">
        <v>2.9266527231474642E-6</v>
      </c>
      <c r="AX35" s="251">
        <v>2.3446263616039072E-6</v>
      </c>
      <c r="AY35" s="251">
        <v>1.0549759093660639E-6</v>
      </c>
      <c r="AZ35" s="251">
        <v>3.6123292223488914E-7</v>
      </c>
      <c r="BA35" s="251">
        <v>3.0398574436280499E-7</v>
      </c>
      <c r="BB35" s="251">
        <v>2.8673439817178034E-7</v>
      </c>
      <c r="BC35" s="251">
        <v>6.9275889366262056E-6</v>
      </c>
      <c r="BD35" s="251">
        <v>3.4247245296368037E-7</v>
      </c>
      <c r="BE35" s="251">
        <v>9.7364564289546868E-7</v>
      </c>
      <c r="BF35" s="251">
        <v>1.0788548470794425E-6</v>
      </c>
      <c r="BG35" s="251">
        <v>1.0946654916388585E-6</v>
      </c>
      <c r="BH35" s="251">
        <v>3.4104895188007676E-5</v>
      </c>
      <c r="BI35" s="251">
        <v>1.4809973308788074E-6</v>
      </c>
      <c r="BJ35" s="251">
        <v>7.9924953499761107E-7</v>
      </c>
      <c r="BK35" s="251">
        <v>9.1870583100783354E-7</v>
      </c>
      <c r="BL35" s="251">
        <v>1.1055845580168121E-6</v>
      </c>
      <c r="BM35" s="251">
        <v>1.1643138393691824E-6</v>
      </c>
      <c r="BN35" s="251">
        <v>4.0288843524041108E-5</v>
      </c>
      <c r="BO35" s="251">
        <v>2.0615443919321711E-6</v>
      </c>
      <c r="BP35" s="251">
        <v>3.2056703467676112E-6</v>
      </c>
      <c r="BQ35" s="251">
        <v>1.0997874103914558E-6</v>
      </c>
      <c r="BR35" s="251">
        <v>1.767388616307492E-6</v>
      </c>
      <c r="BS35" s="251">
        <v>1.7492378287349691E-6</v>
      </c>
      <c r="BT35" s="251">
        <v>3.7566016628429389E-7</v>
      </c>
      <c r="BU35" s="251">
        <v>4.0210870317293739E-7</v>
      </c>
      <c r="BV35" s="251">
        <v>1.2339343549993768E-7</v>
      </c>
      <c r="BW35" s="251">
        <v>1.6914836268788845E-6</v>
      </c>
      <c r="BX35" s="251">
        <v>5.9916469117900151E-7</v>
      </c>
      <c r="BY35" s="251">
        <v>1.4106604342556419E-6</v>
      </c>
      <c r="BZ35" s="251">
        <v>6.6636430126701578E-7</v>
      </c>
      <c r="CA35" s="251">
        <v>6.3103441469671465E-7</v>
      </c>
      <c r="CB35" s="251">
        <v>3.8541072475525977E-7</v>
      </c>
      <c r="CC35" s="251">
        <v>5.5956483640291031E-7</v>
      </c>
      <c r="CD35" s="251">
        <v>5.4751415056669599E-7</v>
      </c>
      <c r="CE35" s="251">
        <v>4.2365107109229467E-6</v>
      </c>
      <c r="CF35" s="251">
        <v>5.8113580093612134E-6</v>
      </c>
      <c r="CG35" s="251">
        <v>2.9452227196554033E-6</v>
      </c>
      <c r="CH35" s="251">
        <v>9.8930472838430901E-7</v>
      </c>
      <c r="CI35" s="251">
        <v>3.0359071440369007E-6</v>
      </c>
      <c r="CJ35" s="251">
        <v>1.1692998589727103E-6</v>
      </c>
      <c r="CK35" s="251">
        <v>8.9777884807685075E-6</v>
      </c>
      <c r="CL35" s="251">
        <v>7.1878327655444596E-7</v>
      </c>
      <c r="CM35" s="251">
        <v>1.292973075600443E-6</v>
      </c>
      <c r="CN35" s="251">
        <v>7.488657292690197E-7</v>
      </c>
      <c r="CO35" s="251">
        <v>1.3441533322037578E-5</v>
      </c>
      <c r="CP35" s="251">
        <v>6.4615062250057487E-6</v>
      </c>
      <c r="CQ35" s="251">
        <v>1.2951651209716823E-6</v>
      </c>
      <c r="CR35" s="251">
        <v>4.5245220918015313E-7</v>
      </c>
      <c r="CS35" s="251">
        <v>1.4077350043445576E-6</v>
      </c>
      <c r="CT35" s="251">
        <v>2.3406026605013169E-6</v>
      </c>
      <c r="CU35" s="251">
        <v>7.8976452185628497E-7</v>
      </c>
      <c r="CV35" s="251">
        <v>2.8860682870635597E-6</v>
      </c>
      <c r="CW35" s="251">
        <v>2.7339130340045725E-6</v>
      </c>
      <c r="CX35" s="251">
        <v>5.433240964165833E-7</v>
      </c>
      <c r="CY35" s="251">
        <v>9.8273606372240474E-6</v>
      </c>
      <c r="CZ35" s="251">
        <v>1.0973123869811021E-6</v>
      </c>
      <c r="DA35" s="251">
        <v>5.0234231266070841E-6</v>
      </c>
      <c r="DB35" s="275">
        <v>1.0017102094913246</v>
      </c>
      <c r="DC35" s="275">
        <v>0.77976959000000001</v>
      </c>
    </row>
    <row r="36" spans="1:107" s="253" customFormat="1" ht="15" customHeight="1" x14ac:dyDescent="0.15">
      <c r="A36" s="254" t="s">
        <v>358</v>
      </c>
      <c r="B36" s="255" t="s">
        <v>546</v>
      </c>
      <c r="C36" s="250">
        <v>9.0112428219713948E-6</v>
      </c>
      <c r="D36" s="251">
        <v>3.1607994813216519E-6</v>
      </c>
      <c r="E36" s="251">
        <v>1.0543318343975755E-5</v>
      </c>
      <c r="F36" s="251">
        <v>7.0015560564963281E-6</v>
      </c>
      <c r="G36" s="251">
        <v>2.5173425073220357E-6</v>
      </c>
      <c r="H36" s="251">
        <v>0</v>
      </c>
      <c r="I36" s="251">
        <v>9.323363573502888E-6</v>
      </c>
      <c r="J36" s="251">
        <v>1.1010852400769409E-5</v>
      </c>
      <c r="K36" s="251">
        <v>2.3042319832881503E-5</v>
      </c>
      <c r="L36" s="251">
        <v>4.6943886235626935E-6</v>
      </c>
      <c r="M36" s="251">
        <v>4.0252444237596207E-6</v>
      </c>
      <c r="N36" s="251">
        <v>2.7474456289046469E-5</v>
      </c>
      <c r="O36" s="251">
        <v>1.6083292054611727E-4</v>
      </c>
      <c r="P36" s="251">
        <v>3.6545554465336025E-6</v>
      </c>
      <c r="Q36" s="251">
        <v>1.1061199749523193E-5</v>
      </c>
      <c r="R36" s="251">
        <v>1.5105865016028228E-5</v>
      </c>
      <c r="S36" s="251">
        <v>4.7158434572402264E-6</v>
      </c>
      <c r="T36" s="251">
        <v>1.8977857152563157E-4</v>
      </c>
      <c r="U36" s="251">
        <v>5.3545069706942526E-6</v>
      </c>
      <c r="V36" s="251">
        <v>1.8790429878127894E-6</v>
      </c>
      <c r="W36" s="251">
        <v>1.9555761077525437E-6</v>
      </c>
      <c r="X36" s="251">
        <v>4.5834460919498564E-6</v>
      </c>
      <c r="Y36" s="251">
        <v>7.7799548698644028E-6</v>
      </c>
      <c r="Z36" s="251">
        <v>2.4392207404723464E-6</v>
      </c>
      <c r="AA36" s="251">
        <v>1.5092911014441963E-6</v>
      </c>
      <c r="AB36" s="251">
        <v>3.1904413042844587E-4</v>
      </c>
      <c r="AC36" s="251">
        <v>2.8966021254388474E-5</v>
      </c>
      <c r="AD36" s="251">
        <v>3.0520607171510138E-6</v>
      </c>
      <c r="AE36" s="251">
        <v>7.5083476294102614E-5</v>
      </c>
      <c r="AF36" s="251">
        <v>2.3644966291050528E-5</v>
      </c>
      <c r="AG36" s="251">
        <v>2.4862652730207124E-6</v>
      </c>
      <c r="AH36" s="251">
        <v>1.0008881559472744</v>
      </c>
      <c r="AI36" s="251">
        <v>7.1557911553280334E-6</v>
      </c>
      <c r="AJ36" s="251">
        <v>3.8286260698882511E-5</v>
      </c>
      <c r="AK36" s="251">
        <v>0</v>
      </c>
      <c r="AL36" s="251">
        <v>0</v>
      </c>
      <c r="AM36" s="251">
        <v>1.5362025613618883E-6</v>
      </c>
      <c r="AN36" s="251">
        <v>3.314952007742768E-6</v>
      </c>
      <c r="AO36" s="251">
        <v>2.950366330081201E-6</v>
      </c>
      <c r="AP36" s="251">
        <v>0</v>
      </c>
      <c r="AQ36" s="251">
        <v>1.9420289617757049E-6</v>
      </c>
      <c r="AR36" s="251">
        <v>5.9388646169556831E-6</v>
      </c>
      <c r="AS36" s="251">
        <v>7.5037546802639171E-5</v>
      </c>
      <c r="AT36" s="251">
        <v>3.4728865501757127E-6</v>
      </c>
      <c r="AU36" s="251">
        <v>1.1044514488870618E-5</v>
      </c>
      <c r="AV36" s="251">
        <v>6.5983105363864999E-4</v>
      </c>
      <c r="AW36" s="251">
        <v>3.5204575419754905E-5</v>
      </c>
      <c r="AX36" s="251">
        <v>1.637636827298141E-4</v>
      </c>
      <c r="AY36" s="251">
        <v>7.4106239983261075E-6</v>
      </c>
      <c r="AZ36" s="251">
        <v>5.2683995538626007E-5</v>
      </c>
      <c r="BA36" s="251">
        <v>6.0331470093945332E-6</v>
      </c>
      <c r="BB36" s="251">
        <v>1.9491428127949058E-4</v>
      </c>
      <c r="BC36" s="251">
        <v>1.8223735390930732E-5</v>
      </c>
      <c r="BD36" s="251">
        <v>2.3598143691078547E-5</v>
      </c>
      <c r="BE36" s="251">
        <v>3.3139997430363919E-4</v>
      </c>
      <c r="BF36" s="251">
        <v>2.4845816520706703E-5</v>
      </c>
      <c r="BG36" s="251">
        <v>2.2309313086919469E-4</v>
      </c>
      <c r="BH36" s="251">
        <v>1.6747922723793002E-4</v>
      </c>
      <c r="BI36" s="251">
        <v>4.9924307068285457E-6</v>
      </c>
      <c r="BJ36" s="251">
        <v>7.7396148942455607E-5</v>
      </c>
      <c r="BK36" s="251">
        <v>5.2024260103212408E-5</v>
      </c>
      <c r="BL36" s="251">
        <v>4.4060768284765012E-6</v>
      </c>
      <c r="BM36" s="251">
        <v>1.0197979887418369E-5</v>
      </c>
      <c r="BN36" s="251">
        <v>4.2752313121399868E-6</v>
      </c>
      <c r="BO36" s="251">
        <v>8.1409486510489422E-6</v>
      </c>
      <c r="BP36" s="251">
        <v>6.9027891791011281E-6</v>
      </c>
      <c r="BQ36" s="251">
        <v>2.6324258127990147E-6</v>
      </c>
      <c r="BR36" s="251">
        <v>4.7151547655892879E-6</v>
      </c>
      <c r="BS36" s="251">
        <v>1.8547927942407214E-6</v>
      </c>
      <c r="BT36" s="251">
        <v>1.3444871415146981E-6</v>
      </c>
      <c r="BU36" s="251">
        <v>2.5627439505090376E-6</v>
      </c>
      <c r="BV36" s="251">
        <v>1.0903550017655707E-6</v>
      </c>
      <c r="BW36" s="251">
        <v>2.4884540408475896E-6</v>
      </c>
      <c r="BX36" s="251">
        <v>5.6477271819833582E-6</v>
      </c>
      <c r="BY36" s="251">
        <v>3.0008948421459306E-5</v>
      </c>
      <c r="BZ36" s="251">
        <v>4.5702221741645955E-6</v>
      </c>
      <c r="CA36" s="251">
        <v>3.9557504121650007E-6</v>
      </c>
      <c r="CB36" s="251">
        <v>3.0448252053761444E-6</v>
      </c>
      <c r="CC36" s="251">
        <v>3.249267821111384E-6</v>
      </c>
      <c r="CD36" s="251">
        <v>3.8149418738341185E-6</v>
      </c>
      <c r="CE36" s="251">
        <v>1.2848882135861706E-6</v>
      </c>
      <c r="CF36" s="251">
        <v>3.489627008607324E-6</v>
      </c>
      <c r="CG36" s="251">
        <v>3.8811010629225356E-6</v>
      </c>
      <c r="CH36" s="251">
        <v>3.7438232228820127E-6</v>
      </c>
      <c r="CI36" s="251">
        <v>5.8048249421014008E-6</v>
      </c>
      <c r="CJ36" s="251">
        <v>1.2588084429415972E-5</v>
      </c>
      <c r="CK36" s="251">
        <v>6.34638537243033E-5</v>
      </c>
      <c r="CL36" s="251">
        <v>1.1881144789275164E-5</v>
      </c>
      <c r="CM36" s="251">
        <v>6.976418455334896E-6</v>
      </c>
      <c r="CN36" s="251">
        <v>5.7827149204729896E-6</v>
      </c>
      <c r="CO36" s="251">
        <v>8.7533711975401118E-6</v>
      </c>
      <c r="CP36" s="251">
        <v>1.9368688730425821E-5</v>
      </c>
      <c r="CQ36" s="251">
        <v>3.2867923650672203E-6</v>
      </c>
      <c r="CR36" s="251">
        <v>1.293477868038246E-4</v>
      </c>
      <c r="CS36" s="251">
        <v>1.7587585432592514E-6</v>
      </c>
      <c r="CT36" s="251">
        <v>1.7140081469898504E-5</v>
      </c>
      <c r="CU36" s="251">
        <v>8.1555901043065302E-6</v>
      </c>
      <c r="CV36" s="251">
        <v>5.5624405991969003E-6</v>
      </c>
      <c r="CW36" s="251">
        <v>2.3081001498666403E-5</v>
      </c>
      <c r="CX36" s="251">
        <v>1.3188693151075179E-6</v>
      </c>
      <c r="CY36" s="251">
        <v>6.036986335373689E-6</v>
      </c>
      <c r="CZ36" s="251">
        <v>5.8950841877505703E-6</v>
      </c>
      <c r="DA36" s="251">
        <v>1.7877560594503749E-5</v>
      </c>
      <c r="DB36" s="275">
        <v>1.0045278440030221</v>
      </c>
      <c r="DC36" s="275">
        <v>0.78196294</v>
      </c>
    </row>
    <row r="37" spans="1:107" s="253" customFormat="1" ht="15" customHeight="1" x14ac:dyDescent="0.15">
      <c r="A37" s="254" t="s">
        <v>359</v>
      </c>
      <c r="B37" s="255" t="s">
        <v>547</v>
      </c>
      <c r="C37" s="250">
        <v>1.4554066524778044E-4</v>
      </c>
      <c r="D37" s="251">
        <v>1.1077464698490109E-4</v>
      </c>
      <c r="E37" s="251">
        <v>2.0585251432055264E-4</v>
      </c>
      <c r="F37" s="251">
        <v>1.0405779035015831E-4</v>
      </c>
      <c r="G37" s="251">
        <v>3.9239147804802721E-5</v>
      </c>
      <c r="H37" s="251">
        <v>0</v>
      </c>
      <c r="I37" s="251">
        <v>2.6083614835585025E-4</v>
      </c>
      <c r="J37" s="251">
        <v>6.1533447198378462E-5</v>
      </c>
      <c r="K37" s="251">
        <v>3.8071611947301909E-5</v>
      </c>
      <c r="L37" s="251">
        <v>7.9618936986393905E-5</v>
      </c>
      <c r="M37" s="251">
        <v>4.1892826897466994E-5</v>
      </c>
      <c r="N37" s="251">
        <v>5.8757964423597088E-5</v>
      </c>
      <c r="O37" s="251">
        <v>3.9948700556481896E-5</v>
      </c>
      <c r="P37" s="251">
        <v>7.0908739689543713E-5</v>
      </c>
      <c r="Q37" s="251">
        <v>1.3915281646172117E-4</v>
      </c>
      <c r="R37" s="251">
        <v>7.9727795470212098E-5</v>
      </c>
      <c r="S37" s="251">
        <v>7.1405136997433402E-5</v>
      </c>
      <c r="T37" s="251">
        <v>8.9133886419723744E-5</v>
      </c>
      <c r="U37" s="251">
        <v>2.568158862783719E-4</v>
      </c>
      <c r="V37" s="251">
        <v>1.1951561343886669E-4</v>
      </c>
      <c r="W37" s="251">
        <v>7.0212195039663142E-5</v>
      </c>
      <c r="X37" s="251">
        <v>1.1911862756109782E-4</v>
      </c>
      <c r="Y37" s="251">
        <v>2.0280321943215305E-4</v>
      </c>
      <c r="Z37" s="251">
        <v>1.5098456945276945E-4</v>
      </c>
      <c r="AA37" s="251">
        <v>1.8809403688351529E-4</v>
      </c>
      <c r="AB37" s="251">
        <v>6.2693182200802993E-5</v>
      </c>
      <c r="AC37" s="251">
        <v>9.3548907051827738E-5</v>
      </c>
      <c r="AD37" s="251">
        <v>2.8450038387111082E-4</v>
      </c>
      <c r="AE37" s="251">
        <v>1.3161398698643942E-4</v>
      </c>
      <c r="AF37" s="251">
        <v>1.0782520520113025E-4</v>
      </c>
      <c r="AG37" s="251">
        <v>5.7988459015802928E-5</v>
      </c>
      <c r="AH37" s="251">
        <v>1.4437560602861116E-4</v>
      </c>
      <c r="AI37" s="251">
        <v>1.045612381107534</v>
      </c>
      <c r="AJ37" s="251">
        <v>3.3949374032946647E-4</v>
      </c>
      <c r="AK37" s="251">
        <v>0</v>
      </c>
      <c r="AL37" s="251">
        <v>0</v>
      </c>
      <c r="AM37" s="251">
        <v>1.1697263574701192E-4</v>
      </c>
      <c r="AN37" s="251">
        <v>1.9017170550087765E-4</v>
      </c>
      <c r="AO37" s="251">
        <v>1.2945061616558042E-4</v>
      </c>
      <c r="AP37" s="251">
        <v>0</v>
      </c>
      <c r="AQ37" s="251">
        <v>7.5368787659696188E-5</v>
      </c>
      <c r="AR37" s="251">
        <v>1.079722471925217E-4</v>
      </c>
      <c r="AS37" s="251">
        <v>1.8435379340798257E-4</v>
      </c>
      <c r="AT37" s="251">
        <v>6.6250128250536612E-5</v>
      </c>
      <c r="AU37" s="251">
        <v>5.6478985907937819E-5</v>
      </c>
      <c r="AV37" s="251">
        <v>5.6197887294248896E-5</v>
      </c>
      <c r="AW37" s="251">
        <v>5.9131081117392568E-5</v>
      </c>
      <c r="AX37" s="251">
        <v>1.4351919978439638E-4</v>
      </c>
      <c r="AY37" s="251">
        <v>7.4961089214087645E-5</v>
      </c>
      <c r="AZ37" s="251">
        <v>5.2357114540102623E-5</v>
      </c>
      <c r="BA37" s="251">
        <v>4.9843887758428954E-5</v>
      </c>
      <c r="BB37" s="251">
        <v>8.9679523066165149E-5</v>
      </c>
      <c r="BC37" s="251">
        <v>7.1706804979823502E-5</v>
      </c>
      <c r="BD37" s="251">
        <v>6.8388018048467475E-5</v>
      </c>
      <c r="BE37" s="251">
        <v>1.9784889082307219E-5</v>
      </c>
      <c r="BF37" s="251">
        <v>6.8079288160732238E-5</v>
      </c>
      <c r="BG37" s="251">
        <v>5.367717359666861E-5</v>
      </c>
      <c r="BH37" s="251">
        <v>2.7122079506035796E-4</v>
      </c>
      <c r="BI37" s="251">
        <v>4.3738240406401092E-5</v>
      </c>
      <c r="BJ37" s="251">
        <v>1.63626112535478E-2</v>
      </c>
      <c r="BK37" s="251">
        <v>2.0927839778047193E-2</v>
      </c>
      <c r="BL37" s="251">
        <v>2.7960246812599957E-2</v>
      </c>
      <c r="BM37" s="251">
        <v>4.0877210749093522E-4</v>
      </c>
      <c r="BN37" s="251">
        <v>8.8777446744163914E-4</v>
      </c>
      <c r="BO37" s="251">
        <v>1.1520389301215735E-3</v>
      </c>
      <c r="BP37" s="251">
        <v>2.1615968056599757E-4</v>
      </c>
      <c r="BQ37" s="251">
        <v>1.1673254246215531E-4</v>
      </c>
      <c r="BR37" s="251">
        <v>1.4793139333930879E-4</v>
      </c>
      <c r="BS37" s="251">
        <v>1.1533594050974297E-4</v>
      </c>
      <c r="BT37" s="251">
        <v>1.3041509955399077E-4</v>
      </c>
      <c r="BU37" s="251">
        <v>6.3470086288966725E-4</v>
      </c>
      <c r="BV37" s="251">
        <v>4.4993240510527241E-4</v>
      </c>
      <c r="BW37" s="251">
        <v>4.5352792566918433E-4</v>
      </c>
      <c r="BX37" s="251">
        <v>3.8656767911488098E-5</v>
      </c>
      <c r="BY37" s="251">
        <v>5.1446340052266771E-4</v>
      </c>
      <c r="BZ37" s="251">
        <v>1.5263991722255996E-4</v>
      </c>
      <c r="CA37" s="251">
        <v>1.0716839910982849E-4</v>
      </c>
      <c r="CB37" s="251">
        <v>1.1737315258752614E-4</v>
      </c>
      <c r="CC37" s="251">
        <v>3.424449630282843E-4</v>
      </c>
      <c r="CD37" s="251">
        <v>5.7040939539869558E-4</v>
      </c>
      <c r="CE37" s="251">
        <v>5.7925311565819062E-5</v>
      </c>
      <c r="CF37" s="251">
        <v>2.0595415021486333E-4</v>
      </c>
      <c r="CG37" s="251">
        <v>1.5824451803689711E-4</v>
      </c>
      <c r="CH37" s="251">
        <v>9.1339749161842995E-5</v>
      </c>
      <c r="CI37" s="251">
        <v>2.2447175972942652E-4</v>
      </c>
      <c r="CJ37" s="251">
        <v>2.5124878691788343E-4</v>
      </c>
      <c r="CK37" s="251">
        <v>1.3807734722988136E-4</v>
      </c>
      <c r="CL37" s="251">
        <v>7.8289584782168309E-5</v>
      </c>
      <c r="CM37" s="251">
        <v>1.2579250599532225E-4</v>
      </c>
      <c r="CN37" s="251">
        <v>8.9498951970659639E-5</v>
      </c>
      <c r="CO37" s="251">
        <v>6.4941119374596241E-5</v>
      </c>
      <c r="CP37" s="251">
        <v>9.6368399836197757E-5</v>
      </c>
      <c r="CQ37" s="251">
        <v>7.0625303356414582E-5</v>
      </c>
      <c r="CR37" s="251">
        <v>3.9601028764021637E-5</v>
      </c>
      <c r="CS37" s="251">
        <v>5.8232136218151302E-5</v>
      </c>
      <c r="CT37" s="251">
        <v>1.7034076422567832E-4</v>
      </c>
      <c r="CU37" s="251">
        <v>9.1460903339124323E-5</v>
      </c>
      <c r="CV37" s="251">
        <v>1.2699167112088309E-4</v>
      </c>
      <c r="CW37" s="251">
        <v>1.7152081231739272E-4</v>
      </c>
      <c r="CX37" s="251">
        <v>4.0725870695440308E-5</v>
      </c>
      <c r="CY37" s="251">
        <v>1.2514383340095209E-4</v>
      </c>
      <c r="CZ37" s="251">
        <v>4.0646767800587381E-5</v>
      </c>
      <c r="DA37" s="251">
        <v>6.3195075771134781E-4</v>
      </c>
      <c r="DB37" s="275">
        <v>1.1265842886232511</v>
      </c>
      <c r="DC37" s="275">
        <v>0.87697636000000001</v>
      </c>
    </row>
    <row r="38" spans="1:107" s="253" customFormat="1" ht="15" customHeight="1" x14ac:dyDescent="0.15">
      <c r="A38" s="254" t="s">
        <v>360</v>
      </c>
      <c r="B38" s="255" t="s">
        <v>629</v>
      </c>
      <c r="C38" s="250">
        <v>7.9579174121427692E-4</v>
      </c>
      <c r="D38" s="251">
        <v>4.6382179718143231E-4</v>
      </c>
      <c r="E38" s="251">
        <v>1.404392463807178E-3</v>
      </c>
      <c r="F38" s="251">
        <v>3.8182928921913106E-5</v>
      </c>
      <c r="G38" s="251">
        <v>3.7698492846856381E-5</v>
      </c>
      <c r="H38" s="251">
        <v>0</v>
      </c>
      <c r="I38" s="251">
        <v>6.7058330073317468E-5</v>
      </c>
      <c r="J38" s="251">
        <v>1.671074575994072E-4</v>
      </c>
      <c r="K38" s="251">
        <v>2.330947850297053E-5</v>
      </c>
      <c r="L38" s="251">
        <v>3.674801655492863E-4</v>
      </c>
      <c r="M38" s="251">
        <v>8.8627167488085281E-5</v>
      </c>
      <c r="N38" s="251">
        <v>8.4468782707785594E-5</v>
      </c>
      <c r="O38" s="251">
        <v>6.2043643446413774E-5</v>
      </c>
      <c r="P38" s="251">
        <v>1.7322425454578165E-4</v>
      </c>
      <c r="Q38" s="251">
        <v>3.7155598470750692E-5</v>
      </c>
      <c r="R38" s="251">
        <v>2.2430755718258534E-5</v>
      </c>
      <c r="S38" s="251">
        <v>6.6081422312668349E-5</v>
      </c>
      <c r="T38" s="251">
        <v>5.907030041320063E-4</v>
      </c>
      <c r="U38" s="251">
        <v>4.3015060011743455E-4</v>
      </c>
      <c r="V38" s="251">
        <v>4.8639411460388425E-5</v>
      </c>
      <c r="W38" s="251">
        <v>2.8058481693427006E-5</v>
      </c>
      <c r="X38" s="251">
        <v>1.2194034075587064E-3</v>
      </c>
      <c r="Y38" s="251">
        <v>1.1615198989503841E-4</v>
      </c>
      <c r="Z38" s="251">
        <v>2.8591195939815388E-4</v>
      </c>
      <c r="AA38" s="251">
        <v>1.2688538597430734E-4</v>
      </c>
      <c r="AB38" s="251">
        <v>3.63792064438016E-4</v>
      </c>
      <c r="AC38" s="251">
        <v>1.284958812629121E-4</v>
      </c>
      <c r="AD38" s="251">
        <v>4.3498938538177956E-3</v>
      </c>
      <c r="AE38" s="251">
        <v>5.2673597056502656E-5</v>
      </c>
      <c r="AF38" s="251">
        <v>9.2912938630694593E-5</v>
      </c>
      <c r="AG38" s="251">
        <v>1.7710219534597144E-5</v>
      </c>
      <c r="AH38" s="251">
        <v>1.2852918581698443E-3</v>
      </c>
      <c r="AI38" s="251">
        <v>5.7978749738202013E-3</v>
      </c>
      <c r="AJ38" s="251">
        <v>1.0048217797930017</v>
      </c>
      <c r="AK38" s="251">
        <v>0</v>
      </c>
      <c r="AL38" s="251">
        <v>0</v>
      </c>
      <c r="AM38" s="251">
        <v>1.506971072546983E-4</v>
      </c>
      <c r="AN38" s="251">
        <v>2.0410482056394076E-3</v>
      </c>
      <c r="AO38" s="251">
        <v>1.5299352747702522E-4</v>
      </c>
      <c r="AP38" s="251">
        <v>0</v>
      </c>
      <c r="AQ38" s="251">
        <v>3.8535563091689277E-4</v>
      </c>
      <c r="AR38" s="251">
        <v>1.3746495949160727E-3</v>
      </c>
      <c r="AS38" s="251">
        <v>5.006792467069233E-4</v>
      </c>
      <c r="AT38" s="251">
        <v>1.0854626918452904E-3</v>
      </c>
      <c r="AU38" s="251">
        <v>6.0556811258592942E-4</v>
      </c>
      <c r="AV38" s="251">
        <v>4.0372269480879673E-4</v>
      </c>
      <c r="AW38" s="251">
        <v>3.3755666673982504E-3</v>
      </c>
      <c r="AX38" s="251">
        <v>6.4885900531980309E-3</v>
      </c>
      <c r="AY38" s="251">
        <v>1.1691711858426599E-3</v>
      </c>
      <c r="AZ38" s="251">
        <v>3.9719779684371288E-4</v>
      </c>
      <c r="BA38" s="251">
        <v>7.2577975618759851E-4</v>
      </c>
      <c r="BB38" s="251">
        <v>1.5732007720790087E-3</v>
      </c>
      <c r="BC38" s="251">
        <v>1.0258693503299272E-3</v>
      </c>
      <c r="BD38" s="251">
        <v>4.0269617866708695E-4</v>
      </c>
      <c r="BE38" s="251">
        <v>5.5335622195109733E-4</v>
      </c>
      <c r="BF38" s="251">
        <v>4.4729758968221233E-4</v>
      </c>
      <c r="BG38" s="251">
        <v>3.1932039270920722E-4</v>
      </c>
      <c r="BH38" s="251">
        <v>3.208964621796474E-4</v>
      </c>
      <c r="BI38" s="251">
        <v>3.6070744568156166E-5</v>
      </c>
      <c r="BJ38" s="251">
        <v>2.6473926958548392E-3</v>
      </c>
      <c r="BK38" s="251">
        <v>2.6602433194353628E-3</v>
      </c>
      <c r="BL38" s="251">
        <v>2.3358008854538056E-3</v>
      </c>
      <c r="BM38" s="251">
        <v>8.4150327625701551E-5</v>
      </c>
      <c r="BN38" s="251">
        <v>1.7376058943826975E-4</v>
      </c>
      <c r="BO38" s="251">
        <v>1.1122213903801482E-3</v>
      </c>
      <c r="BP38" s="251">
        <v>9.6405815373842781E-5</v>
      </c>
      <c r="BQ38" s="251">
        <v>5.1321209695619103E-5</v>
      </c>
      <c r="BR38" s="251">
        <v>6.5812138917799287E-5</v>
      </c>
      <c r="BS38" s="251">
        <v>2.8779848302963017E-5</v>
      </c>
      <c r="BT38" s="251">
        <v>2.701562019401862E-5</v>
      </c>
      <c r="BU38" s="251">
        <v>8.3712900534225289E-5</v>
      </c>
      <c r="BV38" s="251">
        <v>5.0258513098868608E-5</v>
      </c>
      <c r="BW38" s="251">
        <v>7.7417482288230925E-5</v>
      </c>
      <c r="BX38" s="251">
        <v>3.4054633571180447E-5</v>
      </c>
      <c r="BY38" s="251">
        <v>1.9037345754365447E-4</v>
      </c>
      <c r="BZ38" s="251">
        <v>7.7471929083540792E-5</v>
      </c>
      <c r="CA38" s="251">
        <v>7.391418555193086E-5</v>
      </c>
      <c r="CB38" s="251">
        <v>6.3128946216667488E-5</v>
      </c>
      <c r="CC38" s="251">
        <v>5.799645480167148E-5</v>
      </c>
      <c r="CD38" s="251">
        <v>9.0464145022992577E-5</v>
      </c>
      <c r="CE38" s="251">
        <v>1.7513277056901621E-5</v>
      </c>
      <c r="CF38" s="251">
        <v>4.7405098043087596E-5</v>
      </c>
      <c r="CG38" s="251">
        <v>3.7247037167294915E-5</v>
      </c>
      <c r="CH38" s="251">
        <v>2.8748290324070225E-5</v>
      </c>
      <c r="CI38" s="251">
        <v>6.7939707292653456E-5</v>
      </c>
      <c r="CJ38" s="251">
        <v>2.6629993652145214E-4</v>
      </c>
      <c r="CK38" s="251">
        <v>6.0776858629391215E-5</v>
      </c>
      <c r="CL38" s="251">
        <v>5.8080872978442721E-5</v>
      </c>
      <c r="CM38" s="251">
        <v>1.5966414220201214E-4</v>
      </c>
      <c r="CN38" s="251">
        <v>1.1509337933793993E-4</v>
      </c>
      <c r="CO38" s="251">
        <v>5.9970043942845683E-5</v>
      </c>
      <c r="CP38" s="251">
        <v>3.4670324018735208E-5</v>
      </c>
      <c r="CQ38" s="251">
        <v>2.2049823893422451E-5</v>
      </c>
      <c r="CR38" s="251">
        <v>1.0137908263563978E-4</v>
      </c>
      <c r="CS38" s="251">
        <v>1.918011048343942E-5</v>
      </c>
      <c r="CT38" s="251">
        <v>2.6269559733107503E-4</v>
      </c>
      <c r="CU38" s="251">
        <v>2.0477159308917778E-4</v>
      </c>
      <c r="CV38" s="251">
        <v>6.0149821647720093E-5</v>
      </c>
      <c r="CW38" s="251">
        <v>1.5709174300773801E-4</v>
      </c>
      <c r="CX38" s="251">
        <v>1.6153134597180582E-5</v>
      </c>
      <c r="CY38" s="251">
        <v>2.5344819559813543E-4</v>
      </c>
      <c r="CZ38" s="251">
        <v>9.9456930515081114E-4</v>
      </c>
      <c r="DA38" s="251">
        <v>3.7949686379161495E-4</v>
      </c>
      <c r="DB38" s="275">
        <v>1.0606964846112614</v>
      </c>
      <c r="DC38" s="275">
        <v>0.82568677000000001</v>
      </c>
    </row>
    <row r="39" spans="1:107" s="253" customFormat="1" ht="15" customHeight="1" x14ac:dyDescent="0.15">
      <c r="A39" s="254" t="s">
        <v>361</v>
      </c>
      <c r="B39" s="255" t="s">
        <v>548</v>
      </c>
      <c r="C39" s="250">
        <v>0</v>
      </c>
      <c r="D39" s="251">
        <v>0</v>
      </c>
      <c r="E39" s="251">
        <v>0</v>
      </c>
      <c r="F39" s="251">
        <v>0</v>
      </c>
      <c r="G39" s="251">
        <v>0</v>
      </c>
      <c r="H39" s="251">
        <v>0</v>
      </c>
      <c r="I39" s="251">
        <v>0</v>
      </c>
      <c r="J39" s="251">
        <v>0</v>
      </c>
      <c r="K39" s="251">
        <v>0</v>
      </c>
      <c r="L39" s="251">
        <v>0</v>
      </c>
      <c r="M39" s="251">
        <v>0</v>
      </c>
      <c r="N39" s="251">
        <v>0</v>
      </c>
      <c r="O39" s="251">
        <v>0</v>
      </c>
      <c r="P39" s="251">
        <v>0</v>
      </c>
      <c r="Q39" s="251">
        <v>0</v>
      </c>
      <c r="R39" s="251">
        <v>0</v>
      </c>
      <c r="S39" s="251">
        <v>0</v>
      </c>
      <c r="T39" s="251">
        <v>0</v>
      </c>
      <c r="U39" s="251">
        <v>0</v>
      </c>
      <c r="V39" s="251">
        <v>0</v>
      </c>
      <c r="W39" s="251">
        <v>0</v>
      </c>
      <c r="X39" s="251">
        <v>0</v>
      </c>
      <c r="Y39" s="251">
        <v>0</v>
      </c>
      <c r="Z39" s="251">
        <v>0</v>
      </c>
      <c r="AA39" s="251">
        <v>0</v>
      </c>
      <c r="AB39" s="251">
        <v>0</v>
      </c>
      <c r="AC39" s="251">
        <v>0</v>
      </c>
      <c r="AD39" s="251">
        <v>0</v>
      </c>
      <c r="AE39" s="251">
        <v>0</v>
      </c>
      <c r="AF39" s="251">
        <v>0</v>
      </c>
      <c r="AG39" s="251">
        <v>0</v>
      </c>
      <c r="AH39" s="251">
        <v>0</v>
      </c>
      <c r="AI39" s="251">
        <v>0</v>
      </c>
      <c r="AJ39" s="251">
        <v>0</v>
      </c>
      <c r="AK39" s="251">
        <v>1</v>
      </c>
      <c r="AL39" s="251">
        <v>0</v>
      </c>
      <c r="AM39" s="251">
        <v>0</v>
      </c>
      <c r="AN39" s="251">
        <v>0</v>
      </c>
      <c r="AO39" s="251">
        <v>0</v>
      </c>
      <c r="AP39" s="251">
        <v>0</v>
      </c>
      <c r="AQ39" s="251">
        <v>0</v>
      </c>
      <c r="AR39" s="251">
        <v>0</v>
      </c>
      <c r="AS39" s="251">
        <v>0</v>
      </c>
      <c r="AT39" s="251">
        <v>0</v>
      </c>
      <c r="AU39" s="251">
        <v>0</v>
      </c>
      <c r="AV39" s="251">
        <v>0</v>
      </c>
      <c r="AW39" s="251">
        <v>0</v>
      </c>
      <c r="AX39" s="251">
        <v>0</v>
      </c>
      <c r="AY39" s="251">
        <v>0</v>
      </c>
      <c r="AZ39" s="251">
        <v>0</v>
      </c>
      <c r="BA39" s="251">
        <v>0</v>
      </c>
      <c r="BB39" s="251">
        <v>0</v>
      </c>
      <c r="BC39" s="251">
        <v>0</v>
      </c>
      <c r="BD39" s="251">
        <v>0</v>
      </c>
      <c r="BE39" s="251">
        <v>0</v>
      </c>
      <c r="BF39" s="251">
        <v>0</v>
      </c>
      <c r="BG39" s="251">
        <v>0</v>
      </c>
      <c r="BH39" s="251">
        <v>0</v>
      </c>
      <c r="BI39" s="251">
        <v>0</v>
      </c>
      <c r="BJ39" s="251">
        <v>0</v>
      </c>
      <c r="BK39" s="251">
        <v>0</v>
      </c>
      <c r="BL39" s="251">
        <v>0</v>
      </c>
      <c r="BM39" s="251">
        <v>0</v>
      </c>
      <c r="BN39" s="251">
        <v>0</v>
      </c>
      <c r="BO39" s="251">
        <v>0</v>
      </c>
      <c r="BP39" s="251">
        <v>0</v>
      </c>
      <c r="BQ39" s="251">
        <v>0</v>
      </c>
      <c r="BR39" s="251">
        <v>0</v>
      </c>
      <c r="BS39" s="251">
        <v>0</v>
      </c>
      <c r="BT39" s="251">
        <v>0</v>
      </c>
      <c r="BU39" s="251">
        <v>0</v>
      </c>
      <c r="BV39" s="251">
        <v>0</v>
      </c>
      <c r="BW39" s="251">
        <v>0</v>
      </c>
      <c r="BX39" s="251">
        <v>0</v>
      </c>
      <c r="BY39" s="251">
        <v>0</v>
      </c>
      <c r="BZ39" s="251">
        <v>0</v>
      </c>
      <c r="CA39" s="251">
        <v>0</v>
      </c>
      <c r="CB39" s="251">
        <v>0</v>
      </c>
      <c r="CC39" s="251">
        <v>0</v>
      </c>
      <c r="CD39" s="251">
        <v>0</v>
      </c>
      <c r="CE39" s="251">
        <v>0</v>
      </c>
      <c r="CF39" s="251">
        <v>0</v>
      </c>
      <c r="CG39" s="251">
        <v>0</v>
      </c>
      <c r="CH39" s="251">
        <v>0</v>
      </c>
      <c r="CI39" s="251">
        <v>0</v>
      </c>
      <c r="CJ39" s="251">
        <v>0</v>
      </c>
      <c r="CK39" s="251">
        <v>0</v>
      </c>
      <c r="CL39" s="251">
        <v>0</v>
      </c>
      <c r="CM39" s="251">
        <v>0</v>
      </c>
      <c r="CN39" s="251">
        <v>0</v>
      </c>
      <c r="CO39" s="251">
        <v>0</v>
      </c>
      <c r="CP39" s="251">
        <v>0</v>
      </c>
      <c r="CQ39" s="251">
        <v>0</v>
      </c>
      <c r="CR39" s="251">
        <v>0</v>
      </c>
      <c r="CS39" s="251">
        <v>0</v>
      </c>
      <c r="CT39" s="251">
        <v>0</v>
      </c>
      <c r="CU39" s="251">
        <v>0</v>
      </c>
      <c r="CV39" s="251">
        <v>0</v>
      </c>
      <c r="CW39" s="251">
        <v>0</v>
      </c>
      <c r="CX39" s="251">
        <v>0</v>
      </c>
      <c r="CY39" s="251">
        <v>0</v>
      </c>
      <c r="CZ39" s="251">
        <v>0</v>
      </c>
      <c r="DA39" s="251">
        <v>0</v>
      </c>
      <c r="DB39" s="275">
        <v>1</v>
      </c>
      <c r="DC39" s="275">
        <v>0.77843830000000003</v>
      </c>
    </row>
    <row r="40" spans="1:107" s="253" customFormat="1" ht="15" customHeight="1" x14ac:dyDescent="0.15">
      <c r="A40" s="254" t="s">
        <v>362</v>
      </c>
      <c r="B40" s="255" t="s">
        <v>630</v>
      </c>
      <c r="C40" s="250">
        <v>-3.9328394909709985E-6</v>
      </c>
      <c r="D40" s="251">
        <v>-2.3088306797715537E-6</v>
      </c>
      <c r="E40" s="251">
        <v>-3.93385971257428E-6</v>
      </c>
      <c r="F40" s="251">
        <v>-1.4261336957241172E-6</v>
      </c>
      <c r="G40" s="251">
        <v>-1.1342367415883775E-5</v>
      </c>
      <c r="H40" s="251">
        <v>0</v>
      </c>
      <c r="I40" s="251">
        <v>-6.3952176948208598E-6</v>
      </c>
      <c r="J40" s="251">
        <v>-1.9190833233721542E-6</v>
      </c>
      <c r="K40" s="251">
        <v>-7.3314006710465913E-6</v>
      </c>
      <c r="L40" s="251">
        <v>-2.0385399645515207E-6</v>
      </c>
      <c r="M40" s="251">
        <v>-2.1363927102828574E-6</v>
      </c>
      <c r="N40" s="251">
        <v>-2.3559752520576402E-6</v>
      </c>
      <c r="O40" s="251">
        <v>-1.6934798663373426E-5</v>
      </c>
      <c r="P40" s="251">
        <v>-1.5927630371058892E-6</v>
      </c>
      <c r="Q40" s="251">
        <v>-2.5139843608600506E-6</v>
      </c>
      <c r="R40" s="251">
        <v>-3.8646628987093684E-6</v>
      </c>
      <c r="S40" s="251">
        <v>-3.5851518768789796E-6</v>
      </c>
      <c r="T40" s="251">
        <v>-4.9154868857873344E-6</v>
      </c>
      <c r="U40" s="251">
        <v>-4.2970317439170378E-6</v>
      </c>
      <c r="V40" s="251">
        <v>-2.5630074240275609E-6</v>
      </c>
      <c r="W40" s="251">
        <v>-1.3305570622716089E-6</v>
      </c>
      <c r="X40" s="251">
        <v>-5.4805505137744355E-6</v>
      </c>
      <c r="Y40" s="251">
        <v>-7.0200779967551478E-6</v>
      </c>
      <c r="Z40" s="251">
        <v>-3.7296244181217221E-6</v>
      </c>
      <c r="AA40" s="251">
        <v>-3.2793543275346827E-6</v>
      </c>
      <c r="AB40" s="251">
        <v>-6.9669830552406111E-6</v>
      </c>
      <c r="AC40" s="251">
        <v>-4.1877094052711639E-6</v>
      </c>
      <c r="AD40" s="251">
        <v>-2.7798920947126234E-6</v>
      </c>
      <c r="AE40" s="251">
        <v>-3.8327798414263074E-6</v>
      </c>
      <c r="AF40" s="251">
        <v>-1.338218520607589E-5</v>
      </c>
      <c r="AG40" s="251">
        <v>-1.9766835568154739E-6</v>
      </c>
      <c r="AH40" s="251">
        <v>-6.7247086318056595E-6</v>
      </c>
      <c r="AI40" s="251">
        <v>-1.1397406921797728E-5</v>
      </c>
      <c r="AJ40" s="251">
        <v>-8.6128011372840196E-6</v>
      </c>
      <c r="AK40" s="251">
        <v>0</v>
      </c>
      <c r="AL40" s="251">
        <v>1</v>
      </c>
      <c r="AM40" s="251">
        <v>-6.6033817429130819E-3</v>
      </c>
      <c r="AN40" s="251">
        <v>7.7542631113448109E-3</v>
      </c>
      <c r="AO40" s="251">
        <v>-2.724020915071749E-6</v>
      </c>
      <c r="AP40" s="251">
        <v>0</v>
      </c>
      <c r="AQ40" s="251">
        <v>-1.7585353854678649E-6</v>
      </c>
      <c r="AR40" s="251">
        <v>-3.5206630964556651E-4</v>
      </c>
      <c r="AS40" s="251">
        <v>-1.8659393913296402E-3</v>
      </c>
      <c r="AT40" s="251">
        <v>-4.4382347942725417E-4</v>
      </c>
      <c r="AU40" s="251">
        <v>-4.9337045797842398E-4</v>
      </c>
      <c r="AV40" s="251">
        <v>-2.7643633765053413E-4</v>
      </c>
      <c r="AW40" s="251">
        <v>-4.0299052323121465E-6</v>
      </c>
      <c r="AX40" s="251">
        <v>-1.2853174565463463E-5</v>
      </c>
      <c r="AY40" s="251">
        <v>-6.0207112104387558E-4</v>
      </c>
      <c r="AZ40" s="251">
        <v>-4.7032732558709389E-4</v>
      </c>
      <c r="BA40" s="251">
        <v>-1.4610808791082331E-5</v>
      </c>
      <c r="BB40" s="251">
        <v>-2.1635814993697618E-4</v>
      </c>
      <c r="BC40" s="251">
        <v>-5.6388989602372368E-4</v>
      </c>
      <c r="BD40" s="251">
        <v>-2.2461221727796927E-5</v>
      </c>
      <c r="BE40" s="251">
        <v>-1.6397261964572652E-4</v>
      </c>
      <c r="BF40" s="251">
        <v>-3.3758224963758889E-3</v>
      </c>
      <c r="BG40" s="251">
        <v>-3.2595198156104712E-4</v>
      </c>
      <c r="BH40" s="251">
        <v>-4.4876150293876132E-4</v>
      </c>
      <c r="BI40" s="251">
        <v>-1.4321084221367326E-6</v>
      </c>
      <c r="BJ40" s="251">
        <v>-2.4581265809376938E-5</v>
      </c>
      <c r="BK40" s="251">
        <v>-3.0953259332045619E-4</v>
      </c>
      <c r="BL40" s="251">
        <v>-8.6771617779618382E-5</v>
      </c>
      <c r="BM40" s="251">
        <v>-6.9452747220480816E-6</v>
      </c>
      <c r="BN40" s="251">
        <v>-1.3584752288979653E-5</v>
      </c>
      <c r="BO40" s="251">
        <v>-1.7870283372985894E-5</v>
      </c>
      <c r="BP40" s="251">
        <v>-2.3210968460146832E-6</v>
      </c>
      <c r="BQ40" s="251">
        <v>-3.1151388624298631E-6</v>
      </c>
      <c r="BR40" s="251">
        <v>-2.9840644368036201E-6</v>
      </c>
      <c r="BS40" s="251">
        <v>-1.9140363300871848E-6</v>
      </c>
      <c r="BT40" s="251">
        <v>-2.019635362483438E-6</v>
      </c>
      <c r="BU40" s="251">
        <v>-8.8758296756598928E-6</v>
      </c>
      <c r="BV40" s="251">
        <v>-5.7977993642786167E-6</v>
      </c>
      <c r="BW40" s="251">
        <v>-6.9461378491667332E-6</v>
      </c>
      <c r="BX40" s="251">
        <v>-1.3873580793158401E-6</v>
      </c>
      <c r="BY40" s="251">
        <v>-1.015000558291916E-5</v>
      </c>
      <c r="BZ40" s="251">
        <v>-1.5025557602664558E-5</v>
      </c>
      <c r="CA40" s="251">
        <v>-1.9930877002974626E-6</v>
      </c>
      <c r="CB40" s="251">
        <v>-2.3648407994186741E-6</v>
      </c>
      <c r="CC40" s="251">
        <v>-6.1175380081566521E-6</v>
      </c>
      <c r="CD40" s="251">
        <v>-9.057963897348323E-6</v>
      </c>
      <c r="CE40" s="251">
        <v>-1.0289170907270888E-6</v>
      </c>
      <c r="CF40" s="251">
        <v>-3.7050695717550453E-6</v>
      </c>
      <c r="CG40" s="251">
        <v>-2.8780512667609639E-6</v>
      </c>
      <c r="CH40" s="251">
        <v>-2.5223389647254527E-6</v>
      </c>
      <c r="CI40" s="251">
        <v>-4.6219816999827274E-6</v>
      </c>
      <c r="CJ40" s="251">
        <v>-4.1187599162437864E-6</v>
      </c>
      <c r="CK40" s="251">
        <v>-2.9725876153421562E-6</v>
      </c>
      <c r="CL40" s="251">
        <v>-1.5404787419032088E-6</v>
      </c>
      <c r="CM40" s="251">
        <v>-2.5268182723450337E-6</v>
      </c>
      <c r="CN40" s="251">
        <v>-1.7835586647690701E-6</v>
      </c>
      <c r="CO40" s="251">
        <v>-2.1608637640527631E-6</v>
      </c>
      <c r="CP40" s="251">
        <v>-4.1425470118754925E-6</v>
      </c>
      <c r="CQ40" s="251">
        <v>-1.6054430718041254E-6</v>
      </c>
      <c r="CR40" s="251">
        <v>-1.0881921283644032E-5</v>
      </c>
      <c r="CS40" s="251">
        <v>-1.3383072979494033E-6</v>
      </c>
      <c r="CT40" s="251">
        <v>-3.4353002628107946E-6</v>
      </c>
      <c r="CU40" s="251">
        <v>-2.6726220968642287E-6</v>
      </c>
      <c r="CV40" s="251">
        <v>-3.3908304678398949E-6</v>
      </c>
      <c r="CW40" s="251">
        <v>-3.3452692595199177E-6</v>
      </c>
      <c r="CX40" s="251">
        <v>-8.3406385357974709E-7</v>
      </c>
      <c r="CY40" s="251">
        <v>-4.1338431393495502E-6</v>
      </c>
      <c r="CZ40" s="251">
        <v>-1.0878691367095928E-5</v>
      </c>
      <c r="DA40" s="251">
        <v>-7.2277559846400791E-6</v>
      </c>
      <c r="DB40" s="275">
        <v>0.99070302978422164</v>
      </c>
      <c r="DC40" s="275">
        <v>0.77120118000000004</v>
      </c>
    </row>
    <row r="41" spans="1:107" s="253" customFormat="1" ht="15" customHeight="1" x14ac:dyDescent="0.15">
      <c r="A41" s="254" t="s">
        <v>363</v>
      </c>
      <c r="B41" s="255" t="s">
        <v>550</v>
      </c>
      <c r="C41" s="250">
        <v>2.9078214505871346E-5</v>
      </c>
      <c r="D41" s="251">
        <v>1.4336078932507894E-5</v>
      </c>
      <c r="E41" s="251">
        <v>2.8763320661293209E-5</v>
      </c>
      <c r="F41" s="251">
        <v>1.2599412134096247E-5</v>
      </c>
      <c r="G41" s="251">
        <v>4.5495683948931931E-5</v>
      </c>
      <c r="H41" s="251">
        <v>0</v>
      </c>
      <c r="I41" s="251">
        <v>1.6856872355589943E-4</v>
      </c>
      <c r="J41" s="251">
        <v>1.138797436795828E-5</v>
      </c>
      <c r="K41" s="251">
        <v>2.9903138997997989E-5</v>
      </c>
      <c r="L41" s="251">
        <v>1.6043781236839447E-5</v>
      </c>
      <c r="M41" s="251">
        <v>1.1220674444340766E-5</v>
      </c>
      <c r="N41" s="251">
        <v>1.2634953861403513E-5</v>
      </c>
      <c r="O41" s="251">
        <v>6.3888505889261074E-5</v>
      </c>
      <c r="P41" s="251">
        <v>1.075413529098349E-5</v>
      </c>
      <c r="Q41" s="251">
        <v>2.8677005881907774E-5</v>
      </c>
      <c r="R41" s="251">
        <v>3.3127688233613074E-5</v>
      </c>
      <c r="S41" s="251">
        <v>4.2352144158161473E-5</v>
      </c>
      <c r="T41" s="251">
        <v>1.9992595268417813E-3</v>
      </c>
      <c r="U41" s="251">
        <v>2.7061044082915572E-5</v>
      </c>
      <c r="V41" s="251">
        <v>1.4825105415057456E-5</v>
      </c>
      <c r="W41" s="251">
        <v>8.9665313714643096E-6</v>
      </c>
      <c r="X41" s="251">
        <v>1.4351825359561512E-5</v>
      </c>
      <c r="Y41" s="251">
        <v>3.8886538128175152E-5</v>
      </c>
      <c r="Z41" s="251">
        <v>2.0150301599498345E-5</v>
      </c>
      <c r="AA41" s="251">
        <v>1.8550321094658055E-5</v>
      </c>
      <c r="AB41" s="251">
        <v>2.9429937362601536E-5</v>
      </c>
      <c r="AC41" s="251">
        <v>1.8592979681170637E-5</v>
      </c>
      <c r="AD41" s="251">
        <v>2.3555361494612043E-5</v>
      </c>
      <c r="AE41" s="251">
        <v>1.3259694631190841E-4</v>
      </c>
      <c r="AF41" s="251">
        <v>4.7450520397033586E-4</v>
      </c>
      <c r="AG41" s="251">
        <v>1.5073898306762216E-5</v>
      </c>
      <c r="AH41" s="251">
        <v>3.6696609479240611E-5</v>
      </c>
      <c r="AI41" s="251">
        <v>8.3470328812291583E-4</v>
      </c>
      <c r="AJ41" s="251">
        <v>2.4449560795136488E-4</v>
      </c>
      <c r="AK41" s="251">
        <v>0</v>
      </c>
      <c r="AL41" s="251">
        <v>0</v>
      </c>
      <c r="AM41" s="251">
        <v>1.0054945329081786</v>
      </c>
      <c r="AN41" s="251">
        <v>1.0902806293049551E-2</v>
      </c>
      <c r="AO41" s="251">
        <v>7.2320079781529553E-5</v>
      </c>
      <c r="AP41" s="251">
        <v>0</v>
      </c>
      <c r="AQ41" s="251">
        <v>2.2345087163448236E-5</v>
      </c>
      <c r="AR41" s="251">
        <v>1.2321552129331134E-2</v>
      </c>
      <c r="AS41" s="251">
        <v>6.5149616301597435E-3</v>
      </c>
      <c r="AT41" s="251">
        <v>3.7481929008726942E-3</v>
      </c>
      <c r="AU41" s="251">
        <v>2.8928986667047666E-3</v>
      </c>
      <c r="AV41" s="251">
        <v>6.2424535779260527E-4</v>
      </c>
      <c r="AW41" s="251">
        <v>2.5037538746039657E-5</v>
      </c>
      <c r="AX41" s="251">
        <v>4.8708909873050398E-4</v>
      </c>
      <c r="AY41" s="251">
        <v>2.5302327507066248E-3</v>
      </c>
      <c r="AZ41" s="251">
        <v>2.4080689597751814E-3</v>
      </c>
      <c r="BA41" s="251">
        <v>4.5397184264505351E-4</v>
      </c>
      <c r="BB41" s="251">
        <v>1.5416763820201242E-3</v>
      </c>
      <c r="BC41" s="251">
        <v>5.7248869344971444E-4</v>
      </c>
      <c r="BD41" s="251">
        <v>2.2047923617204431E-4</v>
      </c>
      <c r="BE41" s="251">
        <v>2.4849513312279908E-3</v>
      </c>
      <c r="BF41" s="251">
        <v>1.1365760736046154E-2</v>
      </c>
      <c r="BG41" s="251">
        <v>3.2486877482042487E-3</v>
      </c>
      <c r="BH41" s="251">
        <v>7.1285721588423422E-4</v>
      </c>
      <c r="BI41" s="251">
        <v>1.0382499939632442E-5</v>
      </c>
      <c r="BJ41" s="251">
        <v>1.5161312292192369E-3</v>
      </c>
      <c r="BK41" s="251">
        <v>1.7279061810877147E-3</v>
      </c>
      <c r="BL41" s="251">
        <v>1.7764976485305426E-3</v>
      </c>
      <c r="BM41" s="251">
        <v>4.4953064594145809E-5</v>
      </c>
      <c r="BN41" s="251">
        <v>7.7310133527180717E-5</v>
      </c>
      <c r="BO41" s="251">
        <v>1.0551910364326161E-4</v>
      </c>
      <c r="BP41" s="251">
        <v>1.7930139328962955E-5</v>
      </c>
      <c r="BQ41" s="251">
        <v>1.7143900829541663E-5</v>
      </c>
      <c r="BR41" s="251">
        <v>1.7425648749980105E-5</v>
      </c>
      <c r="BS41" s="251">
        <v>1.3815538563292276E-5</v>
      </c>
      <c r="BT41" s="251">
        <v>1.367356405024391E-5</v>
      </c>
      <c r="BU41" s="251">
        <v>5.3380293743160947E-5</v>
      </c>
      <c r="BV41" s="251">
        <v>3.2497580600881843E-5</v>
      </c>
      <c r="BW41" s="251">
        <v>4.0550956619847779E-5</v>
      </c>
      <c r="BX41" s="251">
        <v>1.0211474774219272E-5</v>
      </c>
      <c r="BY41" s="251">
        <v>7.5200292221012211E-5</v>
      </c>
      <c r="BZ41" s="251">
        <v>6.5480909236384347E-5</v>
      </c>
      <c r="CA41" s="251">
        <v>1.4622298057620323E-5</v>
      </c>
      <c r="CB41" s="251">
        <v>1.5087473933973475E-5</v>
      </c>
      <c r="CC41" s="251">
        <v>3.5031604820052044E-5</v>
      </c>
      <c r="CD41" s="251">
        <v>5.9083341478034004E-5</v>
      </c>
      <c r="CE41" s="251">
        <v>6.4902181641401284E-6</v>
      </c>
      <c r="CF41" s="251">
        <v>2.3474549681420599E-5</v>
      </c>
      <c r="CG41" s="251">
        <v>1.7672166855169011E-5</v>
      </c>
      <c r="CH41" s="251">
        <v>1.3854469468432533E-5</v>
      </c>
      <c r="CI41" s="251">
        <v>2.5847194797972845E-5</v>
      </c>
      <c r="CJ41" s="251">
        <v>2.4996639025325201E-5</v>
      </c>
      <c r="CK41" s="251">
        <v>1.6382045757078939E-5</v>
      </c>
      <c r="CL41" s="251">
        <v>9.3954240689334222E-6</v>
      </c>
      <c r="CM41" s="251">
        <v>1.7169479261962098E-5</v>
      </c>
      <c r="CN41" s="251">
        <v>1.1031828866820672E-5</v>
      </c>
      <c r="CO41" s="251">
        <v>1.6919088545336714E-5</v>
      </c>
      <c r="CP41" s="251">
        <v>3.2648457075817675E-5</v>
      </c>
      <c r="CQ41" s="251">
        <v>9.3048785190120484E-6</v>
      </c>
      <c r="CR41" s="251">
        <v>1.415708441764367E-4</v>
      </c>
      <c r="CS41" s="251">
        <v>8.4377565696599456E-6</v>
      </c>
      <c r="CT41" s="251">
        <v>2.3504385414072805E-5</v>
      </c>
      <c r="CU41" s="251">
        <v>1.4256292663685975E-5</v>
      </c>
      <c r="CV41" s="251">
        <v>1.8691682902423386E-5</v>
      </c>
      <c r="CW41" s="251">
        <v>1.9681199016111794E-5</v>
      </c>
      <c r="CX41" s="251">
        <v>5.5795540874464684E-6</v>
      </c>
      <c r="CY41" s="251">
        <v>3.2254738570875736E-5</v>
      </c>
      <c r="CZ41" s="251">
        <v>2.3278783204092194E-5</v>
      </c>
      <c r="DA41" s="251">
        <v>1.986507380056545E-4</v>
      </c>
      <c r="DB41" s="276">
        <v>1.0796066163415652</v>
      </c>
      <c r="DC41" s="275">
        <v>0.84040714000000005</v>
      </c>
    </row>
    <row r="42" spans="1:107" s="253" customFormat="1" ht="15" customHeight="1" x14ac:dyDescent="0.15">
      <c r="A42" s="254" t="s">
        <v>364</v>
      </c>
      <c r="B42" s="255" t="s">
        <v>631</v>
      </c>
      <c r="C42" s="250">
        <v>1.2709570770191418E-5</v>
      </c>
      <c r="D42" s="251">
        <v>6.099393632235538E-6</v>
      </c>
      <c r="E42" s="251">
        <v>1.2474663920760558E-5</v>
      </c>
      <c r="F42" s="251">
        <v>5.0153544330246508E-6</v>
      </c>
      <c r="G42" s="251">
        <v>2.8765959180222333E-5</v>
      </c>
      <c r="H42" s="251">
        <v>0</v>
      </c>
      <c r="I42" s="251">
        <v>5.4842105160008137E-5</v>
      </c>
      <c r="J42" s="251">
        <v>5.6943165812789116E-6</v>
      </c>
      <c r="K42" s="251">
        <v>2.0515585876663101E-5</v>
      </c>
      <c r="L42" s="251">
        <v>6.8609963460963611E-6</v>
      </c>
      <c r="M42" s="251">
        <v>6.6427315970079673E-6</v>
      </c>
      <c r="N42" s="251">
        <v>6.9771821709813523E-6</v>
      </c>
      <c r="O42" s="251">
        <v>4.9189180332234279E-5</v>
      </c>
      <c r="P42" s="251">
        <v>4.5553975802664653E-6</v>
      </c>
      <c r="Q42" s="251">
        <v>6.0839415115475964E-6</v>
      </c>
      <c r="R42" s="251">
        <v>6.5292491154454729E-6</v>
      </c>
      <c r="S42" s="251">
        <v>1.4451737643383701E-5</v>
      </c>
      <c r="T42" s="251">
        <v>3.6441798670236326E-3</v>
      </c>
      <c r="U42" s="251">
        <v>1.0457083195096837E-5</v>
      </c>
      <c r="V42" s="251">
        <v>6.6844246024889659E-6</v>
      </c>
      <c r="W42" s="251">
        <v>3.6799615843404453E-6</v>
      </c>
      <c r="X42" s="251">
        <v>6.185819569714448E-6</v>
      </c>
      <c r="Y42" s="251">
        <v>2.1804260585923618E-5</v>
      </c>
      <c r="Z42" s="251">
        <v>9.7958936496357082E-6</v>
      </c>
      <c r="AA42" s="251">
        <v>7.3613484621601248E-6</v>
      </c>
      <c r="AB42" s="251">
        <v>2.0749472076311213E-5</v>
      </c>
      <c r="AC42" s="251">
        <v>1.3334187278026225E-5</v>
      </c>
      <c r="AD42" s="251">
        <v>9.2232813501340046E-6</v>
      </c>
      <c r="AE42" s="251">
        <v>1.239661301277277E-5</v>
      </c>
      <c r="AF42" s="251">
        <v>3.0539245968965404E-5</v>
      </c>
      <c r="AG42" s="251">
        <v>5.8758071956565773E-6</v>
      </c>
      <c r="AH42" s="251">
        <v>2.6643844976805545E-5</v>
      </c>
      <c r="AI42" s="251">
        <v>2.5381337286868664E-4</v>
      </c>
      <c r="AJ42" s="251">
        <v>2.4505914769104293E-4</v>
      </c>
      <c r="AK42" s="251">
        <v>0</v>
      </c>
      <c r="AL42" s="251">
        <v>0</v>
      </c>
      <c r="AM42" s="251">
        <v>4.4504033970690841E-6</v>
      </c>
      <c r="AN42" s="251">
        <v>1.0005986202370625</v>
      </c>
      <c r="AO42" s="251">
        <v>1.3244091219967732E-5</v>
      </c>
      <c r="AP42" s="251">
        <v>0</v>
      </c>
      <c r="AQ42" s="251">
        <v>5.3573846634911575E-5</v>
      </c>
      <c r="AR42" s="251">
        <v>8.2299539779643448E-3</v>
      </c>
      <c r="AS42" s="251">
        <v>5.3217588993419275E-3</v>
      </c>
      <c r="AT42" s="251">
        <v>3.4477948286904254E-3</v>
      </c>
      <c r="AU42" s="251">
        <v>1.911237726914638E-3</v>
      </c>
      <c r="AV42" s="251">
        <v>5.247222079700569E-4</v>
      </c>
      <c r="AW42" s="251">
        <v>3.6169043240570255E-5</v>
      </c>
      <c r="AX42" s="251">
        <v>4.4899630203722103E-4</v>
      </c>
      <c r="AY42" s="251">
        <v>1.1869631676384245E-3</v>
      </c>
      <c r="AZ42" s="251">
        <v>1.9450746549828451E-3</v>
      </c>
      <c r="BA42" s="251">
        <v>2.8560677650875502E-4</v>
      </c>
      <c r="BB42" s="251">
        <v>1.0198699496841441E-3</v>
      </c>
      <c r="BC42" s="251">
        <v>3.2504317557048123E-4</v>
      </c>
      <c r="BD42" s="251">
        <v>2.0548558042219012E-4</v>
      </c>
      <c r="BE42" s="251">
        <v>8.8652893480661258E-4</v>
      </c>
      <c r="BF42" s="251">
        <v>5.1274475123590079E-3</v>
      </c>
      <c r="BG42" s="251">
        <v>4.6224895273257096E-3</v>
      </c>
      <c r="BH42" s="251">
        <v>1.9647987936976876E-4</v>
      </c>
      <c r="BI42" s="251">
        <v>5.2841378415404446E-6</v>
      </c>
      <c r="BJ42" s="251">
        <v>3.5002769080653024E-4</v>
      </c>
      <c r="BK42" s="251">
        <v>5.4565584477369298E-4</v>
      </c>
      <c r="BL42" s="251">
        <v>3.6698320583165124E-4</v>
      </c>
      <c r="BM42" s="251">
        <v>1.7845036261711871E-5</v>
      </c>
      <c r="BN42" s="251">
        <v>2.617655406915343E-5</v>
      </c>
      <c r="BO42" s="251">
        <v>3.972050424216606E-5</v>
      </c>
      <c r="BP42" s="251">
        <v>8.446063856016981E-6</v>
      </c>
      <c r="BQ42" s="251">
        <v>8.6543751465718209E-6</v>
      </c>
      <c r="BR42" s="251">
        <v>7.5665903682811331E-6</v>
      </c>
      <c r="BS42" s="251">
        <v>6.2098333471296013E-6</v>
      </c>
      <c r="BT42" s="251">
        <v>4.9149664137617778E-6</v>
      </c>
      <c r="BU42" s="251">
        <v>1.9017096780576203E-5</v>
      </c>
      <c r="BV42" s="251">
        <v>1.0658069048432411E-5</v>
      </c>
      <c r="BW42" s="251">
        <v>1.4110626720291764E-5</v>
      </c>
      <c r="BX42" s="251">
        <v>5.5659301447561535E-6</v>
      </c>
      <c r="BY42" s="251">
        <v>3.3119176511525407E-5</v>
      </c>
      <c r="BZ42" s="251">
        <v>3.1336343109226062E-5</v>
      </c>
      <c r="CA42" s="251">
        <v>6.4253292603422258E-6</v>
      </c>
      <c r="CB42" s="251">
        <v>6.4039278933241935E-6</v>
      </c>
      <c r="CC42" s="251">
        <v>1.4415900700522922E-5</v>
      </c>
      <c r="CD42" s="251">
        <v>1.9477310548058213E-5</v>
      </c>
      <c r="CE42" s="251">
        <v>2.636437626421851E-6</v>
      </c>
      <c r="CF42" s="251">
        <v>1.0479650111736286E-5</v>
      </c>
      <c r="CG42" s="251">
        <v>7.0753875324760623E-6</v>
      </c>
      <c r="CH42" s="251">
        <v>6.6416312276141446E-6</v>
      </c>
      <c r="CI42" s="251">
        <v>1.2367021680533388E-5</v>
      </c>
      <c r="CJ42" s="251">
        <v>9.7682578108535528E-6</v>
      </c>
      <c r="CK42" s="251">
        <v>8.1443716699548568E-6</v>
      </c>
      <c r="CL42" s="251">
        <v>4.6539157526020481E-6</v>
      </c>
      <c r="CM42" s="251">
        <v>1.0645538823991112E-5</v>
      </c>
      <c r="CN42" s="251">
        <v>6.1627094677458989E-6</v>
      </c>
      <c r="CO42" s="251">
        <v>1.4125059931420198E-5</v>
      </c>
      <c r="CP42" s="251">
        <v>1.8128810013095067E-5</v>
      </c>
      <c r="CQ42" s="251">
        <v>4.0984923418496078E-6</v>
      </c>
      <c r="CR42" s="251">
        <v>8.5237211912284809E-5</v>
      </c>
      <c r="CS42" s="251">
        <v>4.1709443229226499E-6</v>
      </c>
      <c r="CT42" s="251">
        <v>1.2124687717228335E-5</v>
      </c>
      <c r="CU42" s="251">
        <v>9.7176353106853398E-6</v>
      </c>
      <c r="CV42" s="251">
        <v>8.7544287784309631E-6</v>
      </c>
      <c r="CW42" s="251">
        <v>9.3937580233417325E-6</v>
      </c>
      <c r="CX42" s="251">
        <v>2.182875984299693E-6</v>
      </c>
      <c r="CY42" s="251">
        <v>1.1835861086141514E-5</v>
      </c>
      <c r="CZ42" s="251">
        <v>1.0081047581947165E-5</v>
      </c>
      <c r="DA42" s="251">
        <v>6.0852435428666626E-5</v>
      </c>
      <c r="DB42" s="275">
        <v>1.0428439944038963</v>
      </c>
      <c r="DC42" s="275">
        <v>0.81178969999999995</v>
      </c>
    </row>
    <row r="43" spans="1:107" s="253" customFormat="1" ht="15" customHeight="1" x14ac:dyDescent="0.15">
      <c r="A43" s="254" t="s">
        <v>365</v>
      </c>
      <c r="B43" s="255" t="s">
        <v>551</v>
      </c>
      <c r="C43" s="250">
        <v>1.654799519461695E-7</v>
      </c>
      <c r="D43" s="251">
        <v>6.2739686881180634E-8</v>
      </c>
      <c r="E43" s="251">
        <v>1.3352961254946548E-7</v>
      </c>
      <c r="F43" s="251">
        <v>6.2037774153798383E-8</v>
      </c>
      <c r="G43" s="251">
        <v>1.4898844197544041E-7</v>
      </c>
      <c r="H43" s="251">
        <v>0</v>
      </c>
      <c r="I43" s="251">
        <v>2.2823503478286115E-7</v>
      </c>
      <c r="J43" s="251">
        <v>1.048814143172754E-7</v>
      </c>
      <c r="K43" s="251">
        <v>2.4097942632744072E-7</v>
      </c>
      <c r="L43" s="251">
        <v>1.060730376306771E-7</v>
      </c>
      <c r="M43" s="251">
        <v>4.5298768973192336E-7</v>
      </c>
      <c r="N43" s="251">
        <v>2.8143204851913661E-7</v>
      </c>
      <c r="O43" s="251">
        <v>8.2727257560528693E-7</v>
      </c>
      <c r="P43" s="251">
        <v>6.4987574034360357E-8</v>
      </c>
      <c r="Q43" s="251">
        <v>5.7098180501654135E-8</v>
      </c>
      <c r="R43" s="251">
        <v>1.6239564303903453E-7</v>
      </c>
      <c r="S43" s="251">
        <v>2.1775530341422081E-7</v>
      </c>
      <c r="T43" s="251">
        <v>2.3330949403513196E-6</v>
      </c>
      <c r="U43" s="251">
        <v>1.3930297633251708E-7</v>
      </c>
      <c r="V43" s="251">
        <v>7.894758228833104E-8</v>
      </c>
      <c r="W43" s="251">
        <v>2.6738528421306844E-7</v>
      </c>
      <c r="X43" s="251">
        <v>8.4935680388857915E-8</v>
      </c>
      <c r="Y43" s="251">
        <v>2.2695879645973105E-6</v>
      </c>
      <c r="Z43" s="251">
        <v>1.5111948026590647E-7</v>
      </c>
      <c r="AA43" s="251">
        <v>5.4682156295547818E-8</v>
      </c>
      <c r="AB43" s="251">
        <v>4.7217504707385938E-7</v>
      </c>
      <c r="AC43" s="251">
        <v>2.4661133511245963E-5</v>
      </c>
      <c r="AD43" s="251">
        <v>1.7554694381265176E-7</v>
      </c>
      <c r="AE43" s="251">
        <v>2.1812775586189722E-6</v>
      </c>
      <c r="AF43" s="251">
        <v>4.5582658201085194E-7</v>
      </c>
      <c r="AG43" s="251">
        <v>9.2241393668926874E-8</v>
      </c>
      <c r="AH43" s="251">
        <v>2.8352615245912226E-6</v>
      </c>
      <c r="AI43" s="251">
        <v>3.3009035523307258E-7</v>
      </c>
      <c r="AJ43" s="251">
        <v>1.7024133205084761E-5</v>
      </c>
      <c r="AK43" s="251">
        <v>0</v>
      </c>
      <c r="AL43" s="251">
        <v>0</v>
      </c>
      <c r="AM43" s="251">
        <v>1.0483649008705928E-5</v>
      </c>
      <c r="AN43" s="251">
        <v>7.3117821166231545E-6</v>
      </c>
      <c r="AO43" s="251">
        <v>1.0001980467365637</v>
      </c>
      <c r="AP43" s="251">
        <v>0</v>
      </c>
      <c r="AQ43" s="251">
        <v>1.5636611540601015E-3</v>
      </c>
      <c r="AR43" s="251">
        <v>7.6381361725824776E-6</v>
      </c>
      <c r="AS43" s="251">
        <v>7.1187365940610057E-5</v>
      </c>
      <c r="AT43" s="251">
        <v>7.2839909945666432E-6</v>
      </c>
      <c r="AU43" s="251">
        <v>9.4505788306266751E-6</v>
      </c>
      <c r="AV43" s="251">
        <v>6.6465793715284979E-5</v>
      </c>
      <c r="AW43" s="251">
        <v>1.2154732855017828E-4</v>
      </c>
      <c r="AX43" s="251">
        <v>7.5413889586700857E-5</v>
      </c>
      <c r="AY43" s="251">
        <v>7.0892885683542225E-5</v>
      </c>
      <c r="AZ43" s="251">
        <v>8.8398888027917934E-6</v>
      </c>
      <c r="BA43" s="251">
        <v>1.0060466835120599E-5</v>
      </c>
      <c r="BB43" s="251">
        <v>1.5493326353317621E-4</v>
      </c>
      <c r="BC43" s="251">
        <v>1.3843023350520044E-5</v>
      </c>
      <c r="BD43" s="251">
        <v>4.5019524590603044E-6</v>
      </c>
      <c r="BE43" s="251">
        <v>5.4763707698828327E-6</v>
      </c>
      <c r="BF43" s="251">
        <v>1.6102036989486157E-5</v>
      </c>
      <c r="BG43" s="251">
        <v>2.1611000824349002E-6</v>
      </c>
      <c r="BH43" s="251">
        <v>2.4697124227679265E-5</v>
      </c>
      <c r="BI43" s="251">
        <v>6.506114377219513E-8</v>
      </c>
      <c r="BJ43" s="251">
        <v>1.2642921685911836E-6</v>
      </c>
      <c r="BK43" s="251">
        <v>1.9522324933660289E-6</v>
      </c>
      <c r="BL43" s="251">
        <v>1.0960711156788265E-6</v>
      </c>
      <c r="BM43" s="251">
        <v>2.0895210884541432E-7</v>
      </c>
      <c r="BN43" s="251">
        <v>1.3594524594929315E-7</v>
      </c>
      <c r="BO43" s="251">
        <v>2.8488596090813178E-7</v>
      </c>
      <c r="BP43" s="251">
        <v>8.9917435864565709E-8</v>
      </c>
      <c r="BQ43" s="251">
        <v>1.0560915177527213E-7</v>
      </c>
      <c r="BR43" s="251">
        <v>8.2921194493297742E-8</v>
      </c>
      <c r="BS43" s="251">
        <v>7.6924509039696862E-8</v>
      </c>
      <c r="BT43" s="251">
        <v>6.157337745803923E-8</v>
      </c>
      <c r="BU43" s="251">
        <v>1.1240731683505903E-7</v>
      </c>
      <c r="BV43" s="251">
        <v>4.4843602722788957E-8</v>
      </c>
      <c r="BW43" s="251">
        <v>8.4145596225924275E-8</v>
      </c>
      <c r="BX43" s="251">
        <v>6.6366172246478609E-8</v>
      </c>
      <c r="BY43" s="251">
        <v>2.8876867660366664E-7</v>
      </c>
      <c r="BZ43" s="251">
        <v>1.8886916328164219E-7</v>
      </c>
      <c r="CA43" s="251">
        <v>5.597800100585997E-8</v>
      </c>
      <c r="CB43" s="251">
        <v>8.0983785448882113E-8</v>
      </c>
      <c r="CC43" s="251">
        <v>1.0981895243015766E-7</v>
      </c>
      <c r="CD43" s="251">
        <v>9.8323077611855389E-8</v>
      </c>
      <c r="CE43" s="251">
        <v>2.5739073688800684E-8</v>
      </c>
      <c r="CF43" s="251">
        <v>1.0556404992687824E-7</v>
      </c>
      <c r="CG43" s="251">
        <v>1.0847414637046722E-7</v>
      </c>
      <c r="CH43" s="251">
        <v>3.8894738316127691E-7</v>
      </c>
      <c r="CI43" s="251">
        <v>1.2279632577796823E-7</v>
      </c>
      <c r="CJ43" s="251">
        <v>8.7520392597718816E-8</v>
      </c>
      <c r="CK43" s="251">
        <v>3.7245950126388049E-7</v>
      </c>
      <c r="CL43" s="251">
        <v>2.762291128935675E-7</v>
      </c>
      <c r="CM43" s="251">
        <v>1.0643437961106092E-7</v>
      </c>
      <c r="CN43" s="251">
        <v>9.6397681444613796E-8</v>
      </c>
      <c r="CO43" s="251">
        <v>1.4776949674734167E-7</v>
      </c>
      <c r="CP43" s="251">
        <v>2.3596433928348408E-7</v>
      </c>
      <c r="CQ43" s="251">
        <v>1.0334487446462692E-7</v>
      </c>
      <c r="CR43" s="251">
        <v>9.7366644933357581E-7</v>
      </c>
      <c r="CS43" s="251">
        <v>6.1291330219972017E-8</v>
      </c>
      <c r="CT43" s="251">
        <v>2.2879047247974153E-7</v>
      </c>
      <c r="CU43" s="251">
        <v>1.2592294926521701E-7</v>
      </c>
      <c r="CV43" s="251">
        <v>1.9005144425988015E-7</v>
      </c>
      <c r="CW43" s="251">
        <v>9.445021949931895E-8</v>
      </c>
      <c r="CX43" s="251">
        <v>4.473596910279229E-8</v>
      </c>
      <c r="CY43" s="251">
        <v>2.1805746075111886E-7</v>
      </c>
      <c r="CZ43" s="251">
        <v>9.0652511809058941E-7</v>
      </c>
      <c r="DA43" s="251">
        <v>3.2073952643129822E-6</v>
      </c>
      <c r="DB43" s="275">
        <v>1.0025217055515394</v>
      </c>
      <c r="DC43" s="275">
        <v>0.78040129000000003</v>
      </c>
    </row>
    <row r="44" spans="1:107" s="253" customFormat="1" ht="15" customHeight="1" x14ac:dyDescent="0.15">
      <c r="A44" s="254" t="s">
        <v>366</v>
      </c>
      <c r="B44" s="255" t="s">
        <v>552</v>
      </c>
      <c r="C44" s="250">
        <v>-6.6455884080844583E-6</v>
      </c>
      <c r="D44" s="251">
        <v>-2.8614582666109408E-6</v>
      </c>
      <c r="E44" s="251">
        <v>-4.430390101435006E-6</v>
      </c>
      <c r="F44" s="251">
        <v>-2.9013250472792765E-6</v>
      </c>
      <c r="G44" s="251">
        <v>-3.1136829234464714E-6</v>
      </c>
      <c r="H44" s="251">
        <v>0</v>
      </c>
      <c r="I44" s="251">
        <v>-1.0638062041431041E-5</v>
      </c>
      <c r="J44" s="251">
        <v>-4.9139348998530318E-6</v>
      </c>
      <c r="K44" s="251">
        <v>-1.5141797889705945E-5</v>
      </c>
      <c r="L44" s="251">
        <v>-3.6821014585870437E-6</v>
      </c>
      <c r="M44" s="251">
        <v>-8.0197332167085319E-6</v>
      </c>
      <c r="N44" s="251">
        <v>-6.6419528488677947E-6</v>
      </c>
      <c r="O44" s="251">
        <v>-5.2660925635736321E-5</v>
      </c>
      <c r="P44" s="251">
        <v>-2.2163656194127181E-6</v>
      </c>
      <c r="Q44" s="251">
        <v>-1.8853338854526713E-6</v>
      </c>
      <c r="R44" s="251">
        <v>-4.3951605013034153E-6</v>
      </c>
      <c r="S44" s="251">
        <v>-8.4543591753311422E-6</v>
      </c>
      <c r="T44" s="251">
        <v>-6.4140148149062143E-5</v>
      </c>
      <c r="U44" s="251">
        <v>-3.0757892105511303E-6</v>
      </c>
      <c r="V44" s="251">
        <v>-4.3920582864202185E-6</v>
      </c>
      <c r="W44" s="251">
        <v>-9.7109397435465167E-4</v>
      </c>
      <c r="X44" s="251">
        <v>-1.8878702963143466E-6</v>
      </c>
      <c r="Y44" s="251">
        <v>-1.1127804054817138E-5</v>
      </c>
      <c r="Z44" s="251">
        <v>-5.4440320710816147E-5</v>
      </c>
      <c r="AA44" s="251">
        <v>-2.7250210180140383E-6</v>
      </c>
      <c r="AB44" s="251">
        <v>-2.054925103876023E-5</v>
      </c>
      <c r="AC44" s="251">
        <v>-3.0524621499882175E-6</v>
      </c>
      <c r="AD44" s="251">
        <v>-2.0682111304307886E-6</v>
      </c>
      <c r="AE44" s="251">
        <v>-1.5828329822038951E-5</v>
      </c>
      <c r="AF44" s="251">
        <v>-7.104756436278399E-5</v>
      </c>
      <c r="AG44" s="251">
        <v>-3.9356218670407311E-6</v>
      </c>
      <c r="AH44" s="251">
        <v>-1.4837710720659222E-5</v>
      </c>
      <c r="AI44" s="251">
        <v>-8.5904530669221978E-6</v>
      </c>
      <c r="AJ44" s="251">
        <v>-1.067799698796757E-5</v>
      </c>
      <c r="AK44" s="251">
        <v>0</v>
      </c>
      <c r="AL44" s="251">
        <v>0</v>
      </c>
      <c r="AM44" s="251">
        <v>-1.9298707891064108E-6</v>
      </c>
      <c r="AN44" s="251">
        <v>-1.5630751593614715E-5</v>
      </c>
      <c r="AO44" s="251">
        <v>0.25867416431621065</v>
      </c>
      <c r="AP44" s="251">
        <v>1</v>
      </c>
      <c r="AQ44" s="251">
        <v>4.3254049914056014E-3</v>
      </c>
      <c r="AR44" s="251">
        <v>-7.8858886809692909E-4</v>
      </c>
      <c r="AS44" s="251">
        <v>-5.9555543819516891E-3</v>
      </c>
      <c r="AT44" s="251">
        <v>-1.8827342774575511E-3</v>
      </c>
      <c r="AU44" s="251">
        <v>-8.9556203517684633E-5</v>
      </c>
      <c r="AV44" s="251">
        <v>-5.6698053763995916E-4</v>
      </c>
      <c r="AW44" s="251">
        <v>-2.9374801012367478E-2</v>
      </c>
      <c r="AX44" s="251">
        <v>-1.0079736684126222E-3</v>
      </c>
      <c r="AY44" s="251">
        <v>-1.3638166359352308E-3</v>
      </c>
      <c r="AZ44" s="251">
        <v>-5.4485220721691677E-4</v>
      </c>
      <c r="BA44" s="251">
        <v>-5.0132202178642174E-4</v>
      </c>
      <c r="BB44" s="251">
        <v>-4.8175771487539865E-3</v>
      </c>
      <c r="BC44" s="251">
        <v>-7.3608120270512143E-4</v>
      </c>
      <c r="BD44" s="251">
        <v>-6.1357412038435502E-4</v>
      </c>
      <c r="BE44" s="251">
        <v>-2.6890035590554096E-5</v>
      </c>
      <c r="BF44" s="251">
        <v>-4.0366355285153083E-5</v>
      </c>
      <c r="BG44" s="251">
        <v>-2.0527219645849704E-5</v>
      </c>
      <c r="BH44" s="251">
        <v>-2.6528890452710499E-4</v>
      </c>
      <c r="BI44" s="251">
        <v>-3.1038556591945921E-6</v>
      </c>
      <c r="BJ44" s="251">
        <v>-4.2074826431239758E-5</v>
      </c>
      <c r="BK44" s="251">
        <v>-9.6282062782969047E-5</v>
      </c>
      <c r="BL44" s="251">
        <v>-2.724907102450013E-5</v>
      </c>
      <c r="BM44" s="251">
        <v>-5.6471032396867244E-6</v>
      </c>
      <c r="BN44" s="251">
        <v>-7.2513897652285436E-6</v>
      </c>
      <c r="BO44" s="251">
        <v>-9.1685492023456961E-6</v>
      </c>
      <c r="BP44" s="251">
        <v>-3.7169451870040209E-6</v>
      </c>
      <c r="BQ44" s="251">
        <v>-5.9373397107772579E-6</v>
      </c>
      <c r="BR44" s="251">
        <v>-5.3154261679111581E-6</v>
      </c>
      <c r="BS44" s="251">
        <v>-5.5393212927178547E-6</v>
      </c>
      <c r="BT44" s="251">
        <v>-1.4212668086584833E-6</v>
      </c>
      <c r="BU44" s="251">
        <v>-4.0087313830079565E-6</v>
      </c>
      <c r="BV44" s="251">
        <v>-2.4188439894838826E-6</v>
      </c>
      <c r="BW44" s="251">
        <v>-3.4986242878393965E-6</v>
      </c>
      <c r="BX44" s="251">
        <v>-3.3938961000273525E-6</v>
      </c>
      <c r="BY44" s="251">
        <v>-1.2250236769035552E-5</v>
      </c>
      <c r="BZ44" s="251">
        <v>-5.1653231933603033E-6</v>
      </c>
      <c r="CA44" s="251">
        <v>-2.2132684829582266E-6</v>
      </c>
      <c r="CB44" s="251">
        <v>-3.1259253025266894E-6</v>
      </c>
      <c r="CC44" s="251">
        <v>-5.4169676322566513E-6</v>
      </c>
      <c r="CD44" s="251">
        <v>-5.9035675278557338E-6</v>
      </c>
      <c r="CE44" s="251">
        <v>-2.2971422481682766E-6</v>
      </c>
      <c r="CF44" s="251">
        <v>-5.3175140609455828E-6</v>
      </c>
      <c r="CG44" s="251">
        <v>-3.2873263394896937E-6</v>
      </c>
      <c r="CH44" s="251">
        <v>-7.6171603784535715E-6</v>
      </c>
      <c r="CI44" s="251">
        <v>-6.2560928740491308E-6</v>
      </c>
      <c r="CJ44" s="251">
        <v>-2.9238906282121135E-6</v>
      </c>
      <c r="CK44" s="251">
        <v>-8.3474087770206573E-6</v>
      </c>
      <c r="CL44" s="251">
        <v>-1.4777350373670062E-6</v>
      </c>
      <c r="CM44" s="251">
        <v>-4.1597141546788788E-6</v>
      </c>
      <c r="CN44" s="251">
        <v>-1.8198114422582482E-6</v>
      </c>
      <c r="CO44" s="251">
        <v>-1.2229534832979177E-5</v>
      </c>
      <c r="CP44" s="251">
        <v>-8.581104335608705E-6</v>
      </c>
      <c r="CQ44" s="251">
        <v>-1.0188743210939915E-5</v>
      </c>
      <c r="CR44" s="251">
        <v>-4.0375494078607507E-5</v>
      </c>
      <c r="CS44" s="251">
        <v>-2.4058308165495201E-6</v>
      </c>
      <c r="CT44" s="251">
        <v>-3.9612275789989281E-6</v>
      </c>
      <c r="CU44" s="251">
        <v>-4.6134083367523333E-6</v>
      </c>
      <c r="CV44" s="251">
        <v>-5.2299799530869432E-6</v>
      </c>
      <c r="CW44" s="251">
        <v>-3.7232547944308887E-6</v>
      </c>
      <c r="CX44" s="251">
        <v>-1.0192479014767969E-6</v>
      </c>
      <c r="CY44" s="251">
        <v>-6.6890497918423172E-6</v>
      </c>
      <c r="CZ44" s="251">
        <v>-1.0019449998521903E-5</v>
      </c>
      <c r="DA44" s="251">
        <v>-4.4027732921505717E-6</v>
      </c>
      <c r="DB44" s="275">
        <v>1.212566405688009</v>
      </c>
      <c r="DC44" s="275">
        <v>0.94390812999999996</v>
      </c>
    </row>
    <row r="45" spans="1:107" s="253" customFormat="1" ht="15" customHeight="1" x14ac:dyDescent="0.15">
      <c r="A45" s="254" t="s">
        <v>367</v>
      </c>
      <c r="B45" s="255" t="s">
        <v>553</v>
      </c>
      <c r="C45" s="250">
        <v>1.6970653398954098E-5</v>
      </c>
      <c r="D45" s="251">
        <v>8.2050936246103569E-6</v>
      </c>
      <c r="E45" s="251">
        <v>2.0507911911355949E-5</v>
      </c>
      <c r="F45" s="251">
        <v>7.2948904372051931E-6</v>
      </c>
      <c r="G45" s="251">
        <v>1.1628973234883435E-5</v>
      </c>
      <c r="H45" s="251">
        <v>0</v>
      </c>
      <c r="I45" s="251">
        <v>3.7871196724541731E-5</v>
      </c>
      <c r="J45" s="251">
        <v>1.897067460764231E-5</v>
      </c>
      <c r="K45" s="251">
        <v>1.3822026096975203E-5</v>
      </c>
      <c r="L45" s="251">
        <v>9.3863810129571241E-6</v>
      </c>
      <c r="M45" s="251">
        <v>2.3562671122211986E-4</v>
      </c>
      <c r="N45" s="251">
        <v>1.2861287950907278E-4</v>
      </c>
      <c r="O45" s="251">
        <v>1.2080254917908806E-4</v>
      </c>
      <c r="P45" s="251">
        <v>1.1013400845422972E-5</v>
      </c>
      <c r="Q45" s="251">
        <v>1.0175764718148687E-5</v>
      </c>
      <c r="R45" s="251">
        <v>9.8254089497101111E-6</v>
      </c>
      <c r="S45" s="251">
        <v>4.5142615195694228E-5</v>
      </c>
      <c r="T45" s="251">
        <v>1.0156883806518666E-3</v>
      </c>
      <c r="U45" s="251">
        <v>1.5937502175503807E-5</v>
      </c>
      <c r="V45" s="251">
        <v>1.1294309183541913E-5</v>
      </c>
      <c r="W45" s="251">
        <v>1.2906803428409938E-4</v>
      </c>
      <c r="X45" s="251">
        <v>9.6357972888106576E-6</v>
      </c>
      <c r="Y45" s="251">
        <v>3.0008617255559624E-5</v>
      </c>
      <c r="Z45" s="251">
        <v>9.7587201139135223E-6</v>
      </c>
      <c r="AA45" s="251">
        <v>7.7278428131348994E-6</v>
      </c>
      <c r="AB45" s="251">
        <v>1.2919667443602159E-4</v>
      </c>
      <c r="AC45" s="251">
        <v>3.0956369692956354E-4</v>
      </c>
      <c r="AD45" s="251">
        <v>1.0507853851848019E-5</v>
      </c>
      <c r="AE45" s="251">
        <v>1.3419751365412234E-4</v>
      </c>
      <c r="AF45" s="251">
        <v>4.8545736199126032E-5</v>
      </c>
      <c r="AG45" s="251">
        <v>1.2073332931647938E-5</v>
      </c>
      <c r="AH45" s="251">
        <v>1.3661189842999739E-4</v>
      </c>
      <c r="AI45" s="251">
        <v>5.5599812922142396E-5</v>
      </c>
      <c r="AJ45" s="251">
        <v>1.3894934958130382E-4</v>
      </c>
      <c r="AK45" s="251">
        <v>0</v>
      </c>
      <c r="AL45" s="251">
        <v>0</v>
      </c>
      <c r="AM45" s="251">
        <v>1.0367565953804474E-4</v>
      </c>
      <c r="AN45" s="251">
        <v>2.8209556539740769E-5</v>
      </c>
      <c r="AO45" s="251">
        <v>1.1961933717287759E-5</v>
      </c>
      <c r="AP45" s="251">
        <v>0</v>
      </c>
      <c r="AQ45" s="251">
        <v>1.0034192447005585</v>
      </c>
      <c r="AR45" s="251">
        <v>1.3931744264092417E-3</v>
      </c>
      <c r="AS45" s="251">
        <v>2.0867451100009897E-3</v>
      </c>
      <c r="AT45" s="251">
        <v>1.9711631252402047E-3</v>
      </c>
      <c r="AU45" s="251">
        <v>1.1830622610522769E-3</v>
      </c>
      <c r="AV45" s="251">
        <v>1.0497709690221561E-3</v>
      </c>
      <c r="AW45" s="251">
        <v>9.6131573038830715E-4</v>
      </c>
      <c r="AX45" s="251">
        <v>2.9836630806546948E-3</v>
      </c>
      <c r="AY45" s="251">
        <v>3.3667112360037782E-3</v>
      </c>
      <c r="AZ45" s="251">
        <v>2.2078996483584652E-3</v>
      </c>
      <c r="BA45" s="251">
        <v>1.5946319056242707E-3</v>
      </c>
      <c r="BB45" s="251">
        <v>4.0557371215485579E-3</v>
      </c>
      <c r="BC45" s="251">
        <v>3.2542209723606355E-3</v>
      </c>
      <c r="BD45" s="251">
        <v>9.2996591157998504E-4</v>
      </c>
      <c r="BE45" s="251">
        <v>7.1842170182487514E-4</v>
      </c>
      <c r="BF45" s="251">
        <v>1.8219083138077657E-3</v>
      </c>
      <c r="BG45" s="251">
        <v>1.0214036444004344E-3</v>
      </c>
      <c r="BH45" s="251">
        <v>9.4613555937128092E-4</v>
      </c>
      <c r="BI45" s="251">
        <v>8.3764554154408009E-6</v>
      </c>
      <c r="BJ45" s="251">
        <v>3.682024597284184E-4</v>
      </c>
      <c r="BK45" s="251">
        <v>5.6190917225977391E-4</v>
      </c>
      <c r="BL45" s="251">
        <v>5.0544867456496219E-4</v>
      </c>
      <c r="BM45" s="251">
        <v>7.379500303657683E-5</v>
      </c>
      <c r="BN45" s="251">
        <v>2.8840614631190437E-5</v>
      </c>
      <c r="BO45" s="251">
        <v>5.5733185942607791E-5</v>
      </c>
      <c r="BP45" s="251">
        <v>1.2919337326657685E-5</v>
      </c>
      <c r="BQ45" s="251">
        <v>9.1504948215870799E-6</v>
      </c>
      <c r="BR45" s="251">
        <v>1.0433233762468773E-5</v>
      </c>
      <c r="BS45" s="251">
        <v>7.5790483153845257E-6</v>
      </c>
      <c r="BT45" s="251">
        <v>6.4558876329980525E-6</v>
      </c>
      <c r="BU45" s="251">
        <v>1.9097982288764831E-5</v>
      </c>
      <c r="BV45" s="251">
        <v>1.0780584612654288E-5</v>
      </c>
      <c r="BW45" s="251">
        <v>1.6353210516334366E-5</v>
      </c>
      <c r="BX45" s="251">
        <v>7.991526640202056E-6</v>
      </c>
      <c r="BY45" s="251">
        <v>5.1044152647996105E-5</v>
      </c>
      <c r="BZ45" s="251">
        <v>2.4452812600056517E-5</v>
      </c>
      <c r="CA45" s="251">
        <v>7.559926915783124E-6</v>
      </c>
      <c r="CB45" s="251">
        <v>8.0381930575922006E-6</v>
      </c>
      <c r="CC45" s="251">
        <v>1.78211584098574E-5</v>
      </c>
      <c r="CD45" s="251">
        <v>2.0803309433399599E-5</v>
      </c>
      <c r="CE45" s="251">
        <v>3.9022119464201974E-6</v>
      </c>
      <c r="CF45" s="251">
        <v>1.2561018455835015E-5</v>
      </c>
      <c r="CG45" s="251">
        <v>1.0792989134810804E-5</v>
      </c>
      <c r="CH45" s="251">
        <v>2.0277319252854807E-5</v>
      </c>
      <c r="CI45" s="251">
        <v>2.0718548463812873E-5</v>
      </c>
      <c r="CJ45" s="251">
        <v>1.1201765042316581E-5</v>
      </c>
      <c r="CK45" s="251">
        <v>2.0465398097761338E-5</v>
      </c>
      <c r="CL45" s="251">
        <v>1.4054537594404131E-4</v>
      </c>
      <c r="CM45" s="251">
        <v>1.9594154893483204E-5</v>
      </c>
      <c r="CN45" s="251">
        <v>3.1835597090421413E-5</v>
      </c>
      <c r="CO45" s="251">
        <v>2.339700780203548E-5</v>
      </c>
      <c r="CP45" s="251">
        <v>2.9832092504133631E-5</v>
      </c>
      <c r="CQ45" s="251">
        <v>8.8338010349350957E-6</v>
      </c>
      <c r="CR45" s="251">
        <v>1.6298379436264671E-4</v>
      </c>
      <c r="CS45" s="251">
        <v>7.4190040511503848E-6</v>
      </c>
      <c r="CT45" s="251">
        <v>5.9929855914020765E-5</v>
      </c>
      <c r="CU45" s="251">
        <v>3.1327293702130813E-5</v>
      </c>
      <c r="CV45" s="251">
        <v>4.96916108824973E-5</v>
      </c>
      <c r="CW45" s="251">
        <v>1.165549251821398E-5</v>
      </c>
      <c r="CX45" s="251">
        <v>4.0031554615808996E-6</v>
      </c>
      <c r="CY45" s="251">
        <v>3.5323931138013177E-5</v>
      </c>
      <c r="CZ45" s="251">
        <v>8.9092017947146285E-5</v>
      </c>
      <c r="DA45" s="251">
        <v>8.609576000501592E-5</v>
      </c>
      <c r="DB45" s="275">
        <v>1.0407435103915783</v>
      </c>
      <c r="DC45" s="275">
        <v>0.81015461</v>
      </c>
    </row>
    <row r="46" spans="1:107" s="253" customFormat="1" ht="15" customHeight="1" x14ac:dyDescent="0.15">
      <c r="A46" s="254" t="s">
        <v>368</v>
      </c>
      <c r="B46" s="255" t="s">
        <v>554</v>
      </c>
      <c r="C46" s="250">
        <v>3.5602203602784071E-4</v>
      </c>
      <c r="D46" s="251">
        <v>2.7223141979863097E-4</v>
      </c>
      <c r="E46" s="251">
        <v>5.0764292493174219E-4</v>
      </c>
      <c r="F46" s="251">
        <v>1.0077078151642674E-4</v>
      </c>
      <c r="G46" s="251">
        <v>2.8660316541155459E-4</v>
      </c>
      <c r="H46" s="251">
        <v>0</v>
      </c>
      <c r="I46" s="251">
        <v>4.7821382597285653E-4</v>
      </c>
      <c r="J46" s="251">
        <v>1.4760524420601878E-4</v>
      </c>
      <c r="K46" s="251">
        <v>1.340834227600321E-4</v>
      </c>
      <c r="L46" s="251">
        <v>1.9133340632071505E-4</v>
      </c>
      <c r="M46" s="251">
        <v>1.0176226694350458E-4</v>
      </c>
      <c r="N46" s="251">
        <v>1.4384289692338101E-4</v>
      </c>
      <c r="O46" s="251">
        <v>1.0231548271833603E-4</v>
      </c>
      <c r="P46" s="251">
        <v>1.730578935340296E-4</v>
      </c>
      <c r="Q46" s="251">
        <v>3.3993789564205825E-4</v>
      </c>
      <c r="R46" s="251">
        <v>2.0213248113831427E-4</v>
      </c>
      <c r="S46" s="251">
        <v>2.5562087123550157E-4</v>
      </c>
      <c r="T46" s="251">
        <v>1.0065828580057006E-3</v>
      </c>
      <c r="U46" s="251">
        <v>6.2838050164814902E-4</v>
      </c>
      <c r="V46" s="251">
        <v>2.91333427977904E-4</v>
      </c>
      <c r="W46" s="251">
        <v>1.7099150539998361E-4</v>
      </c>
      <c r="X46" s="251">
        <v>2.8686159643168889E-4</v>
      </c>
      <c r="Y46" s="251">
        <v>4.9308504358577831E-4</v>
      </c>
      <c r="Z46" s="251">
        <v>3.6867368908896425E-4</v>
      </c>
      <c r="AA46" s="251">
        <v>4.578498303046753E-4</v>
      </c>
      <c r="AB46" s="251">
        <v>1.5439723255906344E-4</v>
      </c>
      <c r="AC46" s="251">
        <v>1.9723843393462006E-4</v>
      </c>
      <c r="AD46" s="251">
        <v>3.9540157525315466E-4</v>
      </c>
      <c r="AE46" s="251">
        <v>3.2177288539937286E-4</v>
      </c>
      <c r="AF46" s="251">
        <v>2.6479110101634249E-4</v>
      </c>
      <c r="AG46" s="251">
        <v>1.4169745591686216E-4</v>
      </c>
      <c r="AH46" s="251">
        <v>3.4129300770960037E-4</v>
      </c>
      <c r="AI46" s="251">
        <v>6.4754661404800389E-4</v>
      </c>
      <c r="AJ46" s="251">
        <v>4.592497220119369E-4</v>
      </c>
      <c r="AK46" s="251">
        <v>0</v>
      </c>
      <c r="AL46" s="251">
        <v>0</v>
      </c>
      <c r="AM46" s="251">
        <v>2.8523641086863687E-4</v>
      </c>
      <c r="AN46" s="251">
        <v>4.8318579043271577E-4</v>
      </c>
      <c r="AO46" s="251">
        <v>2.868412998131316E-4</v>
      </c>
      <c r="AP46" s="251">
        <v>0</v>
      </c>
      <c r="AQ46" s="251">
        <v>1.8270981244199831E-4</v>
      </c>
      <c r="AR46" s="251">
        <v>1.0167873357924575</v>
      </c>
      <c r="AS46" s="251">
        <v>9.9082448600670229E-4</v>
      </c>
      <c r="AT46" s="251">
        <v>2.9362347431101258E-4</v>
      </c>
      <c r="AU46" s="251">
        <v>1.6878363390950422E-4</v>
      </c>
      <c r="AV46" s="251">
        <v>1.3951056369393913E-4</v>
      </c>
      <c r="AW46" s="251">
        <v>1.45122250441172E-4</v>
      </c>
      <c r="AX46" s="251">
        <v>3.7907097516723539E-4</v>
      </c>
      <c r="AY46" s="251">
        <v>1.8572308284740293E-4</v>
      </c>
      <c r="AZ46" s="251">
        <v>1.3057979582475418E-4</v>
      </c>
      <c r="BA46" s="251">
        <v>1.271972768387782E-4</v>
      </c>
      <c r="BB46" s="251">
        <v>2.1778244360421361E-4</v>
      </c>
      <c r="BC46" s="251">
        <v>2.4171587926847822E-4</v>
      </c>
      <c r="BD46" s="251">
        <v>1.7120350057167846E-4</v>
      </c>
      <c r="BE46" s="251">
        <v>4.9201713047823185E-5</v>
      </c>
      <c r="BF46" s="251">
        <v>7.1039598955668568E-3</v>
      </c>
      <c r="BG46" s="251">
        <v>3.7735422552005312E-3</v>
      </c>
      <c r="BH46" s="251">
        <v>2.8330634832357438E-3</v>
      </c>
      <c r="BI46" s="251">
        <v>1.1783892996791281E-4</v>
      </c>
      <c r="BJ46" s="251">
        <v>3.5630650708963013E-2</v>
      </c>
      <c r="BK46" s="251">
        <v>5.1095493169855663E-2</v>
      </c>
      <c r="BL46" s="251">
        <v>2.1039876184738817E-2</v>
      </c>
      <c r="BM46" s="251">
        <v>9.999498201725169E-4</v>
      </c>
      <c r="BN46" s="251">
        <v>2.1494966812975517E-3</v>
      </c>
      <c r="BO46" s="251">
        <v>2.8110277189505903E-3</v>
      </c>
      <c r="BP46" s="251">
        <v>2.9709075629608193E-4</v>
      </c>
      <c r="BQ46" s="251">
        <v>2.8311524910862394E-4</v>
      </c>
      <c r="BR46" s="251">
        <v>3.6025004684916235E-4</v>
      </c>
      <c r="BS46" s="251">
        <v>2.7582421239314515E-4</v>
      </c>
      <c r="BT46" s="251">
        <v>3.1252582929792517E-4</v>
      </c>
      <c r="BU46" s="251">
        <v>1.4992128636426574E-3</v>
      </c>
      <c r="BV46" s="251">
        <v>9.3940219949457146E-4</v>
      </c>
      <c r="BW46" s="251">
        <v>1.1247361480369448E-3</v>
      </c>
      <c r="BX46" s="251">
        <v>9.535110130893863E-5</v>
      </c>
      <c r="BY46" s="251">
        <v>1.2766276626361354E-3</v>
      </c>
      <c r="BZ46" s="251">
        <v>9.1738425609874587E-4</v>
      </c>
      <c r="CA46" s="251">
        <v>2.6114925480643188E-4</v>
      </c>
      <c r="CB46" s="251">
        <v>2.8291256412196227E-4</v>
      </c>
      <c r="CC46" s="251">
        <v>8.3523025992547043E-4</v>
      </c>
      <c r="CD46" s="251">
        <v>1.3940069853591794E-3</v>
      </c>
      <c r="CE46" s="251">
        <v>1.4101881371841207E-4</v>
      </c>
      <c r="CF46" s="251">
        <v>4.974105263211517E-4</v>
      </c>
      <c r="CG46" s="251">
        <v>3.8540374802101588E-4</v>
      </c>
      <c r="CH46" s="251">
        <v>2.2657642577467938E-4</v>
      </c>
      <c r="CI46" s="251">
        <v>5.3997441532503351E-4</v>
      </c>
      <c r="CJ46" s="251">
        <v>6.086528535406404E-4</v>
      </c>
      <c r="CK46" s="251">
        <v>2.991616189378743E-4</v>
      </c>
      <c r="CL46" s="251">
        <v>1.8985057977906236E-4</v>
      </c>
      <c r="CM46" s="251">
        <v>3.0559430840333999E-4</v>
      </c>
      <c r="CN46" s="251">
        <v>2.1778828887914699E-4</v>
      </c>
      <c r="CO46" s="251">
        <v>1.5692251208343627E-4</v>
      </c>
      <c r="CP46" s="251">
        <v>3.0024029653940589E-4</v>
      </c>
      <c r="CQ46" s="251">
        <v>1.7373898433708246E-4</v>
      </c>
      <c r="CR46" s="251">
        <v>1.8136464512520097E-4</v>
      </c>
      <c r="CS46" s="251">
        <v>1.4137429606654315E-4</v>
      </c>
      <c r="CT46" s="251">
        <v>3.9550398774153961E-4</v>
      </c>
      <c r="CU46" s="251">
        <v>2.1905281799004109E-4</v>
      </c>
      <c r="CV46" s="251">
        <v>3.0523795313170733E-4</v>
      </c>
      <c r="CW46" s="251">
        <v>4.1818672550223568E-4</v>
      </c>
      <c r="CX46" s="251">
        <v>9.8953810640986466E-5</v>
      </c>
      <c r="CY46" s="251">
        <v>3.0194330950841341E-4</v>
      </c>
      <c r="CZ46" s="251">
        <v>1.4630246999425327E-4</v>
      </c>
      <c r="DA46" s="251">
        <v>1.046553350067818E-3</v>
      </c>
      <c r="DB46" s="276">
        <v>1.1766924956516731</v>
      </c>
      <c r="DC46" s="276">
        <v>0.91598250000000003</v>
      </c>
    </row>
    <row r="47" spans="1:107" s="253" customFormat="1" ht="15" customHeight="1" x14ac:dyDescent="0.15">
      <c r="A47" s="254" t="s">
        <v>369</v>
      </c>
      <c r="B47" s="255" t="s">
        <v>555</v>
      </c>
      <c r="C47" s="250">
        <v>6.7152136757198133E-4</v>
      </c>
      <c r="D47" s="251">
        <v>3.0408770727769418E-4</v>
      </c>
      <c r="E47" s="251">
        <v>2.0130359042316398E-4</v>
      </c>
      <c r="F47" s="251">
        <v>2.9316260421416581E-4</v>
      </c>
      <c r="G47" s="251">
        <v>3.3492045671232377E-4</v>
      </c>
      <c r="H47" s="251">
        <v>0</v>
      </c>
      <c r="I47" s="251">
        <v>1.2562760188068042E-3</v>
      </c>
      <c r="J47" s="251">
        <v>5.1617274190678608E-4</v>
      </c>
      <c r="K47" s="251">
        <v>2.4108679946841577E-3</v>
      </c>
      <c r="L47" s="251">
        <v>3.3243311719295617E-4</v>
      </c>
      <c r="M47" s="251">
        <v>7.4979700895951376E-4</v>
      </c>
      <c r="N47" s="251">
        <v>7.1133382679230452E-4</v>
      </c>
      <c r="O47" s="251">
        <v>8.7417976430360089E-3</v>
      </c>
      <c r="P47" s="251">
        <v>2.1556309179367585E-4</v>
      </c>
      <c r="Q47" s="251">
        <v>1.4723680933450948E-4</v>
      </c>
      <c r="R47" s="251">
        <v>4.3245399132507906E-4</v>
      </c>
      <c r="S47" s="251">
        <v>1.2385176249875276E-3</v>
      </c>
      <c r="T47" s="251">
        <v>9.407317529370943E-3</v>
      </c>
      <c r="U47" s="251">
        <v>3.0360317838140465E-4</v>
      </c>
      <c r="V47" s="251">
        <v>4.3561886228103409E-4</v>
      </c>
      <c r="W47" s="251">
        <v>1.381548003580111E-4</v>
      </c>
      <c r="X47" s="251">
        <v>1.2651639787298184E-4</v>
      </c>
      <c r="Y47" s="251">
        <v>2.3863946910915174E-3</v>
      </c>
      <c r="Z47" s="251">
        <v>8.1902059615144695E-4</v>
      </c>
      <c r="AA47" s="251">
        <v>3.2636126735126732E-4</v>
      </c>
      <c r="AB47" s="251">
        <v>3.2356132028348856E-3</v>
      </c>
      <c r="AC47" s="251">
        <v>1.6103344448494905E-3</v>
      </c>
      <c r="AD47" s="251">
        <v>1.7708428860276326E-4</v>
      </c>
      <c r="AE47" s="251">
        <v>4.1427230789617663E-4</v>
      </c>
      <c r="AF47" s="251">
        <v>4.8129300470146049E-3</v>
      </c>
      <c r="AG47" s="251">
        <v>4.5107786626363383E-4</v>
      </c>
      <c r="AH47" s="251">
        <v>2.3453038972724386E-3</v>
      </c>
      <c r="AI47" s="251">
        <v>1.2007294573105859E-3</v>
      </c>
      <c r="AJ47" s="251">
        <v>2.0984098707185713E-3</v>
      </c>
      <c r="AK47" s="251">
        <v>0</v>
      </c>
      <c r="AL47" s="251">
        <v>0</v>
      </c>
      <c r="AM47" s="251">
        <v>1.283461117792012E-4</v>
      </c>
      <c r="AN47" s="251">
        <v>2.0670380139225452E-3</v>
      </c>
      <c r="AO47" s="251">
        <v>2.9246228509129346E-4</v>
      </c>
      <c r="AP47" s="251">
        <v>0</v>
      </c>
      <c r="AQ47" s="251">
        <v>4.61514817084012E-4</v>
      </c>
      <c r="AR47" s="251">
        <v>5.3491826516218434E-3</v>
      </c>
      <c r="AS47" s="251">
        <v>1.0124175159572926</v>
      </c>
      <c r="AT47" s="251">
        <v>6.3454996521402074E-3</v>
      </c>
      <c r="AU47" s="251">
        <v>4.3228993204097602E-3</v>
      </c>
      <c r="AV47" s="251">
        <v>4.1100639875354976E-3</v>
      </c>
      <c r="AW47" s="251">
        <v>1.5887379408605561E-3</v>
      </c>
      <c r="AX47" s="251">
        <v>4.0318409960433286E-3</v>
      </c>
      <c r="AY47" s="251">
        <v>5.0019623834908428E-3</v>
      </c>
      <c r="AZ47" s="251">
        <v>4.3470830588481181E-3</v>
      </c>
      <c r="BA47" s="251">
        <v>4.573386326117394E-3</v>
      </c>
      <c r="BB47" s="251">
        <v>1.0422320610635634E-3</v>
      </c>
      <c r="BC47" s="251">
        <v>5.3847054958109149E-3</v>
      </c>
      <c r="BD47" s="251">
        <v>7.1109313648358005E-3</v>
      </c>
      <c r="BE47" s="251">
        <v>8.5241439325573788E-4</v>
      </c>
      <c r="BF47" s="251">
        <v>6.9031239475410124E-3</v>
      </c>
      <c r="BG47" s="251">
        <v>2.252775222067383E-3</v>
      </c>
      <c r="BH47" s="251">
        <v>2.589422047305267E-3</v>
      </c>
      <c r="BI47" s="251">
        <v>1.8379006201190611E-4</v>
      </c>
      <c r="BJ47" s="251">
        <v>2.6402633644538303E-3</v>
      </c>
      <c r="BK47" s="251">
        <v>1.0018981780116041E-2</v>
      </c>
      <c r="BL47" s="251">
        <v>1.0631554279922665E-3</v>
      </c>
      <c r="BM47" s="251">
        <v>3.5240320988783351E-4</v>
      </c>
      <c r="BN47" s="251">
        <v>6.4911741925382865E-4</v>
      </c>
      <c r="BO47" s="251">
        <v>7.3846445887955229E-4</v>
      </c>
      <c r="BP47" s="251">
        <v>1.5253453386915555E-4</v>
      </c>
      <c r="BQ47" s="251">
        <v>7.1974606459643546E-4</v>
      </c>
      <c r="BR47" s="251">
        <v>4.0120006226129063E-4</v>
      </c>
      <c r="BS47" s="251">
        <v>1.0623969902733348E-4</v>
      </c>
      <c r="BT47" s="251">
        <v>8.6276129169047473E-5</v>
      </c>
      <c r="BU47" s="251">
        <v>3.6412747173404728E-4</v>
      </c>
      <c r="BV47" s="251">
        <v>2.4794078607722468E-4</v>
      </c>
      <c r="BW47" s="251">
        <v>3.0936925966325199E-4</v>
      </c>
      <c r="BX47" s="251">
        <v>2.7382679362099836E-4</v>
      </c>
      <c r="BY47" s="251">
        <v>5.0806398420087532E-4</v>
      </c>
      <c r="BZ47" s="251">
        <v>6.0280765578800345E-4</v>
      </c>
      <c r="CA47" s="251">
        <v>1.2055875063725309E-4</v>
      </c>
      <c r="CB47" s="251">
        <v>2.8480113694981135E-4</v>
      </c>
      <c r="CC47" s="251">
        <v>6.3079331389069484E-4</v>
      </c>
      <c r="CD47" s="251">
        <v>4.333121648177952E-4</v>
      </c>
      <c r="CE47" s="251">
        <v>5.9505825183274359E-5</v>
      </c>
      <c r="CF47" s="251">
        <v>2.7268735010184744E-4</v>
      </c>
      <c r="CG47" s="251">
        <v>1.3122246425378983E-4</v>
      </c>
      <c r="CH47" s="251">
        <v>1.4049719787464016E-4</v>
      </c>
      <c r="CI47" s="251">
        <v>5.7358642677212389E-4</v>
      </c>
      <c r="CJ47" s="251">
        <v>1.8164073080726901E-4</v>
      </c>
      <c r="CK47" s="251">
        <v>1.548417499371343E-4</v>
      </c>
      <c r="CL47" s="251">
        <v>1.3073054385971252E-4</v>
      </c>
      <c r="CM47" s="251">
        <v>2.1066722305874831E-4</v>
      </c>
      <c r="CN47" s="251">
        <v>1.5871683779038179E-4</v>
      </c>
      <c r="CO47" s="251">
        <v>4.2187345741248372E-4</v>
      </c>
      <c r="CP47" s="251">
        <v>3.7756020668533642E-4</v>
      </c>
      <c r="CQ47" s="251">
        <v>7.8373070877640511E-5</v>
      </c>
      <c r="CR47" s="251">
        <v>8.8218176473294678E-4</v>
      </c>
      <c r="CS47" s="251">
        <v>1.1719816035755393E-4</v>
      </c>
      <c r="CT47" s="251">
        <v>3.8967920660392899E-4</v>
      </c>
      <c r="CU47" s="251">
        <v>6.2132523361763602E-4</v>
      </c>
      <c r="CV47" s="251">
        <v>6.4672546744982918E-4</v>
      </c>
      <c r="CW47" s="251">
        <v>1.5745192207550815E-4</v>
      </c>
      <c r="CX47" s="251">
        <v>5.5011766153452549E-5</v>
      </c>
      <c r="CY47" s="251">
        <v>8.4915732163183977E-4</v>
      </c>
      <c r="CZ47" s="251">
        <v>2.5065590327093658E-4</v>
      </c>
      <c r="DA47" s="251">
        <v>6.7500071434237424E-4</v>
      </c>
      <c r="DB47" s="275">
        <v>1.1584433904085059</v>
      </c>
      <c r="DC47" s="275">
        <v>0.90177669999999999</v>
      </c>
    </row>
    <row r="48" spans="1:107" s="253" customFormat="1" ht="15" customHeight="1" x14ac:dyDescent="0.15">
      <c r="A48" s="254" t="s">
        <v>370</v>
      </c>
      <c r="B48" s="255" t="s">
        <v>632</v>
      </c>
      <c r="C48" s="250">
        <v>6.2668685827623334E-5</v>
      </c>
      <c r="D48" s="251">
        <v>2.0736762139104782E-5</v>
      </c>
      <c r="E48" s="251">
        <v>7.54071277205313E-5</v>
      </c>
      <c r="F48" s="251">
        <v>2.5933709892931952E-5</v>
      </c>
      <c r="G48" s="251">
        <v>1.0681024998223879E-5</v>
      </c>
      <c r="H48" s="251">
        <v>0</v>
      </c>
      <c r="I48" s="251">
        <v>1.4109040188663619E-4</v>
      </c>
      <c r="J48" s="251">
        <v>1.2326099642834797E-5</v>
      </c>
      <c r="K48" s="251">
        <v>9.4333560673123173E-6</v>
      </c>
      <c r="L48" s="251">
        <v>3.1594395223375663E-5</v>
      </c>
      <c r="M48" s="251">
        <v>1.3186710120847826E-5</v>
      </c>
      <c r="N48" s="251">
        <v>1.439834324981827E-5</v>
      </c>
      <c r="O48" s="251">
        <v>1.981521869803237E-5</v>
      </c>
      <c r="P48" s="251">
        <v>1.6788469353882419E-5</v>
      </c>
      <c r="Q48" s="251">
        <v>1.5915867614825625E-5</v>
      </c>
      <c r="R48" s="251">
        <v>1.121804553430389E-5</v>
      </c>
      <c r="S48" s="251">
        <v>2.4172616613545652E-5</v>
      </c>
      <c r="T48" s="251">
        <v>2.0377664669011336E-5</v>
      </c>
      <c r="U48" s="251">
        <v>1.8648224606339951E-5</v>
      </c>
      <c r="V48" s="251">
        <v>8.7455559417189301E-6</v>
      </c>
      <c r="W48" s="251">
        <v>8.7448663046135988E-6</v>
      </c>
      <c r="X48" s="251">
        <v>2.2462742137909523E-5</v>
      </c>
      <c r="Y48" s="251">
        <v>4.6846027065494206E-5</v>
      </c>
      <c r="Z48" s="251">
        <v>1.5747927021107298E-5</v>
      </c>
      <c r="AA48" s="251">
        <v>8.7058280135859533E-6</v>
      </c>
      <c r="AB48" s="251">
        <v>1.2541313215714135E-5</v>
      </c>
      <c r="AC48" s="251">
        <v>1.1286103111951991E-5</v>
      </c>
      <c r="AD48" s="251">
        <v>1.8370647895650845E-5</v>
      </c>
      <c r="AE48" s="251">
        <v>2.202099003021784E-5</v>
      </c>
      <c r="AF48" s="251">
        <v>2.1003577610785413E-5</v>
      </c>
      <c r="AG48" s="251">
        <v>1.3611551615909595E-5</v>
      </c>
      <c r="AH48" s="251">
        <v>7.0013217428701896E-5</v>
      </c>
      <c r="AI48" s="251">
        <v>4.1740959398642951E-5</v>
      </c>
      <c r="AJ48" s="251">
        <v>5.7619098608778029E-5</v>
      </c>
      <c r="AK48" s="251">
        <v>0</v>
      </c>
      <c r="AL48" s="251">
        <v>0</v>
      </c>
      <c r="AM48" s="251">
        <v>1.0296809554142936E-5</v>
      </c>
      <c r="AN48" s="251">
        <v>5.7358864906390698E-5</v>
      </c>
      <c r="AO48" s="251">
        <v>3.3395555271618617E-5</v>
      </c>
      <c r="AP48" s="251">
        <v>0</v>
      </c>
      <c r="AQ48" s="251">
        <v>9.8839256329375979E-6</v>
      </c>
      <c r="AR48" s="251">
        <v>4.6076285394465985E-5</v>
      </c>
      <c r="AS48" s="251">
        <v>2.3878581036535912E-5</v>
      </c>
      <c r="AT48" s="251">
        <v>1.0034184447329784</v>
      </c>
      <c r="AU48" s="251">
        <v>8.8374644419553781E-4</v>
      </c>
      <c r="AV48" s="251">
        <v>1.9975127631321248E-4</v>
      </c>
      <c r="AW48" s="251">
        <v>4.8171023201239781E-5</v>
      </c>
      <c r="AX48" s="251">
        <v>7.1322445197755674E-5</v>
      </c>
      <c r="AY48" s="251">
        <v>2.5111486836122145E-4</v>
      </c>
      <c r="AZ48" s="251">
        <v>5.0376975648196761E-4</v>
      </c>
      <c r="BA48" s="251">
        <v>7.7626056074754871E-5</v>
      </c>
      <c r="BB48" s="251">
        <v>3.739866362662005E-5</v>
      </c>
      <c r="BC48" s="251">
        <v>8.0078771940915989E-5</v>
      </c>
      <c r="BD48" s="251">
        <v>3.8791908236712883E-5</v>
      </c>
      <c r="BE48" s="251">
        <v>7.044471499805251E-5</v>
      </c>
      <c r="BF48" s="251">
        <v>7.5210706875204205E-4</v>
      </c>
      <c r="BG48" s="251">
        <v>4.8677173258405792E-4</v>
      </c>
      <c r="BH48" s="251">
        <v>2.5278431106823393E-4</v>
      </c>
      <c r="BI48" s="251">
        <v>3.141883447682844E-5</v>
      </c>
      <c r="BJ48" s="251">
        <v>2.2340591087486992E-4</v>
      </c>
      <c r="BK48" s="251">
        <v>3.5550130841658231E-5</v>
      </c>
      <c r="BL48" s="251">
        <v>1.2351944396448941E-4</v>
      </c>
      <c r="BM48" s="251">
        <v>6.9454802342421414E-5</v>
      </c>
      <c r="BN48" s="251">
        <v>1.7700533606944177E-5</v>
      </c>
      <c r="BO48" s="251">
        <v>2.9395942863430887E-4</v>
      </c>
      <c r="BP48" s="251">
        <v>3.1027370579708229E-5</v>
      </c>
      <c r="BQ48" s="251">
        <v>1.2009952662809126E-5</v>
      </c>
      <c r="BR48" s="251">
        <v>1.402863664156711E-5</v>
      </c>
      <c r="BS48" s="251">
        <v>8.5285590867912169E-6</v>
      </c>
      <c r="BT48" s="251">
        <v>6.7302145530149672E-6</v>
      </c>
      <c r="BU48" s="251">
        <v>6.7563386926825614E-6</v>
      </c>
      <c r="BV48" s="251">
        <v>1.3580458942815944E-6</v>
      </c>
      <c r="BW48" s="251">
        <v>1.4129972677547904E-5</v>
      </c>
      <c r="BX48" s="251">
        <v>3.4600327388912496E-5</v>
      </c>
      <c r="BY48" s="251">
        <v>2.2087592423942798E-4</v>
      </c>
      <c r="BZ48" s="251">
        <v>9.3194017383798691E-6</v>
      </c>
      <c r="CA48" s="251">
        <v>2.3047775329223175E-5</v>
      </c>
      <c r="CB48" s="251">
        <v>1.8094857468700349E-5</v>
      </c>
      <c r="CC48" s="251">
        <v>1.7988264348777451E-5</v>
      </c>
      <c r="CD48" s="251">
        <v>3.1040305010557563E-5</v>
      </c>
      <c r="CE48" s="251">
        <v>8.8756428424138717E-6</v>
      </c>
      <c r="CF48" s="251">
        <v>2.0483004453612111E-5</v>
      </c>
      <c r="CG48" s="251">
        <v>1.8389152872557674E-5</v>
      </c>
      <c r="CH48" s="251">
        <v>2.0832682454289074E-5</v>
      </c>
      <c r="CI48" s="251">
        <v>2.6070904420647653E-5</v>
      </c>
      <c r="CJ48" s="251">
        <v>1.0745046597520775E-5</v>
      </c>
      <c r="CK48" s="251">
        <v>2.3091066735079275E-5</v>
      </c>
      <c r="CL48" s="251">
        <v>7.9182939898752749E-6</v>
      </c>
      <c r="CM48" s="251">
        <v>1.4826706188457549E-5</v>
      </c>
      <c r="CN48" s="251">
        <v>9.7829758040678102E-6</v>
      </c>
      <c r="CO48" s="251">
        <v>1.3553628522657423E-5</v>
      </c>
      <c r="CP48" s="251">
        <v>1.4179093643261413E-4</v>
      </c>
      <c r="CQ48" s="251">
        <v>1.2927430440449939E-5</v>
      </c>
      <c r="CR48" s="251">
        <v>9.8206750738093164E-4</v>
      </c>
      <c r="CS48" s="251">
        <v>1.1472428819611577E-5</v>
      </c>
      <c r="CT48" s="251">
        <v>2.7241225294250492E-5</v>
      </c>
      <c r="CU48" s="251">
        <v>1.1532626844267025E-5</v>
      </c>
      <c r="CV48" s="251">
        <v>2.0065152046120379E-5</v>
      </c>
      <c r="CW48" s="251">
        <v>1.8892042815391611E-5</v>
      </c>
      <c r="CX48" s="251">
        <v>6.779454208897843E-6</v>
      </c>
      <c r="CY48" s="251">
        <v>1.6757624602568626E-5</v>
      </c>
      <c r="CZ48" s="251">
        <v>9.9896454520076446E-6</v>
      </c>
      <c r="DA48" s="251">
        <v>8.7594158235274346E-6</v>
      </c>
      <c r="DB48" s="275">
        <v>1.0109644565511613</v>
      </c>
      <c r="DC48" s="275">
        <v>0.78697344999999996</v>
      </c>
    </row>
    <row r="49" spans="1:107" s="253" customFormat="1" ht="15" customHeight="1" x14ac:dyDescent="0.15">
      <c r="A49" s="254" t="s">
        <v>371</v>
      </c>
      <c r="B49" s="255" t="s">
        <v>633</v>
      </c>
      <c r="C49" s="250">
        <v>5.1056443708841345E-4</v>
      </c>
      <c r="D49" s="251">
        <v>1.6397428095772524E-4</v>
      </c>
      <c r="E49" s="251">
        <v>6.138557614288958E-4</v>
      </c>
      <c r="F49" s="251">
        <v>2.3422061887537471E-4</v>
      </c>
      <c r="G49" s="251">
        <v>6.7837356983067206E-5</v>
      </c>
      <c r="H49" s="251">
        <v>0</v>
      </c>
      <c r="I49" s="251">
        <v>5.9911944831599691E-4</v>
      </c>
      <c r="J49" s="251">
        <v>9.6028376388604308E-5</v>
      </c>
      <c r="K49" s="251">
        <v>6.9615501996956011E-5</v>
      </c>
      <c r="L49" s="251">
        <v>2.5657331405014809E-4</v>
      </c>
      <c r="M49" s="251">
        <v>1.034212734136741E-4</v>
      </c>
      <c r="N49" s="251">
        <v>1.1219266080866416E-4</v>
      </c>
      <c r="O49" s="251">
        <v>1.5646655010188775E-4</v>
      </c>
      <c r="P49" s="251">
        <v>1.3551839980917933E-4</v>
      </c>
      <c r="Q49" s="251">
        <v>1.2465671003874441E-4</v>
      </c>
      <c r="R49" s="251">
        <v>8.0375279210632115E-5</v>
      </c>
      <c r="S49" s="251">
        <v>1.8983042750012486E-4</v>
      </c>
      <c r="T49" s="251">
        <v>1.1150069717199942E-4</v>
      </c>
      <c r="U49" s="251">
        <v>1.3821266016170313E-4</v>
      </c>
      <c r="V49" s="251">
        <v>6.740615560354166E-5</v>
      </c>
      <c r="W49" s="251">
        <v>7.0886744503136412E-5</v>
      </c>
      <c r="X49" s="251">
        <v>1.6336663301707655E-4</v>
      </c>
      <c r="Y49" s="251">
        <v>3.7324150624195348E-4</v>
      </c>
      <c r="Z49" s="251">
        <v>1.1488866699019607E-4</v>
      </c>
      <c r="AA49" s="251">
        <v>5.1943026358784486E-5</v>
      </c>
      <c r="AB49" s="251">
        <v>9.4565281202702332E-5</v>
      </c>
      <c r="AC49" s="251">
        <v>5.6623601247496258E-5</v>
      </c>
      <c r="AD49" s="251">
        <v>1.4534239667370584E-4</v>
      </c>
      <c r="AE49" s="251">
        <v>5.023813410615052E-4</v>
      </c>
      <c r="AF49" s="251">
        <v>1.706622434815967E-4</v>
      </c>
      <c r="AG49" s="251">
        <v>1.0926598112067924E-4</v>
      </c>
      <c r="AH49" s="251">
        <v>2.0413202440932259E-4</v>
      </c>
      <c r="AI49" s="251">
        <v>3.697162158817983E-4</v>
      </c>
      <c r="AJ49" s="251">
        <v>5.4967480257809968E-4</v>
      </c>
      <c r="AK49" s="251">
        <v>0</v>
      </c>
      <c r="AL49" s="251">
        <v>0</v>
      </c>
      <c r="AM49" s="251">
        <v>7.1715377717444508E-5</v>
      </c>
      <c r="AN49" s="251">
        <v>3.5702901812095138E-4</v>
      </c>
      <c r="AO49" s="251">
        <v>1.6782647922019265E-4</v>
      </c>
      <c r="AP49" s="251">
        <v>0</v>
      </c>
      <c r="AQ49" s="251">
        <v>1.037859696864937E-4</v>
      </c>
      <c r="AR49" s="251">
        <v>1.4266993664469537E-4</v>
      </c>
      <c r="AS49" s="251">
        <v>1.2483194920341078E-4</v>
      </c>
      <c r="AT49" s="251">
        <v>5.2001244528252519E-4</v>
      </c>
      <c r="AU49" s="251">
        <v>1.014423849983261</v>
      </c>
      <c r="AV49" s="251">
        <v>2.2221256598301402E-4</v>
      </c>
      <c r="AW49" s="251">
        <v>5.7254563708197337E-4</v>
      </c>
      <c r="AX49" s="251">
        <v>3.858880915107717E-4</v>
      </c>
      <c r="AY49" s="251">
        <v>4.110065621605823E-4</v>
      </c>
      <c r="AZ49" s="251">
        <v>2.1083741623351663E-4</v>
      </c>
      <c r="BA49" s="251">
        <v>5.3027953952614081E-4</v>
      </c>
      <c r="BB49" s="251">
        <v>1.1890572124844788E-4</v>
      </c>
      <c r="BC49" s="251">
        <v>2.6841332381272658E-4</v>
      </c>
      <c r="BD49" s="251">
        <v>1.9055676216066066E-4</v>
      </c>
      <c r="BE49" s="251">
        <v>1.0001522066060789E-4</v>
      </c>
      <c r="BF49" s="251">
        <v>5.5361776145679503E-4</v>
      </c>
      <c r="BG49" s="251">
        <v>3.2193248933974888E-4</v>
      </c>
      <c r="BH49" s="251">
        <v>2.8130906941693968E-4</v>
      </c>
      <c r="BI49" s="251">
        <v>2.5494629216156516E-4</v>
      </c>
      <c r="BJ49" s="251">
        <v>1.1892956387378948E-4</v>
      </c>
      <c r="BK49" s="251">
        <v>1.6311265106349211E-4</v>
      </c>
      <c r="BL49" s="251">
        <v>1.9564445006123136E-4</v>
      </c>
      <c r="BM49" s="251">
        <v>5.6372418981267235E-4</v>
      </c>
      <c r="BN49" s="251">
        <v>1.2742726598734651E-4</v>
      </c>
      <c r="BO49" s="251">
        <v>3.1936089614424158E-4</v>
      </c>
      <c r="BP49" s="251">
        <v>2.3259841509368651E-4</v>
      </c>
      <c r="BQ49" s="251">
        <v>9.3103498380490556E-5</v>
      </c>
      <c r="BR49" s="251">
        <v>1.0143837882930256E-4</v>
      </c>
      <c r="BS49" s="251">
        <v>6.3629159521230748E-5</v>
      </c>
      <c r="BT49" s="251">
        <v>4.7671177028730418E-5</v>
      </c>
      <c r="BU49" s="251">
        <v>4.8677991897764467E-5</v>
      </c>
      <c r="BV49" s="251">
        <v>8.3836152640335357E-6</v>
      </c>
      <c r="BW49" s="251">
        <v>6.5789516317349609E-5</v>
      </c>
      <c r="BX49" s="251">
        <v>2.8023385376808814E-4</v>
      </c>
      <c r="BY49" s="251">
        <v>1.7795853208094692E-3</v>
      </c>
      <c r="BZ49" s="251">
        <v>7.6483124704663811E-5</v>
      </c>
      <c r="CA49" s="251">
        <v>1.6479908509496428E-4</v>
      </c>
      <c r="CB49" s="251">
        <v>1.3444700975165046E-4</v>
      </c>
      <c r="CC49" s="251">
        <v>1.3269799695841665E-4</v>
      </c>
      <c r="CD49" s="251">
        <v>1.5488045877970943E-4</v>
      </c>
      <c r="CE49" s="251">
        <v>6.6356236225535457E-5</v>
      </c>
      <c r="CF49" s="251">
        <v>1.5030150422610538E-4</v>
      </c>
      <c r="CG49" s="251">
        <v>1.4386249034164034E-4</v>
      </c>
      <c r="CH49" s="251">
        <v>1.6176912665405937E-4</v>
      </c>
      <c r="CI49" s="251">
        <v>1.6310324359665825E-4</v>
      </c>
      <c r="CJ49" s="251">
        <v>6.8899061077126774E-5</v>
      </c>
      <c r="CK49" s="251">
        <v>1.5926173598884252E-4</v>
      </c>
      <c r="CL49" s="251">
        <v>5.4494762629227967E-5</v>
      </c>
      <c r="CM49" s="251">
        <v>1.076302309102314E-4</v>
      </c>
      <c r="CN49" s="251">
        <v>6.0579313850477458E-5</v>
      </c>
      <c r="CO49" s="251">
        <v>1.0216427280819713E-4</v>
      </c>
      <c r="CP49" s="251">
        <v>1.17248103271676E-3</v>
      </c>
      <c r="CQ49" s="251">
        <v>1.0050958381733579E-4</v>
      </c>
      <c r="CR49" s="251">
        <v>8.058683443092067E-3</v>
      </c>
      <c r="CS49" s="251">
        <v>6.7261617133962468E-5</v>
      </c>
      <c r="CT49" s="251">
        <v>1.8881600955269397E-4</v>
      </c>
      <c r="CU49" s="251">
        <v>7.240860347603206E-5</v>
      </c>
      <c r="CV49" s="251">
        <v>1.2939672364079853E-4</v>
      </c>
      <c r="CW49" s="251">
        <v>1.3785076375761929E-4</v>
      </c>
      <c r="CX49" s="251">
        <v>5.0151608146911676E-5</v>
      </c>
      <c r="CY49" s="251">
        <v>1.0277998640870537E-4</v>
      </c>
      <c r="CZ49" s="251">
        <v>4.102919225158135E-5</v>
      </c>
      <c r="DA49" s="251">
        <v>6.0160837318249783E-5</v>
      </c>
      <c r="DB49" s="275">
        <v>1.0434348169853271</v>
      </c>
      <c r="DC49" s="275">
        <v>0.81224962000000001</v>
      </c>
    </row>
    <row r="50" spans="1:107" s="253" customFormat="1" ht="15" customHeight="1" x14ac:dyDescent="0.15">
      <c r="A50" s="254" t="s">
        <v>372</v>
      </c>
      <c r="B50" s="255" t="s">
        <v>634</v>
      </c>
      <c r="C50" s="250">
        <v>3.5706984176357286E-5</v>
      </c>
      <c r="D50" s="251">
        <v>1.4206702915160286E-5</v>
      </c>
      <c r="E50" s="251">
        <v>4.846936715481498E-5</v>
      </c>
      <c r="F50" s="251">
        <v>1.9330311166545065E-5</v>
      </c>
      <c r="G50" s="251">
        <v>6.8052939733116047E-6</v>
      </c>
      <c r="H50" s="251">
        <v>0</v>
      </c>
      <c r="I50" s="251">
        <v>3.867796728320483E-5</v>
      </c>
      <c r="J50" s="251">
        <v>8.9919320231020311E-6</v>
      </c>
      <c r="K50" s="251">
        <v>7.7717952115689033E-6</v>
      </c>
      <c r="L50" s="251">
        <v>1.8630958125547966E-5</v>
      </c>
      <c r="M50" s="251">
        <v>9.8388001615210021E-6</v>
      </c>
      <c r="N50" s="251">
        <v>1.1003559048085249E-5</v>
      </c>
      <c r="O50" s="251">
        <v>1.2349924851443979E-5</v>
      </c>
      <c r="P50" s="251">
        <v>1.1141212136835552E-5</v>
      </c>
      <c r="Q50" s="251">
        <v>1.0576790148915637E-5</v>
      </c>
      <c r="R50" s="251">
        <v>8.2239266058958136E-6</v>
      </c>
      <c r="S50" s="251">
        <v>1.4681569912861092E-5</v>
      </c>
      <c r="T50" s="251">
        <v>7.0959285531327883E-6</v>
      </c>
      <c r="U50" s="251">
        <v>1.1419247057019899E-5</v>
      </c>
      <c r="V50" s="251">
        <v>6.8550582560825493E-6</v>
      </c>
      <c r="W50" s="251">
        <v>7.0221127383570112E-6</v>
      </c>
      <c r="X50" s="251">
        <v>1.2382722848937824E-5</v>
      </c>
      <c r="Y50" s="251">
        <v>2.636766689871643E-5</v>
      </c>
      <c r="Z50" s="251">
        <v>1.0314906205499051E-5</v>
      </c>
      <c r="AA50" s="251">
        <v>4.7195458186446466E-6</v>
      </c>
      <c r="AB50" s="251">
        <v>8.2556791077352611E-6</v>
      </c>
      <c r="AC50" s="251">
        <v>5.9212917082372103E-6</v>
      </c>
      <c r="AD50" s="251">
        <v>1.0508966543977084E-5</v>
      </c>
      <c r="AE50" s="251">
        <v>7.9561957990685748E-6</v>
      </c>
      <c r="AF50" s="251">
        <v>1.2566062239413736E-5</v>
      </c>
      <c r="AG50" s="251">
        <v>9.884156705399344E-6</v>
      </c>
      <c r="AH50" s="251">
        <v>9.4770958127563114E-6</v>
      </c>
      <c r="AI50" s="251">
        <v>1.6717359446647573E-5</v>
      </c>
      <c r="AJ50" s="251">
        <v>1.9786854082998413E-5</v>
      </c>
      <c r="AK50" s="251">
        <v>0</v>
      </c>
      <c r="AL50" s="251">
        <v>0</v>
      </c>
      <c r="AM50" s="251">
        <v>5.1309389246665976E-6</v>
      </c>
      <c r="AN50" s="251">
        <v>1.0674364608949281E-5</v>
      </c>
      <c r="AO50" s="251">
        <v>1.1571539266719177E-5</v>
      </c>
      <c r="AP50" s="251">
        <v>0</v>
      </c>
      <c r="AQ50" s="251">
        <v>6.2503307966603414E-6</v>
      </c>
      <c r="AR50" s="251">
        <v>1.0233290343109992E-5</v>
      </c>
      <c r="AS50" s="251">
        <v>7.8113430479004113E-6</v>
      </c>
      <c r="AT50" s="251">
        <v>5.7933405476422196E-5</v>
      </c>
      <c r="AU50" s="251">
        <v>9.7811475934524487E-5</v>
      </c>
      <c r="AV50" s="251">
        <v>1.0028873551965327</v>
      </c>
      <c r="AW50" s="251">
        <v>1.0040277839518161E-5</v>
      </c>
      <c r="AX50" s="251">
        <v>9.5543825468985456E-6</v>
      </c>
      <c r="AY50" s="251">
        <v>3.6487613077980809E-5</v>
      </c>
      <c r="AZ50" s="251">
        <v>5.1727338178776631E-6</v>
      </c>
      <c r="BA50" s="251">
        <v>2.3426288029074769E-5</v>
      </c>
      <c r="BB50" s="251">
        <v>6.8161082623829736E-6</v>
      </c>
      <c r="BC50" s="251">
        <v>1.5234204585633179E-5</v>
      </c>
      <c r="BD50" s="251">
        <v>4.2602536437582061E-5</v>
      </c>
      <c r="BE50" s="251">
        <v>9.4183405856206789E-6</v>
      </c>
      <c r="BF50" s="251">
        <v>6.3691237868447294E-5</v>
      </c>
      <c r="BG50" s="251">
        <v>7.844111097662577E-6</v>
      </c>
      <c r="BH50" s="251">
        <v>1.3142288701024772E-5</v>
      </c>
      <c r="BI50" s="251">
        <v>2.4795604289825392E-5</v>
      </c>
      <c r="BJ50" s="251">
        <v>2.0752378403928987E-5</v>
      </c>
      <c r="BK50" s="251">
        <v>1.308700814055236E-5</v>
      </c>
      <c r="BL50" s="251">
        <v>1.9729186812812368E-5</v>
      </c>
      <c r="BM50" s="251">
        <v>3.7680755507201076E-5</v>
      </c>
      <c r="BN50" s="251">
        <v>9.2188815330069429E-6</v>
      </c>
      <c r="BO50" s="251">
        <v>2.3594629135212407E-5</v>
      </c>
      <c r="BP50" s="251">
        <v>1.9018565450371699E-5</v>
      </c>
      <c r="BQ50" s="251">
        <v>6.1697391085227519E-5</v>
      </c>
      <c r="BR50" s="251">
        <v>1.853594329311749E-5</v>
      </c>
      <c r="BS50" s="251">
        <v>8.147446499822931E-6</v>
      </c>
      <c r="BT50" s="251">
        <v>4.690537516098955E-6</v>
      </c>
      <c r="BU50" s="251">
        <v>4.8580786045039075E-6</v>
      </c>
      <c r="BV50" s="251">
        <v>8.5442408622393068E-7</v>
      </c>
      <c r="BW50" s="251">
        <v>6.4829419809574467E-6</v>
      </c>
      <c r="BX50" s="251">
        <v>2.0076130448814974E-5</v>
      </c>
      <c r="BY50" s="251">
        <v>1.2852193060806661E-4</v>
      </c>
      <c r="BZ50" s="251">
        <v>7.6438603448731765E-6</v>
      </c>
      <c r="CA50" s="251">
        <v>1.6048736501310144E-5</v>
      </c>
      <c r="CB50" s="251">
        <v>2.6430235565774965E-5</v>
      </c>
      <c r="CC50" s="251">
        <v>1.88719715872466E-5</v>
      </c>
      <c r="CD50" s="251">
        <v>1.1447474609924225E-5</v>
      </c>
      <c r="CE50" s="251">
        <v>8.0123609770380055E-6</v>
      </c>
      <c r="CF50" s="251">
        <v>1.4895101186489726E-5</v>
      </c>
      <c r="CG50" s="251">
        <v>1.9320879971388506E-5</v>
      </c>
      <c r="CH50" s="251">
        <v>2.2613296407196847E-5</v>
      </c>
      <c r="CI50" s="251">
        <v>7.9443498259116439E-5</v>
      </c>
      <c r="CJ50" s="251">
        <v>6.7599260681497855E-6</v>
      </c>
      <c r="CK50" s="251">
        <v>1.6711219992726347E-5</v>
      </c>
      <c r="CL50" s="251">
        <v>4.3081238952140703E-4</v>
      </c>
      <c r="CM50" s="251">
        <v>9.2793923979362969E-5</v>
      </c>
      <c r="CN50" s="251">
        <v>7.4416062341317764E-5</v>
      </c>
      <c r="CO50" s="251">
        <v>1.1281994090514906E-5</v>
      </c>
      <c r="CP50" s="251">
        <v>1.4974149633744871E-4</v>
      </c>
      <c r="CQ50" s="251">
        <v>1.3760653510088088E-5</v>
      </c>
      <c r="CR50" s="251">
        <v>5.2193984547559374E-4</v>
      </c>
      <c r="CS50" s="251">
        <v>1.1832241883753E-5</v>
      </c>
      <c r="CT50" s="251">
        <v>1.8443862386567257E-5</v>
      </c>
      <c r="CU50" s="251">
        <v>7.9759216978875385E-6</v>
      </c>
      <c r="CV50" s="251">
        <v>1.2721899204067496E-5</v>
      </c>
      <c r="CW50" s="251">
        <v>1.4716442885440352E-4</v>
      </c>
      <c r="CX50" s="251">
        <v>2.6942744259488005E-4</v>
      </c>
      <c r="CY50" s="251">
        <v>2.3770021589995106E-5</v>
      </c>
      <c r="CZ50" s="251">
        <v>6.3801432979147094E-4</v>
      </c>
      <c r="DA50" s="251">
        <v>1.2208927246778743E-5</v>
      </c>
      <c r="DB50" s="276">
        <v>1.0069081057878719</v>
      </c>
      <c r="DC50" s="276">
        <v>0.78381582999999999</v>
      </c>
    </row>
    <row r="51" spans="1:107" s="253" customFormat="1" ht="15" customHeight="1" x14ac:dyDescent="0.15">
      <c r="A51" s="254" t="s">
        <v>373</v>
      </c>
      <c r="B51" s="255" t="s">
        <v>559</v>
      </c>
      <c r="C51" s="250">
        <v>6.1081648302242666E-5</v>
      </c>
      <c r="D51" s="251">
        <v>1.9692328571475445E-5</v>
      </c>
      <c r="E51" s="251">
        <v>7.3516056043194925E-5</v>
      </c>
      <c r="F51" s="251">
        <v>2.4416704507479133E-5</v>
      </c>
      <c r="G51" s="251">
        <v>1.1082941599949715E-5</v>
      </c>
      <c r="H51" s="251">
        <v>0</v>
      </c>
      <c r="I51" s="251">
        <v>6.412984054148446E-5</v>
      </c>
      <c r="J51" s="251">
        <v>1.1609920742040647E-5</v>
      </c>
      <c r="K51" s="251">
        <v>9.1401599049776365E-6</v>
      </c>
      <c r="L51" s="251">
        <v>3.0713684613071897E-5</v>
      </c>
      <c r="M51" s="251">
        <v>1.2646122028142947E-5</v>
      </c>
      <c r="N51" s="251">
        <v>1.3612157718869311E-5</v>
      </c>
      <c r="O51" s="251">
        <v>1.9245881579132204E-5</v>
      </c>
      <c r="P51" s="251">
        <v>1.6376458463511594E-5</v>
      </c>
      <c r="Q51" s="251">
        <v>1.5386742602650147E-5</v>
      </c>
      <c r="R51" s="251">
        <v>1.9349742169054105E-5</v>
      </c>
      <c r="S51" s="251">
        <v>2.0850393928286629E-5</v>
      </c>
      <c r="T51" s="251">
        <v>1.0773649837569442E-5</v>
      </c>
      <c r="U51" s="251">
        <v>1.6390043420449769E-5</v>
      </c>
      <c r="V51" s="251">
        <v>8.1056168028051977E-6</v>
      </c>
      <c r="W51" s="251">
        <v>8.452720848840857E-6</v>
      </c>
      <c r="X51" s="251">
        <v>1.9494352209860364E-5</v>
      </c>
      <c r="Y51" s="251">
        <v>4.490435864341312E-5</v>
      </c>
      <c r="Z51" s="251">
        <v>1.382146503125182E-5</v>
      </c>
      <c r="AA51" s="251">
        <v>6.2671613874310234E-6</v>
      </c>
      <c r="AB51" s="251">
        <v>1.1176779609671039E-5</v>
      </c>
      <c r="AC51" s="251">
        <v>7.0078591814799588E-6</v>
      </c>
      <c r="AD51" s="251">
        <v>1.6126949602053506E-5</v>
      </c>
      <c r="AE51" s="251">
        <v>1.124981019298058E-5</v>
      </c>
      <c r="AF51" s="251">
        <v>2.0455436088212548E-5</v>
      </c>
      <c r="AG51" s="251">
        <v>1.4180224001864488E-5</v>
      </c>
      <c r="AH51" s="251">
        <v>1.4831400961506179E-5</v>
      </c>
      <c r="AI51" s="251">
        <v>2.6885663627597374E-5</v>
      </c>
      <c r="AJ51" s="251">
        <v>3.2638546528417332E-5</v>
      </c>
      <c r="AK51" s="251">
        <v>0</v>
      </c>
      <c r="AL51" s="251">
        <v>0</v>
      </c>
      <c r="AM51" s="251">
        <v>9.0992182197871471E-6</v>
      </c>
      <c r="AN51" s="251">
        <v>1.8158344453942943E-5</v>
      </c>
      <c r="AO51" s="251">
        <v>1.871604091960849E-5</v>
      </c>
      <c r="AP51" s="251">
        <v>0</v>
      </c>
      <c r="AQ51" s="251">
        <v>9.709531106093132E-6</v>
      </c>
      <c r="AR51" s="251">
        <v>1.3413130065723784E-5</v>
      </c>
      <c r="AS51" s="251">
        <v>4.8118894524837723E-5</v>
      </c>
      <c r="AT51" s="251">
        <v>4.6597274309861163E-5</v>
      </c>
      <c r="AU51" s="251">
        <v>1.443301028176091E-4</v>
      </c>
      <c r="AV51" s="251">
        <v>4.7356335849911332E-3</v>
      </c>
      <c r="AW51" s="251">
        <v>1.0089086020737001</v>
      </c>
      <c r="AX51" s="251">
        <v>4.36652818900386E-3</v>
      </c>
      <c r="AY51" s="251">
        <v>2.6705184013031168E-3</v>
      </c>
      <c r="AZ51" s="251">
        <v>1.0228322550254109E-2</v>
      </c>
      <c r="BA51" s="251">
        <v>1.4221876276462004E-2</v>
      </c>
      <c r="BB51" s="251">
        <v>1.9213654704932193E-2</v>
      </c>
      <c r="BC51" s="251">
        <v>1.1606731158171969E-2</v>
      </c>
      <c r="BD51" s="251">
        <v>1.4839031150305543E-2</v>
      </c>
      <c r="BE51" s="251">
        <v>2.0457637072426911E-4</v>
      </c>
      <c r="BF51" s="251">
        <v>1.1274984862108862E-5</v>
      </c>
      <c r="BG51" s="251">
        <v>8.0482409796254459E-5</v>
      </c>
      <c r="BH51" s="251">
        <v>2.4637613174482748E-3</v>
      </c>
      <c r="BI51" s="251">
        <v>3.112071805582327E-5</v>
      </c>
      <c r="BJ51" s="251">
        <v>1.5474486102831569E-5</v>
      </c>
      <c r="BK51" s="251">
        <v>1.9918375593005697E-5</v>
      </c>
      <c r="BL51" s="251">
        <v>2.3543261850716262E-5</v>
      </c>
      <c r="BM51" s="251">
        <v>6.7534350130668295E-5</v>
      </c>
      <c r="BN51" s="251">
        <v>1.4870476427768249E-5</v>
      </c>
      <c r="BO51" s="251">
        <v>3.4157426537841206E-5</v>
      </c>
      <c r="BP51" s="251">
        <v>2.8433540509602134E-5</v>
      </c>
      <c r="BQ51" s="251">
        <v>1.1845473077967699E-5</v>
      </c>
      <c r="BR51" s="251">
        <v>1.2667898793947338E-5</v>
      </c>
      <c r="BS51" s="251">
        <v>8.1841331413748527E-6</v>
      </c>
      <c r="BT51" s="251">
        <v>5.9263184709101875E-6</v>
      </c>
      <c r="BU51" s="251">
        <v>6.0575647390292831E-6</v>
      </c>
      <c r="BV51" s="251">
        <v>1.0441871233136604E-6</v>
      </c>
      <c r="BW51" s="251">
        <v>7.7093150385773416E-6</v>
      </c>
      <c r="BX51" s="251">
        <v>3.3562176535275427E-5</v>
      </c>
      <c r="BY51" s="251">
        <v>2.1358573642124077E-4</v>
      </c>
      <c r="BZ51" s="251">
        <v>6.1050823666688138E-6</v>
      </c>
      <c r="CA51" s="251">
        <v>1.9258483835273632E-5</v>
      </c>
      <c r="CB51" s="251">
        <v>1.5752529275373201E-5</v>
      </c>
      <c r="CC51" s="251">
        <v>1.5130326198085417E-5</v>
      </c>
      <c r="CD51" s="251">
        <v>1.6375929912308765E-5</v>
      </c>
      <c r="CE51" s="251">
        <v>7.7282432081358184E-6</v>
      </c>
      <c r="CF51" s="251">
        <v>1.9449598098213445E-5</v>
      </c>
      <c r="CG51" s="251">
        <v>1.9611276181562862E-5</v>
      </c>
      <c r="CH51" s="251">
        <v>2.4351761154863569E-5</v>
      </c>
      <c r="CI51" s="251">
        <v>2.1110216128157773E-5</v>
      </c>
      <c r="CJ51" s="251">
        <v>9.5496537597678378E-6</v>
      </c>
      <c r="CK51" s="251">
        <v>2.7404563724341608E-5</v>
      </c>
      <c r="CL51" s="251">
        <v>8.8333894789761413E-6</v>
      </c>
      <c r="CM51" s="251">
        <v>1.4943969033650874E-5</v>
      </c>
      <c r="CN51" s="251">
        <v>8.5959967954810697E-6</v>
      </c>
      <c r="CO51" s="251">
        <v>1.4702077052208698E-5</v>
      </c>
      <c r="CP51" s="251">
        <v>1.469576207885283E-4</v>
      </c>
      <c r="CQ51" s="251">
        <v>1.437849887395193E-5</v>
      </c>
      <c r="CR51" s="251">
        <v>9.6283475649400034E-4</v>
      </c>
      <c r="CS51" s="251">
        <v>9.4968829191249442E-6</v>
      </c>
      <c r="CT51" s="251">
        <v>2.4007830899562474E-5</v>
      </c>
      <c r="CU51" s="251">
        <v>9.6943099522876221E-6</v>
      </c>
      <c r="CV51" s="251">
        <v>1.7340844684751943E-5</v>
      </c>
      <c r="CW51" s="251">
        <v>1.9968090075413073E-5</v>
      </c>
      <c r="CX51" s="251">
        <v>7.5316502517983416E-6</v>
      </c>
      <c r="CY51" s="251">
        <v>1.5515228258228179E-5</v>
      </c>
      <c r="CZ51" s="251">
        <v>7.1060829691000217E-5</v>
      </c>
      <c r="DA51" s="251">
        <v>7.6074012759051342E-6</v>
      </c>
      <c r="DB51" s="276">
        <v>1.096655681008581</v>
      </c>
      <c r="DC51" s="276">
        <v>0.85367877999999997</v>
      </c>
    </row>
    <row r="52" spans="1:107" s="253" customFormat="1" ht="15" customHeight="1" x14ac:dyDescent="0.15">
      <c r="A52" s="254" t="s">
        <v>374</v>
      </c>
      <c r="B52" s="255" t="s">
        <v>635</v>
      </c>
      <c r="C52" s="250">
        <v>2.8134222416645478E-4</v>
      </c>
      <c r="D52" s="251">
        <v>9.1617214157525251E-5</v>
      </c>
      <c r="E52" s="251">
        <v>3.3954349079474625E-4</v>
      </c>
      <c r="F52" s="251">
        <v>1.2424936925863801E-4</v>
      </c>
      <c r="G52" s="251">
        <v>4.2775127741117512E-5</v>
      </c>
      <c r="H52" s="251">
        <v>0</v>
      </c>
      <c r="I52" s="251">
        <v>2.9791144992608748E-4</v>
      </c>
      <c r="J52" s="251">
        <v>5.5339304375583338E-5</v>
      </c>
      <c r="K52" s="251">
        <v>4.1628610668884751E-5</v>
      </c>
      <c r="L52" s="251">
        <v>1.4177936144314053E-4</v>
      </c>
      <c r="M52" s="251">
        <v>6.0644161473998768E-5</v>
      </c>
      <c r="N52" s="251">
        <v>6.5080582407027912E-5</v>
      </c>
      <c r="O52" s="251">
        <v>8.9245979212997027E-5</v>
      </c>
      <c r="P52" s="251">
        <v>7.5305683039060612E-5</v>
      </c>
      <c r="Q52" s="251">
        <v>7.1073281410783811E-5</v>
      </c>
      <c r="R52" s="251">
        <v>5.1843551702528542E-5</v>
      </c>
      <c r="S52" s="251">
        <v>9.7124648417012738E-5</v>
      </c>
      <c r="T52" s="251">
        <v>4.4566780595346899E-5</v>
      </c>
      <c r="U52" s="251">
        <v>7.7385625279966495E-5</v>
      </c>
      <c r="V52" s="251">
        <v>3.897859828704773E-5</v>
      </c>
      <c r="W52" s="251">
        <v>5.2753224966295133E-5</v>
      </c>
      <c r="X52" s="251">
        <v>9.247357984056984E-5</v>
      </c>
      <c r="Y52" s="251">
        <v>2.0794977704497076E-4</v>
      </c>
      <c r="Z52" s="251">
        <v>6.4652107858058954E-5</v>
      </c>
      <c r="AA52" s="251">
        <v>3.0295318667258031E-5</v>
      </c>
      <c r="AB52" s="251">
        <v>5.572418538151916E-5</v>
      </c>
      <c r="AC52" s="251">
        <v>3.3905573200746994E-5</v>
      </c>
      <c r="AD52" s="251">
        <v>7.4528593866285712E-5</v>
      </c>
      <c r="AE52" s="251">
        <v>5.2152758011374912E-5</v>
      </c>
      <c r="AF52" s="251">
        <v>9.529989172632296E-5</v>
      </c>
      <c r="AG52" s="251">
        <v>6.343564308596056E-5</v>
      </c>
      <c r="AH52" s="251">
        <v>6.4507121825378667E-5</v>
      </c>
      <c r="AI52" s="251">
        <v>1.2575503992557052E-4</v>
      </c>
      <c r="AJ52" s="251">
        <v>1.4984020722627617E-4</v>
      </c>
      <c r="AK52" s="251">
        <v>0</v>
      </c>
      <c r="AL52" s="251">
        <v>0</v>
      </c>
      <c r="AM52" s="251">
        <v>3.9978879208503394E-5</v>
      </c>
      <c r="AN52" s="251">
        <v>7.9122675923020794E-5</v>
      </c>
      <c r="AO52" s="251">
        <v>8.7015400421277874E-5</v>
      </c>
      <c r="AP52" s="251">
        <v>0</v>
      </c>
      <c r="AQ52" s="251">
        <v>4.6870468370965713E-5</v>
      </c>
      <c r="AR52" s="251">
        <v>6.5390097004303877E-5</v>
      </c>
      <c r="AS52" s="251">
        <v>3.5293342951757352E-4</v>
      </c>
      <c r="AT52" s="251">
        <v>1.100752061450034E-4</v>
      </c>
      <c r="AU52" s="251">
        <v>9.0593105756075663E-4</v>
      </c>
      <c r="AV52" s="251">
        <v>4.3797030799056034E-3</v>
      </c>
      <c r="AW52" s="251">
        <v>1.0698070989381405E-2</v>
      </c>
      <c r="AX52" s="251">
        <v>1.0195124868348038</v>
      </c>
      <c r="AY52" s="251">
        <v>1.9680027189889109E-3</v>
      </c>
      <c r="AZ52" s="251">
        <v>2.5030713144294711E-3</v>
      </c>
      <c r="BA52" s="251">
        <v>9.8152901578467573E-3</v>
      </c>
      <c r="BB52" s="251">
        <v>7.9338544024349787E-4</v>
      </c>
      <c r="BC52" s="251">
        <v>1.255077858264686E-2</v>
      </c>
      <c r="BD52" s="251">
        <v>1.0030138222789604E-2</v>
      </c>
      <c r="BE52" s="251">
        <v>2.6783112018633636E-4</v>
      </c>
      <c r="BF52" s="251">
        <v>5.3324767728960335E-4</v>
      </c>
      <c r="BG52" s="251">
        <v>1.337261930708182E-4</v>
      </c>
      <c r="BH52" s="251">
        <v>9.7871927924595955E-4</v>
      </c>
      <c r="BI52" s="251">
        <v>1.4226490600996274E-4</v>
      </c>
      <c r="BJ52" s="251">
        <v>1.0558194105499164E-4</v>
      </c>
      <c r="BK52" s="251">
        <v>9.9958664831069667E-5</v>
      </c>
      <c r="BL52" s="251">
        <v>1.0672796270404685E-4</v>
      </c>
      <c r="BM52" s="251">
        <v>3.1147762538311812E-4</v>
      </c>
      <c r="BN52" s="251">
        <v>7.02130245973433E-5</v>
      </c>
      <c r="BO52" s="251">
        <v>1.6132199520805707E-4</v>
      </c>
      <c r="BP52" s="251">
        <v>1.3612185100128258E-4</v>
      </c>
      <c r="BQ52" s="251">
        <v>5.9207431576875282E-5</v>
      </c>
      <c r="BR52" s="251">
        <v>6.7267518821102594E-5</v>
      </c>
      <c r="BS52" s="251">
        <v>5.0034553000012728E-5</v>
      </c>
      <c r="BT52" s="251">
        <v>3.1041771067733585E-5</v>
      </c>
      <c r="BU52" s="251">
        <v>3.1686481855783662E-5</v>
      </c>
      <c r="BV52" s="251">
        <v>5.6667701836877082E-6</v>
      </c>
      <c r="BW52" s="251">
        <v>4.3533360536331738E-5</v>
      </c>
      <c r="BX52" s="251">
        <v>1.5802632662087119E-4</v>
      </c>
      <c r="BY52" s="251">
        <v>9.7945934479427214E-4</v>
      </c>
      <c r="BZ52" s="251">
        <v>3.9324855032656444E-5</v>
      </c>
      <c r="CA52" s="251">
        <v>9.1340272209748912E-5</v>
      </c>
      <c r="CB52" s="251">
        <v>8.5671830853571449E-5</v>
      </c>
      <c r="CC52" s="251">
        <v>7.8145832910322667E-5</v>
      </c>
      <c r="CD52" s="251">
        <v>8.0082408383589637E-5</v>
      </c>
      <c r="CE52" s="251">
        <v>4.5057956331016662E-5</v>
      </c>
      <c r="CF52" s="251">
        <v>1.2157214401879928E-4</v>
      </c>
      <c r="CG52" s="251">
        <v>2.2554222938635506E-4</v>
      </c>
      <c r="CH52" s="251">
        <v>1.8405930063541569E-4</v>
      </c>
      <c r="CI52" s="251">
        <v>1.9013994175793789E-4</v>
      </c>
      <c r="CJ52" s="251">
        <v>4.5454191878262521E-5</v>
      </c>
      <c r="CK52" s="251">
        <v>2.9081630866361951E-4</v>
      </c>
      <c r="CL52" s="251">
        <v>3.6448360440941993E-5</v>
      </c>
      <c r="CM52" s="251">
        <v>7.3100979550743797E-5</v>
      </c>
      <c r="CN52" s="251">
        <v>4.5351270217768578E-5</v>
      </c>
      <c r="CO52" s="251">
        <v>7.1381127223162953E-5</v>
      </c>
      <c r="CP52" s="251">
        <v>6.4473610142182388E-4</v>
      </c>
      <c r="CQ52" s="251">
        <v>1.0788774940551406E-4</v>
      </c>
      <c r="CR52" s="251">
        <v>4.4200103492347638E-3</v>
      </c>
      <c r="CS52" s="251">
        <v>4.4858980280549147E-5</v>
      </c>
      <c r="CT52" s="251">
        <v>1.133289566186577E-4</v>
      </c>
      <c r="CU52" s="251">
        <v>4.4129863984963492E-5</v>
      </c>
      <c r="CV52" s="251">
        <v>8.3150636782826489E-5</v>
      </c>
      <c r="CW52" s="251">
        <v>8.3551602578974579E-5</v>
      </c>
      <c r="CX52" s="251">
        <v>3.7337888536572422E-5</v>
      </c>
      <c r="CY52" s="251">
        <v>7.2857631903301383E-5</v>
      </c>
      <c r="CZ52" s="251">
        <v>2.4581714287807352E-3</v>
      </c>
      <c r="DA52" s="251">
        <v>4.6787174113264115E-5</v>
      </c>
      <c r="DB52" s="275">
        <v>1.0915223657943471</v>
      </c>
      <c r="DC52" s="275">
        <v>0.84968281000000001</v>
      </c>
    </row>
    <row r="53" spans="1:107" s="253" customFormat="1" ht="15" customHeight="1" x14ac:dyDescent="0.15">
      <c r="A53" s="254" t="s">
        <v>375</v>
      </c>
      <c r="B53" s="255" t="s">
        <v>636</v>
      </c>
      <c r="C53" s="250">
        <v>1.3600020236616775E-5</v>
      </c>
      <c r="D53" s="251">
        <v>5.3448840138694757E-6</v>
      </c>
      <c r="E53" s="251">
        <v>1.6422824716602457E-5</v>
      </c>
      <c r="F53" s="251">
        <v>5.2791117893302229E-6</v>
      </c>
      <c r="G53" s="251">
        <v>1.136857771645228E-5</v>
      </c>
      <c r="H53" s="251">
        <v>0</v>
      </c>
      <c r="I53" s="251">
        <v>1.6149338153025523E-5</v>
      </c>
      <c r="J53" s="251">
        <v>2.900366767716537E-6</v>
      </c>
      <c r="K53" s="251">
        <v>4.0284161940934399E-6</v>
      </c>
      <c r="L53" s="251">
        <v>6.8432078019620954E-6</v>
      </c>
      <c r="M53" s="251">
        <v>2.7636633154564681E-6</v>
      </c>
      <c r="N53" s="251">
        <v>3.0621472637335474E-6</v>
      </c>
      <c r="O53" s="251">
        <v>4.0802882244793302E-6</v>
      </c>
      <c r="P53" s="251">
        <v>3.6821665040466987E-6</v>
      </c>
      <c r="Q53" s="251">
        <v>3.4948983727202074E-6</v>
      </c>
      <c r="R53" s="251">
        <v>2.3493630020131347E-6</v>
      </c>
      <c r="S53" s="251">
        <v>4.4915805536848689E-6</v>
      </c>
      <c r="T53" s="251">
        <v>3.3244270420950514E-6</v>
      </c>
      <c r="U53" s="251">
        <v>3.9918884483446487E-6</v>
      </c>
      <c r="V53" s="251">
        <v>1.9313950163180126E-6</v>
      </c>
      <c r="W53" s="251">
        <v>1.9164179293476072E-6</v>
      </c>
      <c r="X53" s="251">
        <v>4.4372885683314913E-6</v>
      </c>
      <c r="Y53" s="251">
        <v>1.0107235022582557E-5</v>
      </c>
      <c r="Z53" s="251">
        <v>3.2594513945915826E-6</v>
      </c>
      <c r="AA53" s="251">
        <v>1.6746284861901185E-6</v>
      </c>
      <c r="AB53" s="251">
        <v>2.4783601653662186E-6</v>
      </c>
      <c r="AC53" s="251">
        <v>1.5981963917555264E-6</v>
      </c>
      <c r="AD53" s="251">
        <v>3.799940178841017E-6</v>
      </c>
      <c r="AE53" s="251">
        <v>2.7600591266353313E-6</v>
      </c>
      <c r="AF53" s="251">
        <v>4.5917473939307383E-6</v>
      </c>
      <c r="AG53" s="251">
        <v>2.9555646106714209E-6</v>
      </c>
      <c r="AH53" s="251">
        <v>3.1514549859111172E-6</v>
      </c>
      <c r="AI53" s="251">
        <v>6.449287594436753E-6</v>
      </c>
      <c r="AJ53" s="251">
        <v>7.3829680259120485E-6</v>
      </c>
      <c r="AK53" s="251">
        <v>0</v>
      </c>
      <c r="AL53" s="251">
        <v>0</v>
      </c>
      <c r="AM53" s="251">
        <v>2.0750713482680864E-6</v>
      </c>
      <c r="AN53" s="251">
        <v>4.013197082993912E-6</v>
      </c>
      <c r="AO53" s="251">
        <v>4.6142313439555519E-6</v>
      </c>
      <c r="AP53" s="251">
        <v>0</v>
      </c>
      <c r="AQ53" s="251">
        <v>2.198236785580212E-6</v>
      </c>
      <c r="AR53" s="251">
        <v>4.9160252326232113E-6</v>
      </c>
      <c r="AS53" s="251">
        <v>4.0998420322329833E-6</v>
      </c>
      <c r="AT53" s="251">
        <v>1.4150297573768767E-4</v>
      </c>
      <c r="AU53" s="251">
        <v>1.4207509851921706E-4</v>
      </c>
      <c r="AV53" s="251">
        <v>1.0149015455245512E-4</v>
      </c>
      <c r="AW53" s="251">
        <v>3.3899006289855094E-6</v>
      </c>
      <c r="AX53" s="251">
        <v>1.3568861511897785E-5</v>
      </c>
      <c r="AY53" s="251">
        <v>1.0017020655874311</v>
      </c>
      <c r="AZ53" s="251">
        <v>1.3817962997742113E-4</v>
      </c>
      <c r="BA53" s="251">
        <v>4.5228213361878554E-5</v>
      </c>
      <c r="BB53" s="251">
        <v>2.9565760154870045E-5</v>
      </c>
      <c r="BC53" s="251">
        <v>9.8892994946323193E-5</v>
      </c>
      <c r="BD53" s="251">
        <v>1.0167140552009412E-4</v>
      </c>
      <c r="BE53" s="251">
        <v>4.3740050225393685E-4</v>
      </c>
      <c r="BF53" s="251">
        <v>1.8321785443422547E-4</v>
      </c>
      <c r="BG53" s="251">
        <v>1.1538043965308736E-4</v>
      </c>
      <c r="BH53" s="251">
        <v>3.7814144662204261E-5</v>
      </c>
      <c r="BI53" s="251">
        <v>6.6872329039972616E-6</v>
      </c>
      <c r="BJ53" s="251">
        <v>2.4266404313320319E-5</v>
      </c>
      <c r="BK53" s="251">
        <v>4.0584198476260902E-5</v>
      </c>
      <c r="BL53" s="251">
        <v>2.4455195467720093E-5</v>
      </c>
      <c r="BM53" s="251">
        <v>1.5455238063859377E-5</v>
      </c>
      <c r="BN53" s="251">
        <v>4.7473839440959729E-6</v>
      </c>
      <c r="BO53" s="251">
        <v>9.3675711349984956E-6</v>
      </c>
      <c r="BP53" s="251">
        <v>6.2888330811050447E-6</v>
      </c>
      <c r="BQ53" s="251">
        <v>2.634490638305624E-6</v>
      </c>
      <c r="BR53" s="251">
        <v>2.8865622198039688E-6</v>
      </c>
      <c r="BS53" s="251">
        <v>1.8599495937492813E-6</v>
      </c>
      <c r="BT53" s="251">
        <v>1.4700431316709881E-6</v>
      </c>
      <c r="BU53" s="251">
        <v>2.2837310238614603E-6</v>
      </c>
      <c r="BV53" s="251">
        <v>8.8339772372325198E-7</v>
      </c>
      <c r="BW53" s="251">
        <v>3.5271710307055005E-6</v>
      </c>
      <c r="BX53" s="251">
        <v>7.3423425414638412E-6</v>
      </c>
      <c r="BY53" s="251">
        <v>4.7503711492503079E-5</v>
      </c>
      <c r="BZ53" s="251">
        <v>2.0895032673862243E-6</v>
      </c>
      <c r="CA53" s="251">
        <v>4.2661289122699811E-6</v>
      </c>
      <c r="CB53" s="251">
        <v>3.4995150504258211E-6</v>
      </c>
      <c r="CC53" s="251">
        <v>3.8975102286802528E-6</v>
      </c>
      <c r="CD53" s="251">
        <v>4.4714795217408625E-6</v>
      </c>
      <c r="CE53" s="251">
        <v>1.7269732920837201E-6</v>
      </c>
      <c r="CF53" s="251">
        <v>4.3249911056372893E-6</v>
      </c>
      <c r="CG53" s="251">
        <v>4.0508293107507033E-6</v>
      </c>
      <c r="CH53" s="251">
        <v>4.419082596745991E-6</v>
      </c>
      <c r="CI53" s="251">
        <v>4.6497282772324738E-6</v>
      </c>
      <c r="CJ53" s="251">
        <v>2.2451611024405709E-6</v>
      </c>
      <c r="CK53" s="251">
        <v>4.4067578634653201E-6</v>
      </c>
      <c r="CL53" s="251">
        <v>1.5956580258921937E-6</v>
      </c>
      <c r="CM53" s="251">
        <v>3.0557090766507777E-6</v>
      </c>
      <c r="CN53" s="251">
        <v>1.7525996998964059E-6</v>
      </c>
      <c r="CO53" s="251">
        <v>2.8060503696380458E-6</v>
      </c>
      <c r="CP53" s="251">
        <v>3.0476051344588308E-5</v>
      </c>
      <c r="CQ53" s="251">
        <v>2.7650276073951744E-6</v>
      </c>
      <c r="CR53" s="251">
        <v>2.1096082325518787E-4</v>
      </c>
      <c r="CS53" s="251">
        <v>1.8563988281558711E-6</v>
      </c>
      <c r="CT53" s="251">
        <v>5.2555115403432921E-6</v>
      </c>
      <c r="CU53" s="251">
        <v>2.0949508223311894E-6</v>
      </c>
      <c r="CV53" s="251">
        <v>3.6036175506539281E-6</v>
      </c>
      <c r="CW53" s="251">
        <v>3.9248019883142722E-6</v>
      </c>
      <c r="CX53" s="251">
        <v>1.4078361657031486E-6</v>
      </c>
      <c r="CY53" s="251">
        <v>3.146401170774581E-6</v>
      </c>
      <c r="CZ53" s="251">
        <v>1.7963722350032158E-6</v>
      </c>
      <c r="DA53" s="251">
        <v>2.6463404907807468E-6</v>
      </c>
      <c r="DB53" s="276">
        <v>1.0040104665596594</v>
      </c>
      <c r="DC53" s="276">
        <v>0.78156020000000004</v>
      </c>
    </row>
    <row r="54" spans="1:107" s="253" customFormat="1" ht="15" customHeight="1" x14ac:dyDescent="0.15">
      <c r="A54" s="254" t="s">
        <v>376</v>
      </c>
      <c r="B54" s="255" t="s">
        <v>637</v>
      </c>
      <c r="C54" s="250">
        <v>7.1375139815575811E-6</v>
      </c>
      <c r="D54" s="251">
        <v>2.3105392727345358E-6</v>
      </c>
      <c r="E54" s="251">
        <v>8.5655668284585364E-6</v>
      </c>
      <c r="F54" s="251">
        <v>2.814020648496917E-6</v>
      </c>
      <c r="G54" s="251">
        <v>9.467486011524423E-7</v>
      </c>
      <c r="H54" s="251">
        <v>0</v>
      </c>
      <c r="I54" s="251">
        <v>7.4619757019180759E-6</v>
      </c>
      <c r="J54" s="251">
        <v>1.3594047340007095E-6</v>
      </c>
      <c r="K54" s="251">
        <v>9.8175281285590477E-7</v>
      </c>
      <c r="L54" s="251">
        <v>3.6025390918579341E-6</v>
      </c>
      <c r="M54" s="251">
        <v>1.4544860161451434E-6</v>
      </c>
      <c r="N54" s="251">
        <v>1.569598248498482E-6</v>
      </c>
      <c r="O54" s="251">
        <v>2.1552918280974265E-6</v>
      </c>
      <c r="P54" s="251">
        <v>1.9087867094671863E-6</v>
      </c>
      <c r="Q54" s="251">
        <v>1.7467831086631744E-6</v>
      </c>
      <c r="R54" s="251">
        <v>1.1277454994464272E-6</v>
      </c>
      <c r="S54" s="251">
        <v>2.3787847632428328E-6</v>
      </c>
      <c r="T54" s="251">
        <v>9.0556280401377776E-7</v>
      </c>
      <c r="U54" s="251">
        <v>1.9134235854298905E-6</v>
      </c>
      <c r="V54" s="251">
        <v>9.3636092039064212E-7</v>
      </c>
      <c r="W54" s="251">
        <v>9.8591037439400108E-7</v>
      </c>
      <c r="X54" s="251">
        <v>2.2790335921812269E-6</v>
      </c>
      <c r="Y54" s="251">
        <v>5.250422007671989E-6</v>
      </c>
      <c r="Z54" s="251">
        <v>1.614157461371157E-6</v>
      </c>
      <c r="AA54" s="251">
        <v>7.2760230011940307E-7</v>
      </c>
      <c r="AB54" s="251">
        <v>1.2856405616291677E-6</v>
      </c>
      <c r="AC54" s="251">
        <v>7.9083892514222305E-7</v>
      </c>
      <c r="AD54" s="251">
        <v>1.9032419490717351E-6</v>
      </c>
      <c r="AE54" s="251">
        <v>1.3656872876537106E-6</v>
      </c>
      <c r="AF54" s="251">
        <v>2.3659344548803433E-6</v>
      </c>
      <c r="AG54" s="251">
        <v>1.5456866820763832E-6</v>
      </c>
      <c r="AH54" s="251">
        <v>1.541301848793432E-6</v>
      </c>
      <c r="AI54" s="251">
        <v>3.138770035654691E-6</v>
      </c>
      <c r="AJ54" s="251">
        <v>3.7653023177227067E-6</v>
      </c>
      <c r="AK54" s="251">
        <v>0</v>
      </c>
      <c r="AL54" s="251">
        <v>0</v>
      </c>
      <c r="AM54" s="251">
        <v>1.001530926357182E-6</v>
      </c>
      <c r="AN54" s="251">
        <v>1.9682747733711509E-6</v>
      </c>
      <c r="AO54" s="251">
        <v>2.1931745717963238E-6</v>
      </c>
      <c r="AP54" s="251">
        <v>0</v>
      </c>
      <c r="AQ54" s="251">
        <v>1.0867478905291677E-6</v>
      </c>
      <c r="AR54" s="251">
        <v>1.5388225616609762E-6</v>
      </c>
      <c r="AS54" s="251">
        <v>1.3288898439662441E-6</v>
      </c>
      <c r="AT54" s="251">
        <v>1.3106954268989816E-6</v>
      </c>
      <c r="AU54" s="251">
        <v>1.23832983937659E-6</v>
      </c>
      <c r="AV54" s="251">
        <v>1.2275715217021846E-6</v>
      </c>
      <c r="AW54" s="251">
        <v>1.6850895414150441E-6</v>
      </c>
      <c r="AX54" s="251">
        <v>1.6072493066280378E-6</v>
      </c>
      <c r="AY54" s="251">
        <v>1.1420223058320264E-6</v>
      </c>
      <c r="AZ54" s="251">
        <v>1.0011737544892374</v>
      </c>
      <c r="BA54" s="251">
        <v>1.4427760162278673E-6</v>
      </c>
      <c r="BB54" s="251">
        <v>1.1038643665892961E-6</v>
      </c>
      <c r="BC54" s="251">
        <v>8.2784193945899447E-7</v>
      </c>
      <c r="BD54" s="251">
        <v>1.0345777056513013E-6</v>
      </c>
      <c r="BE54" s="251">
        <v>6.3991974360573237E-7</v>
      </c>
      <c r="BF54" s="251">
        <v>6.5071653188575708E-6</v>
      </c>
      <c r="BG54" s="251">
        <v>4.0965224947670983E-5</v>
      </c>
      <c r="BH54" s="251">
        <v>1.0945827180902898E-6</v>
      </c>
      <c r="BI54" s="251">
        <v>3.859208466011309E-6</v>
      </c>
      <c r="BJ54" s="251">
        <v>6.5530967615902569E-5</v>
      </c>
      <c r="BK54" s="251">
        <v>2.0838876087065589E-6</v>
      </c>
      <c r="BL54" s="251">
        <v>2.6540461506982218E-6</v>
      </c>
      <c r="BM54" s="251">
        <v>7.8908450086253641E-6</v>
      </c>
      <c r="BN54" s="251">
        <v>1.7409105798649253E-6</v>
      </c>
      <c r="BO54" s="251">
        <v>3.9550883647538798E-6</v>
      </c>
      <c r="BP54" s="251">
        <v>3.2739378092983847E-6</v>
      </c>
      <c r="BQ54" s="251">
        <v>1.3403598282697949E-6</v>
      </c>
      <c r="BR54" s="251">
        <v>1.4651182095655078E-6</v>
      </c>
      <c r="BS54" s="251">
        <v>9.5794779467848262E-7</v>
      </c>
      <c r="BT54" s="251">
        <v>6.927639069003272E-7</v>
      </c>
      <c r="BU54" s="251">
        <v>7.082223482463623E-7</v>
      </c>
      <c r="BV54" s="251">
        <v>1.176809238669788E-7</v>
      </c>
      <c r="BW54" s="251">
        <v>8.7758394875543637E-7</v>
      </c>
      <c r="BX54" s="251">
        <v>4.2068000846395607E-6</v>
      </c>
      <c r="BY54" s="251">
        <v>2.5109079978195487E-5</v>
      </c>
      <c r="BZ54" s="251">
        <v>6.9293753484442764E-7</v>
      </c>
      <c r="CA54" s="251">
        <v>2.3466289501474476E-6</v>
      </c>
      <c r="CB54" s="251">
        <v>1.8012827068725273E-6</v>
      </c>
      <c r="CC54" s="251">
        <v>1.7515028789479363E-6</v>
      </c>
      <c r="CD54" s="251">
        <v>2.1186598328226775E-6</v>
      </c>
      <c r="CE54" s="251">
        <v>8.9347651486007179E-7</v>
      </c>
      <c r="CF54" s="251">
        <v>2.1773340611522975E-6</v>
      </c>
      <c r="CG54" s="251">
        <v>2.3246398703539668E-6</v>
      </c>
      <c r="CH54" s="251">
        <v>4.099468613781497E-6</v>
      </c>
      <c r="CI54" s="251">
        <v>9.741534108215289E-6</v>
      </c>
      <c r="CJ54" s="251">
        <v>9.8431854773478741E-7</v>
      </c>
      <c r="CK54" s="251">
        <v>2.2688012363902472E-6</v>
      </c>
      <c r="CL54" s="251">
        <v>7.8744136954405647E-7</v>
      </c>
      <c r="CM54" s="251">
        <v>1.537971636210804E-6</v>
      </c>
      <c r="CN54" s="251">
        <v>8.6993927994934838E-7</v>
      </c>
      <c r="CO54" s="251">
        <v>1.4859979699739483E-6</v>
      </c>
      <c r="CP54" s="251">
        <v>1.8468091327978983E-5</v>
      </c>
      <c r="CQ54" s="251">
        <v>1.773693419496168E-6</v>
      </c>
      <c r="CR54" s="251">
        <v>1.1228100384910846E-4</v>
      </c>
      <c r="CS54" s="251">
        <v>1.2345803807683571E-6</v>
      </c>
      <c r="CT54" s="251">
        <v>2.7041913690186786E-6</v>
      </c>
      <c r="CU54" s="251">
        <v>1.0258225936421925E-6</v>
      </c>
      <c r="CV54" s="251">
        <v>1.8274358892647517E-6</v>
      </c>
      <c r="CW54" s="251">
        <v>5.3352962368066641E-6</v>
      </c>
      <c r="CX54" s="251">
        <v>7.1719014186748944E-7</v>
      </c>
      <c r="CY54" s="251">
        <v>1.5857701223033856E-6</v>
      </c>
      <c r="CZ54" s="251">
        <v>4.8320689036726765E-7</v>
      </c>
      <c r="DA54" s="251">
        <v>1.6546796990469205E-6</v>
      </c>
      <c r="DB54" s="275">
        <v>1.0016359726011159</v>
      </c>
      <c r="DC54" s="275">
        <v>0.77971179999999995</v>
      </c>
    </row>
    <row r="55" spans="1:107" s="253" customFormat="1" ht="15" customHeight="1" x14ac:dyDescent="0.15">
      <c r="A55" s="254" t="s">
        <v>377</v>
      </c>
      <c r="B55" s="255" t="s">
        <v>638</v>
      </c>
      <c r="C55" s="250">
        <v>1.1407850894652673E-8</v>
      </c>
      <c r="D55" s="251">
        <v>3.6786753734411547E-9</v>
      </c>
      <c r="E55" s="251">
        <v>1.3742800890007152E-8</v>
      </c>
      <c r="F55" s="251">
        <v>4.4541848621703165E-9</v>
      </c>
      <c r="G55" s="251">
        <v>2.6754289076684455E-9</v>
      </c>
      <c r="H55" s="251">
        <v>0</v>
      </c>
      <c r="I55" s="251">
        <v>1.1904442952791007E-8</v>
      </c>
      <c r="J55" s="251">
        <v>2.2265680653618635E-9</v>
      </c>
      <c r="K55" s="251">
        <v>1.863373342040006E-9</v>
      </c>
      <c r="L55" s="251">
        <v>5.7662645424859179E-9</v>
      </c>
      <c r="M55" s="251">
        <v>2.3974234341208194E-9</v>
      </c>
      <c r="N55" s="251">
        <v>2.5886793131286537E-9</v>
      </c>
      <c r="O55" s="251">
        <v>3.4782349543274552E-9</v>
      </c>
      <c r="P55" s="251">
        <v>3.0563270331827773E-9</v>
      </c>
      <c r="Q55" s="251">
        <v>2.8321910164915837E-9</v>
      </c>
      <c r="R55" s="251">
        <v>1.9189545809106522E-9</v>
      </c>
      <c r="S55" s="251">
        <v>3.8182185296833093E-9</v>
      </c>
      <c r="T55" s="251">
        <v>1.5442366396185524E-9</v>
      </c>
      <c r="U55" s="251">
        <v>3.1320228449622176E-9</v>
      </c>
      <c r="V55" s="251">
        <v>1.5399660845614585E-9</v>
      </c>
      <c r="W55" s="251">
        <v>1.64889142647464E-9</v>
      </c>
      <c r="X55" s="251">
        <v>3.6796350904946476E-9</v>
      </c>
      <c r="Y55" s="251">
        <v>8.5738435658574032E-9</v>
      </c>
      <c r="Z55" s="251">
        <v>2.6242569791340775E-9</v>
      </c>
      <c r="AA55" s="251">
        <v>1.2186856876346074E-9</v>
      </c>
      <c r="AB55" s="251">
        <v>2.1008121356314519E-9</v>
      </c>
      <c r="AC55" s="251">
        <v>1.3055970103431148E-9</v>
      </c>
      <c r="AD55" s="251">
        <v>3.0772614782865832E-9</v>
      </c>
      <c r="AE55" s="251">
        <v>2.2358133529057054E-9</v>
      </c>
      <c r="AF55" s="251">
        <v>3.8603191396749582E-9</v>
      </c>
      <c r="AG55" s="251">
        <v>2.4900459176526137E-9</v>
      </c>
      <c r="AH55" s="251">
        <v>2.6926694540229728E-9</v>
      </c>
      <c r="AI55" s="251">
        <v>5.1832272336406046E-9</v>
      </c>
      <c r="AJ55" s="251">
        <v>6.1394809144951043E-9</v>
      </c>
      <c r="AK55" s="251">
        <v>0</v>
      </c>
      <c r="AL55" s="251">
        <v>0</v>
      </c>
      <c r="AM55" s="251">
        <v>1.6286480414825843E-9</v>
      </c>
      <c r="AN55" s="251">
        <v>3.2775620314100052E-9</v>
      </c>
      <c r="AO55" s="251">
        <v>3.5178237638365658E-9</v>
      </c>
      <c r="AP55" s="251">
        <v>0</v>
      </c>
      <c r="AQ55" s="251">
        <v>1.783951688793751E-9</v>
      </c>
      <c r="AR55" s="251">
        <v>2.5130737217685406E-9</v>
      </c>
      <c r="AS55" s="251">
        <v>2.2140144851855332E-9</v>
      </c>
      <c r="AT55" s="251">
        <v>1.8836124046339764E-7</v>
      </c>
      <c r="AU55" s="251">
        <v>1.7055108722622479E-7</v>
      </c>
      <c r="AV55" s="251">
        <v>3.0552066761837437E-7</v>
      </c>
      <c r="AW55" s="251">
        <v>2.9139323031799304E-9</v>
      </c>
      <c r="AX55" s="251">
        <v>2.7190895712662757E-9</v>
      </c>
      <c r="AY55" s="251">
        <v>2.6791773380449216E-7</v>
      </c>
      <c r="AZ55" s="251">
        <v>1.2816659869160812E-9</v>
      </c>
      <c r="BA55" s="251">
        <v>1.0000018291113171</v>
      </c>
      <c r="BB55" s="251">
        <v>1.7447681949325661E-9</v>
      </c>
      <c r="BC55" s="251">
        <v>2.3294266174246068E-8</v>
      </c>
      <c r="BD55" s="251">
        <v>1.1283119110182839E-8</v>
      </c>
      <c r="BE55" s="251">
        <v>2.28636163790745E-9</v>
      </c>
      <c r="BF55" s="251">
        <v>4.054393515000848E-7</v>
      </c>
      <c r="BG55" s="251">
        <v>2.1606540348954213E-8</v>
      </c>
      <c r="BH55" s="251">
        <v>1.7918589108743998E-9</v>
      </c>
      <c r="BI55" s="251">
        <v>5.743412315407179E-9</v>
      </c>
      <c r="BJ55" s="251">
        <v>1.2380272921510183E-8</v>
      </c>
      <c r="BK55" s="251">
        <v>6.7814787979992628E-9</v>
      </c>
      <c r="BL55" s="251">
        <v>3.3855325321395801E-8</v>
      </c>
      <c r="BM55" s="251">
        <v>1.2867148625793465E-8</v>
      </c>
      <c r="BN55" s="251">
        <v>2.9924911159044868E-9</v>
      </c>
      <c r="BO55" s="251">
        <v>6.8636321124923807E-9</v>
      </c>
      <c r="BP55" s="251">
        <v>5.3482414430572376E-9</v>
      </c>
      <c r="BQ55" s="251">
        <v>2.2967379542109315E-9</v>
      </c>
      <c r="BR55" s="251">
        <v>2.5236330762396621E-9</v>
      </c>
      <c r="BS55" s="251">
        <v>1.7653415107396508E-9</v>
      </c>
      <c r="BT55" s="251">
        <v>1.2769460744616905E-9</v>
      </c>
      <c r="BU55" s="251">
        <v>1.4081750749712469E-9</v>
      </c>
      <c r="BV55" s="251">
        <v>2.6739167293618226E-10</v>
      </c>
      <c r="BW55" s="251">
        <v>2.5957923721408541E-9</v>
      </c>
      <c r="BX55" s="251">
        <v>6.2698224732948624E-9</v>
      </c>
      <c r="BY55" s="251">
        <v>3.9659230300359232E-8</v>
      </c>
      <c r="BZ55" s="251">
        <v>2.5635481251693439E-9</v>
      </c>
      <c r="CA55" s="251">
        <v>3.6288020192337499E-9</v>
      </c>
      <c r="CB55" s="251">
        <v>3.088836291504008E-9</v>
      </c>
      <c r="CC55" s="251">
        <v>3.2736329112646797E-9</v>
      </c>
      <c r="CD55" s="251">
        <v>3.5909674631467621E-9</v>
      </c>
      <c r="CE55" s="251">
        <v>1.4441147552709431E-9</v>
      </c>
      <c r="CF55" s="251">
        <v>3.8624501998860051E-9</v>
      </c>
      <c r="CG55" s="251">
        <v>3.5989867205615693E-9</v>
      </c>
      <c r="CH55" s="251">
        <v>4.3901175734668883E-9</v>
      </c>
      <c r="CI55" s="251">
        <v>3.6377332941528554E-8</v>
      </c>
      <c r="CJ55" s="251">
        <v>1.7547259159598644E-9</v>
      </c>
      <c r="CK55" s="251">
        <v>3.9756405475867964E-9</v>
      </c>
      <c r="CL55" s="251">
        <v>6.0721119290743594E-9</v>
      </c>
      <c r="CM55" s="251">
        <v>2.6517600470832461E-9</v>
      </c>
      <c r="CN55" s="251">
        <v>1.4775901689755372E-9</v>
      </c>
      <c r="CO55" s="251">
        <v>2.5256717314879537E-9</v>
      </c>
      <c r="CP55" s="251">
        <v>2.6022786601555102E-8</v>
      </c>
      <c r="CQ55" s="251">
        <v>2.5919582953047914E-9</v>
      </c>
      <c r="CR55" s="251">
        <v>1.7916984617544218E-7</v>
      </c>
      <c r="CS55" s="251">
        <v>5.7716173813702241E-9</v>
      </c>
      <c r="CT55" s="251">
        <v>4.4217397433891539E-9</v>
      </c>
      <c r="CU55" s="251">
        <v>1.7109017053682523E-9</v>
      </c>
      <c r="CV55" s="251">
        <v>3.0529202088985868E-9</v>
      </c>
      <c r="CW55" s="251">
        <v>3.227859091079383E-9</v>
      </c>
      <c r="CX55" s="251">
        <v>1.2915839012132651E-9</v>
      </c>
      <c r="CY55" s="251">
        <v>2.2711771982087354E-9</v>
      </c>
      <c r="CZ55" s="251">
        <v>9.7827035246301783E-10</v>
      </c>
      <c r="DA55" s="251">
        <v>4.9575438984104101E-9</v>
      </c>
      <c r="DB55" s="275">
        <v>1.0000038462540239</v>
      </c>
      <c r="DC55" s="275">
        <v>0.77844128999999995</v>
      </c>
    </row>
    <row r="56" spans="1:107" s="253" customFormat="1" ht="15" customHeight="1" x14ac:dyDescent="0.15">
      <c r="A56" s="254" t="s">
        <v>378</v>
      </c>
      <c r="B56" s="255" t="s">
        <v>639</v>
      </c>
      <c r="C56" s="250">
        <v>3.616917862525168E-7</v>
      </c>
      <c r="D56" s="251">
        <v>1.7547581002638074E-7</v>
      </c>
      <c r="E56" s="251">
        <v>4.2968657308342045E-7</v>
      </c>
      <c r="F56" s="251">
        <v>1.4225542948260228E-7</v>
      </c>
      <c r="G56" s="251">
        <v>6.4939098786536666E-7</v>
      </c>
      <c r="H56" s="251">
        <v>0</v>
      </c>
      <c r="I56" s="251">
        <v>6.7436925195694871E-7</v>
      </c>
      <c r="J56" s="251">
        <v>9.6609730088165849E-8</v>
      </c>
      <c r="K56" s="251">
        <v>2.0027728647302827E-7</v>
      </c>
      <c r="L56" s="251">
        <v>1.8720624538146984E-7</v>
      </c>
      <c r="M56" s="251">
        <v>8.8388862606696084E-8</v>
      </c>
      <c r="N56" s="251">
        <v>1.0157391871496221E-7</v>
      </c>
      <c r="O56" s="251">
        <v>1.2248219201471863E-7</v>
      </c>
      <c r="P56" s="251">
        <v>1.1026493408505286E-7</v>
      </c>
      <c r="Q56" s="251">
        <v>1.1293339733931693E-7</v>
      </c>
      <c r="R56" s="251">
        <v>1.1710912571689299E-7</v>
      </c>
      <c r="S56" s="251">
        <v>1.315729532613937E-7</v>
      </c>
      <c r="T56" s="251">
        <v>2.9888311665318614E-7</v>
      </c>
      <c r="U56" s="251">
        <v>1.3973769054428359E-7</v>
      </c>
      <c r="V56" s="251">
        <v>7.2642237711563337E-8</v>
      </c>
      <c r="W56" s="251">
        <v>2.4423683816767037E-7</v>
      </c>
      <c r="X56" s="251">
        <v>1.2937336455722097E-7</v>
      </c>
      <c r="Y56" s="251">
        <v>2.8125162288389181E-7</v>
      </c>
      <c r="Z56" s="251">
        <v>1.1150138762073802E-7</v>
      </c>
      <c r="AA56" s="251">
        <v>7.04149795055538E-8</v>
      </c>
      <c r="AB56" s="251">
        <v>8.86865412760873E-8</v>
      </c>
      <c r="AC56" s="251">
        <v>5.963799660131579E-8</v>
      </c>
      <c r="AD56" s="251">
        <v>1.2522214403191898E-7</v>
      </c>
      <c r="AE56" s="251">
        <v>1.1195073041946346E-7</v>
      </c>
      <c r="AF56" s="251">
        <v>1.3229364736756092E-7</v>
      </c>
      <c r="AG56" s="251">
        <v>9.7540752301717556E-8</v>
      </c>
      <c r="AH56" s="251">
        <v>1.1980876003826851E-7</v>
      </c>
      <c r="AI56" s="251">
        <v>1.9878688150542865E-7</v>
      </c>
      <c r="AJ56" s="251">
        <v>3.1646172545789503E-7</v>
      </c>
      <c r="AK56" s="251">
        <v>0</v>
      </c>
      <c r="AL56" s="251">
        <v>0</v>
      </c>
      <c r="AM56" s="251">
        <v>6.9563699878268617E-8</v>
      </c>
      <c r="AN56" s="251">
        <v>1.3479106028350816E-7</v>
      </c>
      <c r="AO56" s="251">
        <v>1.7713396409341432E-7</v>
      </c>
      <c r="AP56" s="251">
        <v>0</v>
      </c>
      <c r="AQ56" s="251">
        <v>6.8499656182036374E-8</v>
      </c>
      <c r="AR56" s="251">
        <v>9.616532644225257E-8</v>
      </c>
      <c r="AS56" s="251">
        <v>4.6254712279404755E-7</v>
      </c>
      <c r="AT56" s="251">
        <v>4.9148763264662231E-7</v>
      </c>
      <c r="AU56" s="251">
        <v>1.6622136295245005E-6</v>
      </c>
      <c r="AV56" s="251">
        <v>2.6639436513696414E-6</v>
      </c>
      <c r="AW56" s="251">
        <v>6.3037768842628632E-6</v>
      </c>
      <c r="AX56" s="251">
        <v>6.3281587087049046E-6</v>
      </c>
      <c r="AY56" s="251">
        <v>5.6166844734156465E-6</v>
      </c>
      <c r="AZ56" s="251">
        <v>7.9880089375360754E-6</v>
      </c>
      <c r="BA56" s="251">
        <v>4.5862499493146025E-6</v>
      </c>
      <c r="BB56" s="251">
        <v>1.0000195264675835</v>
      </c>
      <c r="BC56" s="251">
        <v>8.414159604130462E-6</v>
      </c>
      <c r="BD56" s="251">
        <v>1.7038339803123886E-6</v>
      </c>
      <c r="BE56" s="251">
        <v>1.1171535623455349E-5</v>
      </c>
      <c r="BF56" s="251">
        <v>8.5595977359220046E-7</v>
      </c>
      <c r="BG56" s="251">
        <v>5.3853455267293522E-6</v>
      </c>
      <c r="BH56" s="251">
        <v>1.0045482049767722E-5</v>
      </c>
      <c r="BI56" s="251">
        <v>1.845560818402969E-7</v>
      </c>
      <c r="BJ56" s="251">
        <v>4.0678220648769889E-6</v>
      </c>
      <c r="BK56" s="251">
        <v>3.49526868046783E-6</v>
      </c>
      <c r="BL56" s="251">
        <v>1.1853253015224661E-6</v>
      </c>
      <c r="BM56" s="251">
        <v>4.2812645606218134E-7</v>
      </c>
      <c r="BN56" s="251">
        <v>2.2944388627298597E-7</v>
      </c>
      <c r="BO56" s="251">
        <v>5.8715785575164261E-7</v>
      </c>
      <c r="BP56" s="251">
        <v>1.7989074482562343E-7</v>
      </c>
      <c r="BQ56" s="251">
        <v>3.2039718637013767E-7</v>
      </c>
      <c r="BR56" s="251">
        <v>2.5931714356734826E-7</v>
      </c>
      <c r="BS56" s="251">
        <v>7.8783682684120199E-8</v>
      </c>
      <c r="BT56" s="251">
        <v>1.4090341849248564E-7</v>
      </c>
      <c r="BU56" s="251">
        <v>1.7776958786509748E-7</v>
      </c>
      <c r="BV56" s="251">
        <v>6.9408692007127151E-8</v>
      </c>
      <c r="BW56" s="251">
        <v>3.9572539359314189E-7</v>
      </c>
      <c r="BX56" s="251">
        <v>1.9824109524692187E-7</v>
      </c>
      <c r="BY56" s="251">
        <v>1.3448569934463036E-6</v>
      </c>
      <c r="BZ56" s="251">
        <v>3.6495645933286375E-7</v>
      </c>
      <c r="CA56" s="251">
        <v>1.8692680368285162E-7</v>
      </c>
      <c r="CB56" s="251">
        <v>1.9426038281833201E-7</v>
      </c>
      <c r="CC56" s="251">
        <v>2.0398534367943603E-7</v>
      </c>
      <c r="CD56" s="251">
        <v>3.8919913302061672E-7</v>
      </c>
      <c r="CE56" s="251">
        <v>5.5697525659033228E-8</v>
      </c>
      <c r="CF56" s="251">
        <v>1.5822128374955671E-7</v>
      </c>
      <c r="CG56" s="251">
        <v>6.9024081520106107E-7</v>
      </c>
      <c r="CH56" s="251">
        <v>2.9158489014095123E-7</v>
      </c>
      <c r="CI56" s="251">
        <v>4.5256777288742996E-7</v>
      </c>
      <c r="CJ56" s="251">
        <v>8.14370511323926E-7</v>
      </c>
      <c r="CK56" s="251">
        <v>7.0720611792489861E-7</v>
      </c>
      <c r="CL56" s="251">
        <v>8.4238944022040908E-8</v>
      </c>
      <c r="CM56" s="251">
        <v>1.0879331527068031E-7</v>
      </c>
      <c r="CN56" s="251">
        <v>7.0348854470018414E-8</v>
      </c>
      <c r="CO56" s="251">
        <v>1.0314924708928945E-7</v>
      </c>
      <c r="CP56" s="251">
        <v>8.097627019680285E-7</v>
      </c>
      <c r="CQ56" s="251">
        <v>2.5355724637651114E-7</v>
      </c>
      <c r="CR56" s="251">
        <v>4.9779918436547944E-6</v>
      </c>
      <c r="CS56" s="251">
        <v>1.3774035238876967E-7</v>
      </c>
      <c r="CT56" s="251">
        <v>2.4156672245654523E-7</v>
      </c>
      <c r="CU56" s="251">
        <v>1.12375898293457E-7</v>
      </c>
      <c r="CV56" s="251">
        <v>1.4508569398730457E-7</v>
      </c>
      <c r="CW56" s="251">
        <v>3.6553667501545992E-7</v>
      </c>
      <c r="CX56" s="251">
        <v>5.043159523143565E-8</v>
      </c>
      <c r="CY56" s="251">
        <v>1.8448413111950563E-7</v>
      </c>
      <c r="CZ56" s="251">
        <v>2.9045590605160738E-7</v>
      </c>
      <c r="DA56" s="251">
        <v>3.1035310336973666E-7</v>
      </c>
      <c r="DB56" s="275">
        <v>1.0001261498112735</v>
      </c>
      <c r="DC56" s="275">
        <v>0.77853649999999996</v>
      </c>
    </row>
    <row r="57" spans="1:107" s="253" customFormat="1" ht="15" customHeight="1" x14ac:dyDescent="0.15">
      <c r="A57" s="254" t="s">
        <v>379</v>
      </c>
      <c r="B57" s="255" t="s">
        <v>564</v>
      </c>
      <c r="C57" s="250">
        <v>1.8590628796251108E-6</v>
      </c>
      <c r="D57" s="251">
        <v>8.0290930360078802E-7</v>
      </c>
      <c r="E57" s="251">
        <v>2.2678307800480399E-6</v>
      </c>
      <c r="F57" s="251">
        <v>3.1041982701784031E-6</v>
      </c>
      <c r="G57" s="251">
        <v>1.3739885572170592E-6</v>
      </c>
      <c r="H57" s="251">
        <v>0</v>
      </c>
      <c r="I57" s="251">
        <v>2.1734530183002724E-6</v>
      </c>
      <c r="J57" s="251">
        <v>8.4186397880884481E-7</v>
      </c>
      <c r="K57" s="251">
        <v>1.0347902550167437E-6</v>
      </c>
      <c r="L57" s="251">
        <v>1.111059143616925E-6</v>
      </c>
      <c r="M57" s="251">
        <v>9.4650826962462887E-7</v>
      </c>
      <c r="N57" s="251">
        <v>9.7320264351545746E-7</v>
      </c>
      <c r="O57" s="251">
        <v>1.0973892302435584E-6</v>
      </c>
      <c r="P57" s="251">
        <v>7.4639114063861891E-7</v>
      </c>
      <c r="Q57" s="251">
        <v>7.8046768169855353E-7</v>
      </c>
      <c r="R57" s="251">
        <v>7.8336780016173117E-7</v>
      </c>
      <c r="S57" s="251">
        <v>1.331415928010448E-6</v>
      </c>
      <c r="T57" s="251">
        <v>8.2745887697422566E-7</v>
      </c>
      <c r="U57" s="251">
        <v>8.9000543391502096E-7</v>
      </c>
      <c r="V57" s="251">
        <v>5.7214093732549215E-7</v>
      </c>
      <c r="W57" s="251">
        <v>5.9768300971912314E-7</v>
      </c>
      <c r="X57" s="251">
        <v>8.672949391655672E-7</v>
      </c>
      <c r="Y57" s="251">
        <v>1.7889997995533168E-6</v>
      </c>
      <c r="Z57" s="251">
        <v>1.0630726733023809E-6</v>
      </c>
      <c r="AA57" s="251">
        <v>5.7686073683155735E-7</v>
      </c>
      <c r="AB57" s="251">
        <v>2.118568768390318E-6</v>
      </c>
      <c r="AC57" s="251">
        <v>5.0519401594144233E-7</v>
      </c>
      <c r="AD57" s="251">
        <v>1.5380667521225937E-6</v>
      </c>
      <c r="AE57" s="251">
        <v>6.746964586526582E-7</v>
      </c>
      <c r="AF57" s="251">
        <v>8.406520649530582E-7</v>
      </c>
      <c r="AG57" s="251">
        <v>1.089894840010542E-6</v>
      </c>
      <c r="AH57" s="251">
        <v>2.4581309616940755E-6</v>
      </c>
      <c r="AI57" s="251">
        <v>1.8952520603695955E-6</v>
      </c>
      <c r="AJ57" s="251">
        <v>1.4219626390838594E-6</v>
      </c>
      <c r="AK57" s="251">
        <v>0</v>
      </c>
      <c r="AL57" s="251">
        <v>0</v>
      </c>
      <c r="AM57" s="251">
        <v>4.1704637051998697E-7</v>
      </c>
      <c r="AN57" s="251">
        <v>8.3085135441036628E-7</v>
      </c>
      <c r="AO57" s="251">
        <v>7.8134221728767333E-7</v>
      </c>
      <c r="AP57" s="251">
        <v>0</v>
      </c>
      <c r="AQ57" s="251">
        <v>4.5968394785909112E-7</v>
      </c>
      <c r="AR57" s="251">
        <v>1.8187746303725182E-6</v>
      </c>
      <c r="AS57" s="251">
        <v>8.2612522808201984E-7</v>
      </c>
      <c r="AT57" s="251">
        <v>1.7113585704121426E-6</v>
      </c>
      <c r="AU57" s="251">
        <v>2.0891515651933219E-6</v>
      </c>
      <c r="AV57" s="251">
        <v>1.1406604680565177E-6</v>
      </c>
      <c r="AW57" s="251">
        <v>1.8703280208077106E-6</v>
      </c>
      <c r="AX57" s="251">
        <v>1.0982822460403589E-6</v>
      </c>
      <c r="AY57" s="251">
        <v>1.1137293646331373E-6</v>
      </c>
      <c r="AZ57" s="251">
        <v>5.3133303407703392E-7</v>
      </c>
      <c r="BA57" s="251">
        <v>1.7406213384346103E-6</v>
      </c>
      <c r="BB57" s="251">
        <v>1.0755836661119531E-6</v>
      </c>
      <c r="BC57" s="251">
        <v>1.0001056046805832</v>
      </c>
      <c r="BD57" s="251">
        <v>1.1912036389153203E-6</v>
      </c>
      <c r="BE57" s="251">
        <v>1.9771429906437609E-4</v>
      </c>
      <c r="BF57" s="251">
        <v>1.3284465537884241E-4</v>
      </c>
      <c r="BG57" s="251">
        <v>3.6306884382823838E-5</v>
      </c>
      <c r="BH57" s="251">
        <v>7.2354078509005281E-7</v>
      </c>
      <c r="BI57" s="251">
        <v>2.6490254941860812E-6</v>
      </c>
      <c r="BJ57" s="251">
        <v>1.6734828986312836E-5</v>
      </c>
      <c r="BK57" s="251">
        <v>6.0606702939798892E-6</v>
      </c>
      <c r="BL57" s="251">
        <v>3.1633562815720874E-5</v>
      </c>
      <c r="BM57" s="251">
        <v>2.5433179153219942E-6</v>
      </c>
      <c r="BN57" s="251">
        <v>1.2156258457415739E-6</v>
      </c>
      <c r="BO57" s="251">
        <v>2.1490528985944836E-6</v>
      </c>
      <c r="BP57" s="251">
        <v>1.5272929091092274E-6</v>
      </c>
      <c r="BQ57" s="251">
        <v>4.8539312105354821E-6</v>
      </c>
      <c r="BR57" s="251">
        <v>3.8217084245172443E-6</v>
      </c>
      <c r="BS57" s="251">
        <v>2.3373690760618329E-6</v>
      </c>
      <c r="BT57" s="251">
        <v>3.0468073134668265E-6</v>
      </c>
      <c r="BU57" s="251">
        <v>2.6485954041115371E-6</v>
      </c>
      <c r="BV57" s="251">
        <v>2.7140063964674872E-7</v>
      </c>
      <c r="BW57" s="251">
        <v>1.8992929930180931E-6</v>
      </c>
      <c r="BX57" s="251">
        <v>3.351252052962136E-6</v>
      </c>
      <c r="BY57" s="251">
        <v>6.2250332020313526E-6</v>
      </c>
      <c r="BZ57" s="251">
        <v>1.9848130332783589E-6</v>
      </c>
      <c r="CA57" s="251">
        <v>1.4194339407285739E-6</v>
      </c>
      <c r="CB57" s="251">
        <v>3.3661999403623512E-6</v>
      </c>
      <c r="CC57" s="251">
        <v>1.7716687116466902E-6</v>
      </c>
      <c r="CD57" s="251">
        <v>2.3001603194103402E-6</v>
      </c>
      <c r="CE57" s="251">
        <v>5.2214352410011068E-7</v>
      </c>
      <c r="CF57" s="251">
        <v>1.6873877499372977E-6</v>
      </c>
      <c r="CG57" s="251">
        <v>2.4214060251508658E-6</v>
      </c>
      <c r="CH57" s="251">
        <v>4.6585891515572273E-6</v>
      </c>
      <c r="CI57" s="251">
        <v>1.7656646770097912E-5</v>
      </c>
      <c r="CJ57" s="251">
        <v>1.1028760435075867E-6</v>
      </c>
      <c r="CK57" s="251">
        <v>4.0193419368138702E-6</v>
      </c>
      <c r="CL57" s="251">
        <v>8.576551785532258E-7</v>
      </c>
      <c r="CM57" s="251">
        <v>1.4144882769824415E-6</v>
      </c>
      <c r="CN57" s="251">
        <v>5.5349934811835935E-7</v>
      </c>
      <c r="CO57" s="251">
        <v>1.6713298055970344E-6</v>
      </c>
      <c r="CP57" s="251">
        <v>5.497198120082432E-6</v>
      </c>
      <c r="CQ57" s="251">
        <v>5.3118925408264775E-6</v>
      </c>
      <c r="CR57" s="251">
        <v>2.4020680672819646E-5</v>
      </c>
      <c r="CS57" s="251">
        <v>8.196420246090923E-6</v>
      </c>
      <c r="CT57" s="251">
        <v>1.3779194218339586E-6</v>
      </c>
      <c r="CU57" s="251">
        <v>2.0295633779168992E-6</v>
      </c>
      <c r="CV57" s="251">
        <v>1.0880302024403022E-6</v>
      </c>
      <c r="CW57" s="251">
        <v>4.8496789237922301E-6</v>
      </c>
      <c r="CX57" s="251">
        <v>1.2863906092365225E-6</v>
      </c>
      <c r="CY57" s="251">
        <v>1.1786179778114511E-6</v>
      </c>
      <c r="CZ57" s="251">
        <v>7.6737035941399635E-7</v>
      </c>
      <c r="DA57" s="251">
        <v>2.4652887060767749E-6</v>
      </c>
      <c r="DB57" s="276">
        <v>1.0007312894280938</v>
      </c>
      <c r="DC57" s="276">
        <v>0.77900756000000004</v>
      </c>
    </row>
    <row r="58" spans="1:107" s="253" customFormat="1" ht="15" customHeight="1" x14ac:dyDescent="0.15">
      <c r="A58" s="254" t="s">
        <v>380</v>
      </c>
      <c r="B58" s="255" t="s">
        <v>565</v>
      </c>
      <c r="C58" s="250">
        <v>1.1808958015790568E-5</v>
      </c>
      <c r="D58" s="251">
        <v>5.153944058576579E-6</v>
      </c>
      <c r="E58" s="251">
        <v>1.1888669834789464E-5</v>
      </c>
      <c r="F58" s="251">
        <v>7.5274913486525761E-6</v>
      </c>
      <c r="G58" s="251">
        <v>2.4480423752366832E-6</v>
      </c>
      <c r="H58" s="251">
        <v>0</v>
      </c>
      <c r="I58" s="251">
        <v>1.9361660534936944E-5</v>
      </c>
      <c r="J58" s="251">
        <v>2.8979808932098745E-6</v>
      </c>
      <c r="K58" s="251">
        <v>2.2932208236261392E-6</v>
      </c>
      <c r="L58" s="251">
        <v>6.1624766345708532E-6</v>
      </c>
      <c r="M58" s="251">
        <v>2.9245256369804474E-6</v>
      </c>
      <c r="N58" s="251">
        <v>3.4202533341539948E-6</v>
      </c>
      <c r="O58" s="251">
        <v>4.1104859708060209E-6</v>
      </c>
      <c r="P58" s="251">
        <v>3.7893793750910098E-6</v>
      </c>
      <c r="Q58" s="251">
        <v>3.4514959944112446E-6</v>
      </c>
      <c r="R58" s="251">
        <v>2.3914614953816371E-6</v>
      </c>
      <c r="S58" s="251">
        <v>6.3041435183549009E-6</v>
      </c>
      <c r="T58" s="251">
        <v>2.5347329960966049E-6</v>
      </c>
      <c r="U58" s="251">
        <v>3.6110223527224179E-6</v>
      </c>
      <c r="V58" s="251">
        <v>1.9888187495855666E-6</v>
      </c>
      <c r="W58" s="251">
        <v>3.2172148902354551E-6</v>
      </c>
      <c r="X58" s="251">
        <v>4.0892953282046956E-6</v>
      </c>
      <c r="Y58" s="251">
        <v>1.0172083135617262E-5</v>
      </c>
      <c r="Z58" s="251">
        <v>2.7603095500032503E-6</v>
      </c>
      <c r="AA58" s="251">
        <v>1.2739535691933533E-6</v>
      </c>
      <c r="AB58" s="251">
        <v>2.1365410700390964E-6</v>
      </c>
      <c r="AC58" s="251">
        <v>1.5666408975527087E-6</v>
      </c>
      <c r="AD58" s="251">
        <v>5.6724892145041764E-6</v>
      </c>
      <c r="AE58" s="251">
        <v>2.4489997969933379E-6</v>
      </c>
      <c r="AF58" s="251">
        <v>4.1575640657329548E-6</v>
      </c>
      <c r="AG58" s="251">
        <v>3.3017847926260986E-6</v>
      </c>
      <c r="AH58" s="251">
        <v>3.23398655668871E-6</v>
      </c>
      <c r="AI58" s="251">
        <v>6.3629986379454462E-6</v>
      </c>
      <c r="AJ58" s="251">
        <v>8.7866915867081982E-6</v>
      </c>
      <c r="AK58" s="251">
        <v>0</v>
      </c>
      <c r="AL58" s="251">
        <v>0</v>
      </c>
      <c r="AM58" s="251">
        <v>1.7834821813540632E-6</v>
      </c>
      <c r="AN58" s="251">
        <v>3.7012986475226861E-6</v>
      </c>
      <c r="AO58" s="251">
        <v>5.8807550212996259E-6</v>
      </c>
      <c r="AP58" s="251">
        <v>0</v>
      </c>
      <c r="AQ58" s="251">
        <v>2.0145915957310121E-6</v>
      </c>
      <c r="AR58" s="251">
        <v>2.6805826832459125E-6</v>
      </c>
      <c r="AS58" s="251">
        <v>2.7927966333317025E-6</v>
      </c>
      <c r="AT58" s="251">
        <v>3.2370390160200575E-6</v>
      </c>
      <c r="AU58" s="251">
        <v>2.9868256462487532E-6</v>
      </c>
      <c r="AV58" s="251">
        <v>2.5043916184699351E-6</v>
      </c>
      <c r="AW58" s="251">
        <v>3.9619460618343717E-6</v>
      </c>
      <c r="AX58" s="251">
        <v>2.8807494028314641E-6</v>
      </c>
      <c r="AY58" s="251">
        <v>3.5366210377284485E-6</v>
      </c>
      <c r="AZ58" s="251">
        <v>1.6046168067258846E-6</v>
      </c>
      <c r="BA58" s="251">
        <v>2.8009444207618756E-6</v>
      </c>
      <c r="BB58" s="251">
        <v>1.9739530621955501E-6</v>
      </c>
      <c r="BC58" s="251">
        <v>9.7354644428688946E-6</v>
      </c>
      <c r="BD58" s="251">
        <v>1.0053497197779946</v>
      </c>
      <c r="BE58" s="251">
        <v>1.4606421476203152E-6</v>
      </c>
      <c r="BF58" s="251">
        <v>3.4677147199434664E-6</v>
      </c>
      <c r="BG58" s="251">
        <v>3.0630438529235801E-6</v>
      </c>
      <c r="BH58" s="251">
        <v>3.0171886693174569E-6</v>
      </c>
      <c r="BI58" s="251">
        <v>2.9526202572111264E-5</v>
      </c>
      <c r="BJ58" s="251">
        <v>1.1386029602368143E-5</v>
      </c>
      <c r="BK58" s="251">
        <v>9.2209737427844196E-6</v>
      </c>
      <c r="BL58" s="251">
        <v>2.1547514115197706E-5</v>
      </c>
      <c r="BM58" s="251">
        <v>1.120343430360505E-5</v>
      </c>
      <c r="BN58" s="251">
        <v>3.6737247106007151E-6</v>
      </c>
      <c r="BO58" s="251">
        <v>6.0879851401208435E-6</v>
      </c>
      <c r="BP58" s="251">
        <v>5.9913940644939756E-6</v>
      </c>
      <c r="BQ58" s="251">
        <v>4.4817609629639274E-6</v>
      </c>
      <c r="BR58" s="251">
        <v>4.880443730037183E-6</v>
      </c>
      <c r="BS58" s="251">
        <v>2.6110043901448021E-6</v>
      </c>
      <c r="BT58" s="251">
        <v>1.4624119380460448E-6</v>
      </c>
      <c r="BU58" s="251">
        <v>1.7007594680403929E-6</v>
      </c>
      <c r="BV58" s="251">
        <v>3.8385027033489614E-7</v>
      </c>
      <c r="BW58" s="251">
        <v>1.8846387935557814E-6</v>
      </c>
      <c r="BX58" s="251">
        <v>6.1749495111605336E-6</v>
      </c>
      <c r="BY58" s="251">
        <v>7.2402652674443546E-5</v>
      </c>
      <c r="BZ58" s="251">
        <v>1.8747091778116492E-6</v>
      </c>
      <c r="CA58" s="251">
        <v>1.7282685749180176E-5</v>
      </c>
      <c r="CB58" s="251">
        <v>4.2499173476629262E-6</v>
      </c>
      <c r="CC58" s="251">
        <v>3.9363702237782109E-6</v>
      </c>
      <c r="CD58" s="251">
        <v>3.2911707232755175E-6</v>
      </c>
      <c r="CE58" s="251">
        <v>2.0275271302941089E-6</v>
      </c>
      <c r="CF58" s="251">
        <v>1.0784219750586175E-5</v>
      </c>
      <c r="CG58" s="251">
        <v>9.1062818859598601E-6</v>
      </c>
      <c r="CH58" s="251">
        <v>5.975621925879608E-6</v>
      </c>
      <c r="CI58" s="251">
        <v>4.7391795264666321E-6</v>
      </c>
      <c r="CJ58" s="251">
        <v>2.1441941222235403E-6</v>
      </c>
      <c r="CK58" s="251">
        <v>3.8307327718389819E-6</v>
      </c>
      <c r="CL58" s="251">
        <v>2.9760888667213759E-6</v>
      </c>
      <c r="CM58" s="251">
        <v>3.4819804861823184E-6</v>
      </c>
      <c r="CN58" s="251">
        <v>3.8328175093008744E-6</v>
      </c>
      <c r="CO58" s="251">
        <v>3.0577178841749102E-6</v>
      </c>
      <c r="CP58" s="251">
        <v>2.9185419054138402E-4</v>
      </c>
      <c r="CQ58" s="251">
        <v>4.5468035939879284E-6</v>
      </c>
      <c r="CR58" s="251">
        <v>1.3953055178809925E-4</v>
      </c>
      <c r="CS58" s="251">
        <v>2.991222659531503E-6</v>
      </c>
      <c r="CT58" s="251">
        <v>8.0245695697404993E-6</v>
      </c>
      <c r="CU58" s="251">
        <v>2.2983000154639265E-6</v>
      </c>
      <c r="CV58" s="251">
        <v>3.9757718085544393E-6</v>
      </c>
      <c r="CW58" s="251">
        <v>4.4378643817055892E-6</v>
      </c>
      <c r="CX58" s="251">
        <v>1.8991135087181046E-6</v>
      </c>
      <c r="CY58" s="251">
        <v>3.630083780539744E-6</v>
      </c>
      <c r="CZ58" s="251">
        <v>1.1575200724505325E-6</v>
      </c>
      <c r="DA58" s="251">
        <v>2.0581741116824395E-6</v>
      </c>
      <c r="DB58" s="276">
        <v>1.0063216688536007</v>
      </c>
      <c r="DC58" s="276">
        <v>0.78335933000000002</v>
      </c>
    </row>
    <row r="59" spans="1:107" s="253" customFormat="1" ht="15" customHeight="1" x14ac:dyDescent="0.15">
      <c r="A59" s="254" t="s">
        <v>381</v>
      </c>
      <c r="B59" s="255" t="s">
        <v>640</v>
      </c>
      <c r="C59" s="250">
        <v>1.7273278973241183E-3</v>
      </c>
      <c r="D59" s="251">
        <v>5.5329564951569783E-4</v>
      </c>
      <c r="E59" s="251">
        <v>2.0768722832931841E-3</v>
      </c>
      <c r="F59" s="251">
        <v>6.7325929701263394E-4</v>
      </c>
      <c r="G59" s="251">
        <v>2.2013560484245582E-4</v>
      </c>
      <c r="H59" s="251">
        <v>0</v>
      </c>
      <c r="I59" s="251">
        <v>1.794418787540465E-3</v>
      </c>
      <c r="J59" s="251">
        <v>3.2297978416710412E-4</v>
      </c>
      <c r="K59" s="251">
        <v>2.3094626238529155E-4</v>
      </c>
      <c r="L59" s="251">
        <v>8.6764483920363995E-4</v>
      </c>
      <c r="M59" s="251">
        <v>3.45935451305141E-4</v>
      </c>
      <c r="N59" s="251">
        <v>3.7370461001841966E-4</v>
      </c>
      <c r="O59" s="251">
        <v>5.1536519257944539E-4</v>
      </c>
      <c r="P59" s="251">
        <v>4.5717012010190272E-4</v>
      </c>
      <c r="Q59" s="251">
        <v>4.198896674180155E-4</v>
      </c>
      <c r="R59" s="251">
        <v>2.6753967452546122E-4</v>
      </c>
      <c r="S59" s="251">
        <v>5.6595420236527679E-4</v>
      </c>
      <c r="T59" s="251">
        <v>2.1278264817314294E-4</v>
      </c>
      <c r="U59" s="251">
        <v>4.5773109105258177E-4</v>
      </c>
      <c r="V59" s="251">
        <v>2.2229715076951939E-4</v>
      </c>
      <c r="W59" s="251">
        <v>2.3174302636040536E-4</v>
      </c>
      <c r="X59" s="251">
        <v>5.4666396010347239E-4</v>
      </c>
      <c r="Y59" s="251">
        <v>1.2620851455931927E-3</v>
      </c>
      <c r="Z59" s="251">
        <v>3.8708001975022418E-4</v>
      </c>
      <c r="AA59" s="251">
        <v>1.737139328830003E-4</v>
      </c>
      <c r="AB59" s="251">
        <v>3.0519229632960791E-4</v>
      </c>
      <c r="AC59" s="251">
        <v>1.8748514260216476E-4</v>
      </c>
      <c r="AD59" s="251">
        <v>4.4804520783831632E-4</v>
      </c>
      <c r="AE59" s="251">
        <v>3.111053229821812E-4</v>
      </c>
      <c r="AF59" s="251">
        <v>5.6872368729005824E-4</v>
      </c>
      <c r="AG59" s="251">
        <v>3.6739326049483272E-4</v>
      </c>
      <c r="AH59" s="251">
        <v>3.6277339313643139E-4</v>
      </c>
      <c r="AI59" s="251">
        <v>7.5146852160520329E-4</v>
      </c>
      <c r="AJ59" s="251">
        <v>9.0293915738024421E-4</v>
      </c>
      <c r="AK59" s="251">
        <v>0</v>
      </c>
      <c r="AL59" s="251">
        <v>0</v>
      </c>
      <c r="AM59" s="251">
        <v>2.4100753047431127E-4</v>
      </c>
      <c r="AN59" s="251">
        <v>4.6870141489523283E-4</v>
      </c>
      <c r="AO59" s="251">
        <v>5.2376670839660207E-4</v>
      </c>
      <c r="AP59" s="251">
        <v>0</v>
      </c>
      <c r="AQ59" s="251">
        <v>2.6022288508979833E-4</v>
      </c>
      <c r="AR59" s="251">
        <v>3.6796325034959345E-4</v>
      </c>
      <c r="AS59" s="251">
        <v>3.1687207892179352E-4</v>
      </c>
      <c r="AT59" s="251">
        <v>3.1041721785206929E-4</v>
      </c>
      <c r="AU59" s="251">
        <v>2.9545904384804995E-4</v>
      </c>
      <c r="AV59" s="251">
        <v>2.9279143320614455E-4</v>
      </c>
      <c r="AW59" s="251">
        <v>4.0228385449440636E-4</v>
      </c>
      <c r="AX59" s="251">
        <v>3.8545437123577435E-4</v>
      </c>
      <c r="AY59" s="251">
        <v>2.6856767251457012E-4</v>
      </c>
      <c r="AZ59" s="251">
        <v>1.5680695476794543E-4</v>
      </c>
      <c r="BA59" s="251">
        <v>3.4333741786942622E-4</v>
      </c>
      <c r="BB59" s="251">
        <v>2.4304251312372749E-4</v>
      </c>
      <c r="BC59" s="251">
        <v>1.943755609753144E-4</v>
      </c>
      <c r="BD59" s="251">
        <v>2.4061833292708226E-4</v>
      </c>
      <c r="BE59" s="251">
        <v>1.1023500444534591</v>
      </c>
      <c r="BF59" s="251">
        <v>1.6152870441348271E-4</v>
      </c>
      <c r="BG59" s="251">
        <v>1.4109614441172286E-2</v>
      </c>
      <c r="BH59" s="251">
        <v>2.4611404853560888E-4</v>
      </c>
      <c r="BI59" s="251">
        <v>8.5367688617546552E-4</v>
      </c>
      <c r="BJ59" s="251">
        <v>3.7239266179316224E-4</v>
      </c>
      <c r="BK59" s="251">
        <v>4.8555636428354967E-4</v>
      </c>
      <c r="BL59" s="251">
        <v>5.9737873580036429E-4</v>
      </c>
      <c r="BM59" s="251">
        <v>1.9080796709021412E-3</v>
      </c>
      <c r="BN59" s="251">
        <v>4.1352941994913915E-4</v>
      </c>
      <c r="BO59" s="251">
        <v>9.4383595528851015E-4</v>
      </c>
      <c r="BP59" s="251">
        <v>7.8524456328304254E-4</v>
      </c>
      <c r="BQ59" s="251">
        <v>3.1275562570077343E-4</v>
      </c>
      <c r="BR59" s="251">
        <v>3.3900302568366179E-4</v>
      </c>
      <c r="BS59" s="251">
        <v>2.1341485900831398E-4</v>
      </c>
      <c r="BT59" s="251">
        <v>1.6023129722040575E-4</v>
      </c>
      <c r="BU59" s="251">
        <v>1.6181048647226042E-4</v>
      </c>
      <c r="BV59" s="251">
        <v>2.6929752169044442E-5</v>
      </c>
      <c r="BW59" s="251">
        <v>2.0745566177582709E-4</v>
      </c>
      <c r="BX59" s="251">
        <v>9.413458250322553E-4</v>
      </c>
      <c r="BY59" s="251">
        <v>6.0436069567329116E-3</v>
      </c>
      <c r="BZ59" s="251">
        <v>1.5342832934047747E-4</v>
      </c>
      <c r="CA59" s="251">
        <v>5.2675140954054449E-4</v>
      </c>
      <c r="CB59" s="251">
        <v>4.2484444722247126E-4</v>
      </c>
      <c r="CC59" s="251">
        <v>4.1114937074836292E-4</v>
      </c>
      <c r="CD59" s="251">
        <v>4.471137254573761E-4</v>
      </c>
      <c r="CE59" s="251">
        <v>2.0889486257229516E-4</v>
      </c>
      <c r="CF59" s="251">
        <v>5.0446324072532978E-4</v>
      </c>
      <c r="CG59" s="251">
        <v>4.8472038783153436E-4</v>
      </c>
      <c r="CH59" s="251">
        <v>5.421243361819222E-4</v>
      </c>
      <c r="CI59" s="251">
        <v>5.8142324323446238E-4</v>
      </c>
      <c r="CJ59" s="251">
        <v>2.307131214801866E-4</v>
      </c>
      <c r="CK59" s="251">
        <v>5.3340575491452144E-4</v>
      </c>
      <c r="CL59" s="251">
        <v>1.8255072407672638E-4</v>
      </c>
      <c r="CM59" s="251">
        <v>3.6204873496041481E-4</v>
      </c>
      <c r="CN59" s="251">
        <v>2.0248146292523066E-4</v>
      </c>
      <c r="CO59" s="251">
        <v>3.4328574234602772E-4</v>
      </c>
      <c r="CP59" s="251">
        <v>3.9110847073551272E-3</v>
      </c>
      <c r="CQ59" s="251">
        <v>3.3762277937442414E-4</v>
      </c>
      <c r="CR59" s="251">
        <v>2.7310456312927407E-2</v>
      </c>
      <c r="CS59" s="251">
        <v>2.2329725195398858E-4</v>
      </c>
      <c r="CT59" s="251">
        <v>6.3514652242347E-4</v>
      </c>
      <c r="CU59" s="251">
        <v>2.4181021119593372E-4</v>
      </c>
      <c r="CV59" s="251">
        <v>4.342574555614827E-4</v>
      </c>
      <c r="CW59" s="251">
        <v>4.6220336597975118E-4</v>
      </c>
      <c r="CX59" s="251">
        <v>1.6911108436647282E-4</v>
      </c>
      <c r="CY59" s="251">
        <v>3.232553271306251E-4</v>
      </c>
      <c r="CZ59" s="251">
        <v>1.1134003874474771E-4</v>
      </c>
      <c r="DA59" s="251">
        <v>2.0371245456087748E-4</v>
      </c>
      <c r="DB59" s="275">
        <v>1.1965595963288684</v>
      </c>
      <c r="DC59" s="275">
        <v>0.93144780999999999</v>
      </c>
    </row>
    <row r="60" spans="1:107" s="253" customFormat="1" ht="15" customHeight="1" x14ac:dyDescent="0.15">
      <c r="A60" s="254" t="s">
        <v>382</v>
      </c>
      <c r="B60" s="255" t="s">
        <v>566</v>
      </c>
      <c r="C60" s="250">
        <v>1.4070651457418818E-6</v>
      </c>
      <c r="D60" s="251">
        <v>2.5705656448616704E-6</v>
      </c>
      <c r="E60" s="251">
        <v>5.5664915084440057E-7</v>
      </c>
      <c r="F60" s="251">
        <v>7.6154165268314439E-7</v>
      </c>
      <c r="G60" s="251">
        <v>2.8643873442277391E-3</v>
      </c>
      <c r="H60" s="251">
        <v>0</v>
      </c>
      <c r="I60" s="251">
        <v>1.1418857216737211E-5</v>
      </c>
      <c r="J60" s="251">
        <v>1.4002870061356284E-6</v>
      </c>
      <c r="K60" s="251">
        <v>6.489538281099598E-4</v>
      </c>
      <c r="L60" s="251">
        <v>2.1779697795669169E-6</v>
      </c>
      <c r="M60" s="251">
        <v>1.775310595594856E-6</v>
      </c>
      <c r="N60" s="251">
        <v>1.6160503384829935E-5</v>
      </c>
      <c r="O60" s="251">
        <v>8.6498246555954563E-7</v>
      </c>
      <c r="P60" s="251">
        <v>6.7946460898334211E-6</v>
      </c>
      <c r="Q60" s="251">
        <v>3.5101097445597706E-7</v>
      </c>
      <c r="R60" s="251">
        <v>2.4133311403846893E-7</v>
      </c>
      <c r="S60" s="251">
        <v>2.4007511824909578E-6</v>
      </c>
      <c r="T60" s="251">
        <v>8.182809037156442E-7</v>
      </c>
      <c r="U60" s="251">
        <v>1.6163863308659627E-6</v>
      </c>
      <c r="V60" s="251">
        <v>7.9328698814815592E-7</v>
      </c>
      <c r="W60" s="251">
        <v>4.6111184875009771E-7</v>
      </c>
      <c r="X60" s="251">
        <v>2.1418708867458987E-6</v>
      </c>
      <c r="Y60" s="251">
        <v>5.5319059796498709E-7</v>
      </c>
      <c r="Z60" s="251">
        <v>1.5907933330059309E-6</v>
      </c>
      <c r="AA60" s="251">
        <v>1.062482664963058E-6</v>
      </c>
      <c r="AB60" s="251">
        <v>9.2784943993558518E-7</v>
      </c>
      <c r="AC60" s="251">
        <v>1.0363863391670356E-6</v>
      </c>
      <c r="AD60" s="251">
        <v>1.9070082950411718E-6</v>
      </c>
      <c r="AE60" s="251">
        <v>4.7138614402866585E-7</v>
      </c>
      <c r="AF60" s="251">
        <v>3.833311562571485E-7</v>
      </c>
      <c r="AG60" s="251">
        <v>4.2553721935051754E-7</v>
      </c>
      <c r="AH60" s="251">
        <v>1.6819906723360518E-6</v>
      </c>
      <c r="AI60" s="251">
        <v>4.9175328736221652E-6</v>
      </c>
      <c r="AJ60" s="251">
        <v>3.2226851397521865E-6</v>
      </c>
      <c r="AK60" s="251">
        <v>0</v>
      </c>
      <c r="AL60" s="251">
        <v>0</v>
      </c>
      <c r="AM60" s="251">
        <v>5.6376098418880696E-7</v>
      </c>
      <c r="AN60" s="251">
        <v>3.7039828198574871E-6</v>
      </c>
      <c r="AO60" s="251">
        <v>1.0473766211792641E-5</v>
      </c>
      <c r="AP60" s="251">
        <v>0</v>
      </c>
      <c r="AQ60" s="251">
        <v>4.5476132240802203E-7</v>
      </c>
      <c r="AR60" s="251">
        <v>1.2155345960051567E-6</v>
      </c>
      <c r="AS60" s="251">
        <v>8.5665058204599948E-7</v>
      </c>
      <c r="AT60" s="251">
        <v>6.1678132606948221E-7</v>
      </c>
      <c r="AU60" s="251">
        <v>4.6934750151144526E-7</v>
      </c>
      <c r="AV60" s="251">
        <v>4.1329666576673317E-7</v>
      </c>
      <c r="AW60" s="251">
        <v>3.2841336889173162E-7</v>
      </c>
      <c r="AX60" s="251">
        <v>3.468804616568889E-7</v>
      </c>
      <c r="AY60" s="251">
        <v>4.4703523341633102E-7</v>
      </c>
      <c r="AZ60" s="251">
        <v>4.4744278274667815E-7</v>
      </c>
      <c r="BA60" s="251">
        <v>2.594844491771384E-7</v>
      </c>
      <c r="BB60" s="251">
        <v>4.3488612053283455E-7</v>
      </c>
      <c r="BC60" s="251">
        <v>3.9590149514986386E-7</v>
      </c>
      <c r="BD60" s="251">
        <v>2.9241769523864875E-7</v>
      </c>
      <c r="BE60" s="251">
        <v>1.2703797576427545E-6</v>
      </c>
      <c r="BF60" s="251">
        <v>1.0081802988301507</v>
      </c>
      <c r="BG60" s="251">
        <v>8.5198713667032248E-7</v>
      </c>
      <c r="BH60" s="251">
        <v>8.4516989524505577E-7</v>
      </c>
      <c r="BI60" s="251">
        <v>3.4989980054910416E-5</v>
      </c>
      <c r="BJ60" s="251">
        <v>8.4756701407507034E-7</v>
      </c>
      <c r="BK60" s="251">
        <v>7.8941931121188357E-7</v>
      </c>
      <c r="BL60" s="251">
        <v>1.2115614512659302E-6</v>
      </c>
      <c r="BM60" s="251">
        <v>1.2097639934385335E-6</v>
      </c>
      <c r="BN60" s="251">
        <v>1.788065561064416E-6</v>
      </c>
      <c r="BO60" s="251">
        <v>4.7440379203268256E-7</v>
      </c>
      <c r="BP60" s="251">
        <v>6.0077692959378342E-7</v>
      </c>
      <c r="BQ60" s="251">
        <v>4.02772552590561E-7</v>
      </c>
      <c r="BR60" s="251">
        <v>3.6271878678886841E-7</v>
      </c>
      <c r="BS60" s="251">
        <v>3.3711894227126793E-7</v>
      </c>
      <c r="BT60" s="251">
        <v>2.0241050548994702E-7</v>
      </c>
      <c r="BU60" s="251">
        <v>2.3452146581747161E-7</v>
      </c>
      <c r="BV60" s="251">
        <v>4.591743442409953E-8</v>
      </c>
      <c r="BW60" s="251">
        <v>2.6433114577188652E-7</v>
      </c>
      <c r="BX60" s="251">
        <v>3.0435935859250882E-6</v>
      </c>
      <c r="BY60" s="251">
        <v>4.9267181199676419E-6</v>
      </c>
      <c r="BZ60" s="251">
        <v>3.4552126492248519E-3</v>
      </c>
      <c r="CA60" s="251">
        <v>5.0110158664819521E-6</v>
      </c>
      <c r="CB60" s="251">
        <v>6.3308680815499965E-7</v>
      </c>
      <c r="CC60" s="251">
        <v>2.5521618763076285E-7</v>
      </c>
      <c r="CD60" s="251">
        <v>2.6473012882053435E-5</v>
      </c>
      <c r="CE60" s="251">
        <v>8.9940784113463672E-7</v>
      </c>
      <c r="CF60" s="251">
        <v>3.4127104521499005E-7</v>
      </c>
      <c r="CG60" s="251">
        <v>2.8746837249624864E-7</v>
      </c>
      <c r="CH60" s="251">
        <v>4.3269737370772504E-7</v>
      </c>
      <c r="CI60" s="251">
        <v>5.2001404152292537E-5</v>
      </c>
      <c r="CJ60" s="251">
        <v>8.2757559044566665E-6</v>
      </c>
      <c r="CK60" s="251">
        <v>1.233037713577856E-5</v>
      </c>
      <c r="CL60" s="251">
        <v>5.2340235369963482E-7</v>
      </c>
      <c r="CM60" s="251">
        <v>1.3646134083348143E-6</v>
      </c>
      <c r="CN60" s="251">
        <v>2.6785545300750557E-6</v>
      </c>
      <c r="CO60" s="251">
        <v>4.2721300781838611E-7</v>
      </c>
      <c r="CP60" s="251">
        <v>1.3175176132048648E-6</v>
      </c>
      <c r="CQ60" s="251">
        <v>2.5347147597071957E-7</v>
      </c>
      <c r="CR60" s="251">
        <v>6.0244389652547588E-7</v>
      </c>
      <c r="CS60" s="251">
        <v>2.8371538608651456E-7</v>
      </c>
      <c r="CT60" s="251">
        <v>1.2124586847272155E-5</v>
      </c>
      <c r="CU60" s="251">
        <v>1.3497943642440947E-5</v>
      </c>
      <c r="CV60" s="251">
        <v>3.6262462099565057E-7</v>
      </c>
      <c r="CW60" s="251">
        <v>1.6755372424233622E-6</v>
      </c>
      <c r="CX60" s="251">
        <v>2.4189737546046169E-7</v>
      </c>
      <c r="CY60" s="251">
        <v>1.2841051532640171E-6</v>
      </c>
      <c r="CZ60" s="251">
        <v>1.5467784511355026E-6</v>
      </c>
      <c r="DA60" s="251">
        <v>5.9723256248644303E-6</v>
      </c>
      <c r="DB60" s="276">
        <v>1.0154492622012021</v>
      </c>
      <c r="DC60" s="276">
        <v>0.79046459000000002</v>
      </c>
    </row>
    <row r="61" spans="1:107" s="253" customFormat="1" ht="15" customHeight="1" x14ac:dyDescent="0.15">
      <c r="A61" s="254" t="s">
        <v>383</v>
      </c>
      <c r="B61" s="255" t="s">
        <v>567</v>
      </c>
      <c r="C61" s="250">
        <v>3.4848118816563955E-7</v>
      </c>
      <c r="D61" s="251">
        <v>1.1616050035382836E-7</v>
      </c>
      <c r="E61" s="251">
        <v>4.2193078865542273E-7</v>
      </c>
      <c r="F61" s="251">
        <v>1.4480116988231844E-7</v>
      </c>
      <c r="G61" s="251">
        <v>6.0959483042054367E-8</v>
      </c>
      <c r="H61" s="251">
        <v>0</v>
      </c>
      <c r="I61" s="251">
        <v>4.6141331320427989E-7</v>
      </c>
      <c r="J61" s="251">
        <v>7.8687428603895024E-8</v>
      </c>
      <c r="K61" s="251">
        <v>6.4671361157178487E-8</v>
      </c>
      <c r="L61" s="251">
        <v>1.9844354821176462E-7</v>
      </c>
      <c r="M61" s="251">
        <v>8.9198795519670662E-8</v>
      </c>
      <c r="N61" s="251">
        <v>9.2686221563627709E-8</v>
      </c>
      <c r="O61" s="251">
        <v>1.1858913852015551E-7</v>
      </c>
      <c r="P61" s="251">
        <v>1.0356273507734622E-7</v>
      </c>
      <c r="Q61" s="251">
        <v>1.1503610480264288E-7</v>
      </c>
      <c r="R61" s="251">
        <v>1.0490115012638828E-7</v>
      </c>
      <c r="S61" s="251">
        <v>1.354920398187279E-7</v>
      </c>
      <c r="T61" s="251">
        <v>7.2659671669051394E-8</v>
      </c>
      <c r="U61" s="251">
        <v>1.1223103908612441E-7</v>
      </c>
      <c r="V61" s="251">
        <v>7.5639080291536874E-8</v>
      </c>
      <c r="W61" s="251">
        <v>8.6553235156264277E-8</v>
      </c>
      <c r="X61" s="251">
        <v>1.3050514282008748E-7</v>
      </c>
      <c r="Y61" s="251">
        <v>2.7006854485160152E-7</v>
      </c>
      <c r="Z61" s="251">
        <v>1.0523815455649483E-7</v>
      </c>
      <c r="AA61" s="251">
        <v>9.3774844298609072E-8</v>
      </c>
      <c r="AB61" s="251">
        <v>1.7831393142244895E-7</v>
      </c>
      <c r="AC61" s="251">
        <v>6.1554481749660244E-8</v>
      </c>
      <c r="AD61" s="251">
        <v>1.1268891254594129E-7</v>
      </c>
      <c r="AE61" s="251">
        <v>8.8097054414690174E-8</v>
      </c>
      <c r="AF61" s="251">
        <v>1.3997487614056783E-7</v>
      </c>
      <c r="AG61" s="251">
        <v>9.0583430143097782E-8</v>
      </c>
      <c r="AH61" s="251">
        <v>1.071150205728747E-7</v>
      </c>
      <c r="AI61" s="251">
        <v>1.8030228022143618E-7</v>
      </c>
      <c r="AJ61" s="251">
        <v>2.1427319505116777E-7</v>
      </c>
      <c r="AK61" s="251">
        <v>0</v>
      </c>
      <c r="AL61" s="251">
        <v>0</v>
      </c>
      <c r="AM61" s="251">
        <v>7.1456927193784438E-8</v>
      </c>
      <c r="AN61" s="251">
        <v>1.2228185388013754E-7</v>
      </c>
      <c r="AO61" s="251">
        <v>1.4239686014903923E-7</v>
      </c>
      <c r="AP61" s="251">
        <v>0</v>
      </c>
      <c r="AQ61" s="251">
        <v>6.9516588594413498E-8</v>
      </c>
      <c r="AR61" s="251">
        <v>1.2659241946119193E-7</v>
      </c>
      <c r="AS61" s="251">
        <v>9.4411298584800632E-8</v>
      </c>
      <c r="AT61" s="251">
        <v>1.0050019540132841E-7</v>
      </c>
      <c r="AU61" s="251">
        <v>1.0110037095716104E-7</v>
      </c>
      <c r="AV61" s="251">
        <v>1.0952180969733731E-7</v>
      </c>
      <c r="AW61" s="251">
        <v>9.6953375992530806E-8</v>
      </c>
      <c r="AX61" s="251">
        <v>1.0937357898207359E-7</v>
      </c>
      <c r="AY61" s="251">
        <v>8.175585529090809E-8</v>
      </c>
      <c r="AZ61" s="251">
        <v>5.1970650229479956E-8</v>
      </c>
      <c r="BA61" s="251">
        <v>9.6044614457086136E-8</v>
      </c>
      <c r="BB61" s="251">
        <v>7.1599302243072755E-8</v>
      </c>
      <c r="BC61" s="251">
        <v>8.5026199771591154E-8</v>
      </c>
      <c r="BD61" s="251">
        <v>7.3618844860903015E-8</v>
      </c>
      <c r="BE61" s="251">
        <v>4.5617270916471673E-8</v>
      </c>
      <c r="BF61" s="251">
        <v>4.9033651464362056E-8</v>
      </c>
      <c r="BG61" s="251">
        <v>1.0002293425310429</v>
      </c>
      <c r="BH61" s="251">
        <v>7.5991455820029978E-8</v>
      </c>
      <c r="BI61" s="251">
        <v>1.9960921576431363E-7</v>
      </c>
      <c r="BJ61" s="251">
        <v>1.0762619049629823E-7</v>
      </c>
      <c r="BK61" s="251">
        <v>1.3006989558976867E-7</v>
      </c>
      <c r="BL61" s="251">
        <v>1.4811767073975281E-7</v>
      </c>
      <c r="BM61" s="251">
        <v>4.1003699364422677E-7</v>
      </c>
      <c r="BN61" s="251">
        <v>1.0251107103156438E-7</v>
      </c>
      <c r="BO61" s="251">
        <v>2.4931699270841448E-7</v>
      </c>
      <c r="BP61" s="251">
        <v>3.5278367363601491E-7</v>
      </c>
      <c r="BQ61" s="251">
        <v>2.1705610636368389E-7</v>
      </c>
      <c r="BR61" s="251">
        <v>1.1500796581598294E-7</v>
      </c>
      <c r="BS61" s="251">
        <v>1.4237519002845915E-7</v>
      </c>
      <c r="BT61" s="251">
        <v>5.4202283680324693E-8</v>
      </c>
      <c r="BU61" s="251">
        <v>6.1169065148541806E-8</v>
      </c>
      <c r="BV61" s="251">
        <v>1.1959285153977091E-8</v>
      </c>
      <c r="BW61" s="251">
        <v>7.1031187079857849E-5</v>
      </c>
      <c r="BX61" s="251">
        <v>2.0906388857198932E-7</v>
      </c>
      <c r="BY61" s="251">
        <v>1.1917693601279687E-6</v>
      </c>
      <c r="BZ61" s="251">
        <v>6.8356792224291103E-8</v>
      </c>
      <c r="CA61" s="251">
        <v>1.3361995292060253E-4</v>
      </c>
      <c r="CB61" s="251">
        <v>2.0358904096607371E-7</v>
      </c>
      <c r="CC61" s="251">
        <v>1.0937944168716805E-7</v>
      </c>
      <c r="CD61" s="251">
        <v>1.7780327309562208E-7</v>
      </c>
      <c r="CE61" s="251">
        <v>7.9419555540042077E-7</v>
      </c>
      <c r="CF61" s="251">
        <v>1.7191727311919998E-7</v>
      </c>
      <c r="CG61" s="251">
        <v>2.3368096960072228E-7</v>
      </c>
      <c r="CH61" s="251">
        <v>2.6396518375995266E-7</v>
      </c>
      <c r="CI61" s="251">
        <v>3.8162505365764808E-6</v>
      </c>
      <c r="CJ61" s="251">
        <v>1.2256620068742888E-7</v>
      </c>
      <c r="CK61" s="251">
        <v>2.5387234015678522E-7</v>
      </c>
      <c r="CL61" s="251">
        <v>6.8196589409836723E-8</v>
      </c>
      <c r="CM61" s="251">
        <v>9.6803549959783795E-8</v>
      </c>
      <c r="CN61" s="251">
        <v>5.7018097215719568E-8</v>
      </c>
      <c r="CO61" s="251">
        <v>2.396725283326096E-7</v>
      </c>
      <c r="CP61" s="251">
        <v>8.2646875381766906E-7</v>
      </c>
      <c r="CQ61" s="251">
        <v>1.9356598702159516E-7</v>
      </c>
      <c r="CR61" s="251">
        <v>5.2805746670178042E-6</v>
      </c>
      <c r="CS61" s="251">
        <v>1.418375021354827E-7</v>
      </c>
      <c r="CT61" s="251">
        <v>1.7731308043212118E-7</v>
      </c>
      <c r="CU61" s="251">
        <v>7.5802410304852807E-8</v>
      </c>
      <c r="CV61" s="251">
        <v>1.2904898546865388E-7</v>
      </c>
      <c r="CW61" s="251">
        <v>1.3844449560644448E-7</v>
      </c>
      <c r="CX61" s="251">
        <v>6.5744557611968048E-8</v>
      </c>
      <c r="CY61" s="251">
        <v>4.9356395222605766E-7</v>
      </c>
      <c r="CZ61" s="251">
        <v>4.6337233681150046E-8</v>
      </c>
      <c r="DA61" s="251">
        <v>5.3895659520853256E-7</v>
      </c>
      <c r="DB61" s="276">
        <v>1.0004590306224701</v>
      </c>
      <c r="DC61" s="276">
        <v>0.77879562000000002</v>
      </c>
    </row>
    <row r="62" spans="1:107" s="253" customFormat="1" ht="15" customHeight="1" x14ac:dyDescent="0.15">
      <c r="A62" s="254" t="s">
        <v>384</v>
      </c>
      <c r="B62" s="255" t="s">
        <v>568</v>
      </c>
      <c r="C62" s="250">
        <v>8.0675204647030193E-5</v>
      </c>
      <c r="D62" s="251">
        <v>5.8407298386567257E-5</v>
      </c>
      <c r="E62" s="251">
        <v>1.1311303048730834E-4</v>
      </c>
      <c r="F62" s="251">
        <v>2.2423513039501728E-4</v>
      </c>
      <c r="G62" s="251">
        <v>1.345859664681088E-3</v>
      </c>
      <c r="H62" s="251">
        <v>0</v>
      </c>
      <c r="I62" s="251">
        <v>3.6118862683624792E-4</v>
      </c>
      <c r="J62" s="251">
        <v>7.1436852497362414E-5</v>
      </c>
      <c r="K62" s="251">
        <v>3.6223625804470745E-4</v>
      </c>
      <c r="L62" s="251">
        <v>5.0346167796939099E-5</v>
      </c>
      <c r="M62" s="251">
        <v>1.6012807613475033E-4</v>
      </c>
      <c r="N62" s="251">
        <v>1.5200467426547965E-4</v>
      </c>
      <c r="O62" s="251">
        <v>3.0280677915253012E-4</v>
      </c>
      <c r="P62" s="251">
        <v>9.7544434553006819E-5</v>
      </c>
      <c r="Q62" s="251">
        <v>2.3120638368148943E-4</v>
      </c>
      <c r="R62" s="251">
        <v>4.1022284364528316E-3</v>
      </c>
      <c r="S62" s="251">
        <v>3.2829413463178404E-4</v>
      </c>
      <c r="T62" s="251">
        <v>1.1899712793870308E-3</v>
      </c>
      <c r="U62" s="251">
        <v>8.670927811692001E-5</v>
      </c>
      <c r="V62" s="251">
        <v>9.2230951040447705E-5</v>
      </c>
      <c r="W62" s="251">
        <v>7.4937802435268735E-5</v>
      </c>
      <c r="X62" s="251">
        <v>7.69977362901855E-5</v>
      </c>
      <c r="Y62" s="251">
        <v>1.1232606637197954E-4</v>
      </c>
      <c r="Z62" s="251">
        <v>4.8970427651148096E-5</v>
      </c>
      <c r="AA62" s="251">
        <v>4.5958916229419336E-5</v>
      </c>
      <c r="AB62" s="251">
        <v>1.0212537406097463E-4</v>
      </c>
      <c r="AC62" s="251">
        <v>1.2826826350856511E-4</v>
      </c>
      <c r="AD62" s="251">
        <v>1.0826558305804762E-4</v>
      </c>
      <c r="AE62" s="251">
        <v>7.8291419772042199E-5</v>
      </c>
      <c r="AF62" s="251">
        <v>8.6539227679162639E-5</v>
      </c>
      <c r="AG62" s="251">
        <v>4.9486058467485927E-4</v>
      </c>
      <c r="AH62" s="251">
        <v>7.8625296524451787E-4</v>
      </c>
      <c r="AI62" s="251">
        <v>1.267273955956343E-4</v>
      </c>
      <c r="AJ62" s="251">
        <v>2.8775948436961962E-4</v>
      </c>
      <c r="AK62" s="251">
        <v>0</v>
      </c>
      <c r="AL62" s="251">
        <v>0</v>
      </c>
      <c r="AM62" s="251">
        <v>2.4640138010487687E-4</v>
      </c>
      <c r="AN62" s="251">
        <v>6.2659747855545612E-4</v>
      </c>
      <c r="AO62" s="251">
        <v>9.4123086117766733E-5</v>
      </c>
      <c r="AP62" s="251">
        <v>0</v>
      </c>
      <c r="AQ62" s="251">
        <v>2.0291001860385369E-4</v>
      </c>
      <c r="AR62" s="251">
        <v>8.0078976697363653E-5</v>
      </c>
      <c r="AS62" s="251">
        <v>7.6657739131589248E-5</v>
      </c>
      <c r="AT62" s="251">
        <v>7.2240717980256411E-5</v>
      </c>
      <c r="AU62" s="251">
        <v>1.8568565693155976E-4</v>
      </c>
      <c r="AV62" s="251">
        <v>4.1966060569661702E-4</v>
      </c>
      <c r="AW62" s="251">
        <v>9.4179040054494614E-5</v>
      </c>
      <c r="AX62" s="251">
        <v>2.6442210885813214E-4</v>
      </c>
      <c r="AY62" s="251">
        <v>3.4943948946173498E-4</v>
      </c>
      <c r="AZ62" s="251">
        <v>9.1126481725731755E-5</v>
      </c>
      <c r="BA62" s="251">
        <v>1.0631652278727173E-3</v>
      </c>
      <c r="BB62" s="251">
        <v>9.3670018029699535E-5</v>
      </c>
      <c r="BC62" s="251">
        <v>2.0429302470459357E-4</v>
      </c>
      <c r="BD62" s="251">
        <v>2.5068598257540846E-4</v>
      </c>
      <c r="BE62" s="251">
        <v>1.1704438072487867E-4</v>
      </c>
      <c r="BF62" s="251">
        <v>2.8074709684328293E-4</v>
      </c>
      <c r="BG62" s="251">
        <v>1.6663561932442529E-4</v>
      </c>
      <c r="BH62" s="251">
        <v>1.0210811852108197</v>
      </c>
      <c r="BI62" s="251">
        <v>2.4791654902737856E-4</v>
      </c>
      <c r="BJ62" s="251">
        <v>3.7574288511676914E-4</v>
      </c>
      <c r="BK62" s="251">
        <v>8.5158092002342897E-4</v>
      </c>
      <c r="BL62" s="251">
        <v>7.0328850921292361E-4</v>
      </c>
      <c r="BM62" s="251">
        <v>1.0365059572279619E-4</v>
      </c>
      <c r="BN62" s="251">
        <v>9.3782974579512433E-5</v>
      </c>
      <c r="BO62" s="251">
        <v>3.1911254206376034E-4</v>
      </c>
      <c r="BP62" s="251">
        <v>2.8764844203079103E-4</v>
      </c>
      <c r="BQ62" s="251">
        <v>1.8553252931841055E-4</v>
      </c>
      <c r="BR62" s="251">
        <v>2.2710585953405495E-4</v>
      </c>
      <c r="BS62" s="251">
        <v>2.2447144662064158E-4</v>
      </c>
      <c r="BT62" s="251">
        <v>8.7238903479204584E-5</v>
      </c>
      <c r="BU62" s="251">
        <v>1.1377713802272065E-4</v>
      </c>
      <c r="BV62" s="251">
        <v>2.9978009876795691E-5</v>
      </c>
      <c r="BW62" s="251">
        <v>1.3563371445542383E-4</v>
      </c>
      <c r="BX62" s="251">
        <v>1.2575347809202085E-4</v>
      </c>
      <c r="BY62" s="251">
        <v>4.2794567591109814E-4</v>
      </c>
      <c r="BZ62" s="251">
        <v>2.3122003536751799E-4</v>
      </c>
      <c r="CA62" s="251">
        <v>1.9451422503618146E-4</v>
      </c>
      <c r="CB62" s="251">
        <v>2.3023481106073965E-4</v>
      </c>
      <c r="CC62" s="251">
        <v>2.0134418538803004E-4</v>
      </c>
      <c r="CD62" s="251">
        <v>2.0696824672647386E-4</v>
      </c>
      <c r="CE62" s="251">
        <v>1.2064669424631791E-4</v>
      </c>
      <c r="CF62" s="251">
        <v>5.6063765265901527E-4</v>
      </c>
      <c r="CG62" s="251">
        <v>7.2074794520721956E-4</v>
      </c>
      <c r="CH62" s="251">
        <v>1.9471466764034921E-3</v>
      </c>
      <c r="CI62" s="251">
        <v>3.5362901916865245E-4</v>
      </c>
      <c r="CJ62" s="251">
        <v>5.6018053842663907E-4</v>
      </c>
      <c r="CK62" s="251">
        <v>1.8930472583133667E-3</v>
      </c>
      <c r="CL62" s="251">
        <v>1.3733960651298596E-4</v>
      </c>
      <c r="CM62" s="251">
        <v>7.0252205811510834E-4</v>
      </c>
      <c r="CN62" s="251">
        <v>4.3033291825884555E-4</v>
      </c>
      <c r="CO62" s="251">
        <v>1.0342022495928021E-3</v>
      </c>
      <c r="CP62" s="251">
        <v>1.9601268633227483E-3</v>
      </c>
      <c r="CQ62" s="251">
        <v>8.8632815361467255E-4</v>
      </c>
      <c r="CR62" s="251">
        <v>2.4021158031388995E-4</v>
      </c>
      <c r="CS62" s="251">
        <v>5.9830820376140475E-4</v>
      </c>
      <c r="CT62" s="251">
        <v>6.3304813853508378E-4</v>
      </c>
      <c r="CU62" s="251">
        <v>4.5354486621391224E-4</v>
      </c>
      <c r="CV62" s="251">
        <v>8.044856016193499E-4</v>
      </c>
      <c r="CW62" s="251">
        <v>1.2105651743262444E-3</v>
      </c>
      <c r="CX62" s="251">
        <v>1.1032801780780732E-4</v>
      </c>
      <c r="CY62" s="251">
        <v>1.6311061107015204E-3</v>
      </c>
      <c r="CZ62" s="251">
        <v>2.2379007800080463E-2</v>
      </c>
      <c r="DA62" s="251">
        <v>1.6501912081441934E-4</v>
      </c>
      <c r="DB62" s="275">
        <v>1.0831668071736265</v>
      </c>
      <c r="DC62" s="275">
        <v>0.84317852999999998</v>
      </c>
    </row>
    <row r="63" spans="1:107" s="253" customFormat="1" ht="15" customHeight="1" x14ac:dyDescent="0.15">
      <c r="A63" s="254" t="s">
        <v>385</v>
      </c>
      <c r="B63" s="255" t="s">
        <v>641</v>
      </c>
      <c r="C63" s="250">
        <v>1.2630531536522421E-3</v>
      </c>
      <c r="D63" s="251">
        <v>1.5424721216006764E-3</v>
      </c>
      <c r="E63" s="251">
        <v>1.9656794370598321E-4</v>
      </c>
      <c r="F63" s="251">
        <v>2.0177247889147424E-3</v>
      </c>
      <c r="G63" s="251">
        <v>4.9257429626373912E-5</v>
      </c>
      <c r="H63" s="251">
        <v>0</v>
      </c>
      <c r="I63" s="251">
        <v>6.7313299627354866E-5</v>
      </c>
      <c r="J63" s="251">
        <v>7.3518763065130157E-4</v>
      </c>
      <c r="K63" s="251">
        <v>5.1261094562540872E-5</v>
      </c>
      <c r="L63" s="251">
        <v>5.87209275591564E-4</v>
      </c>
      <c r="M63" s="251">
        <v>1.3670069863256929E-4</v>
      </c>
      <c r="N63" s="251">
        <v>1.7078199241926748E-4</v>
      </c>
      <c r="O63" s="251">
        <v>6.3261341801991759E-4</v>
      </c>
      <c r="P63" s="251">
        <v>1.263189631127077E-2</v>
      </c>
      <c r="Q63" s="251">
        <v>1.5330899146644489E-4</v>
      </c>
      <c r="R63" s="251">
        <v>5.5171442671793946E-5</v>
      </c>
      <c r="S63" s="251">
        <v>1.8400991831540883E-2</v>
      </c>
      <c r="T63" s="251">
        <v>8.1948730540855352E-4</v>
      </c>
      <c r="U63" s="251">
        <v>1.3519173185620492E-2</v>
      </c>
      <c r="V63" s="251">
        <v>7.2385330291520626E-4</v>
      </c>
      <c r="W63" s="251">
        <v>3.059521974757376E-4</v>
      </c>
      <c r="X63" s="251">
        <v>2.7879909755279757E-2</v>
      </c>
      <c r="Y63" s="251">
        <v>8.0033316206689611E-4</v>
      </c>
      <c r="Z63" s="251">
        <v>1.1447347027015015E-4</v>
      </c>
      <c r="AA63" s="251">
        <v>1.1017780763256232E-4</v>
      </c>
      <c r="AB63" s="251">
        <v>1.3352194752318917E-4</v>
      </c>
      <c r="AC63" s="251">
        <v>1.5373134435461264E-4</v>
      </c>
      <c r="AD63" s="251">
        <v>5.9529645732816568E-5</v>
      </c>
      <c r="AE63" s="251">
        <v>5.1283992099445249E-3</v>
      </c>
      <c r="AF63" s="251">
        <v>1.4206765301446084E-4</v>
      </c>
      <c r="AG63" s="251">
        <v>7.780937043055968E-5</v>
      </c>
      <c r="AH63" s="251">
        <v>9.185699777029278E-3</v>
      </c>
      <c r="AI63" s="251">
        <v>5.3129427697061323E-3</v>
      </c>
      <c r="AJ63" s="251">
        <v>1.3208819096613429E-3</v>
      </c>
      <c r="AK63" s="251">
        <v>0</v>
      </c>
      <c r="AL63" s="251">
        <v>0</v>
      </c>
      <c r="AM63" s="251">
        <v>5.4307584517977467E-3</v>
      </c>
      <c r="AN63" s="251">
        <v>7.1429928163155437E-3</v>
      </c>
      <c r="AO63" s="251">
        <v>4.3506771974338089E-2</v>
      </c>
      <c r="AP63" s="251">
        <v>0</v>
      </c>
      <c r="AQ63" s="251">
        <v>1.5420877698956821E-3</v>
      </c>
      <c r="AR63" s="251">
        <v>1.631403830792857E-4</v>
      </c>
      <c r="AS63" s="251">
        <v>6.4068893245935207E-4</v>
      </c>
      <c r="AT63" s="251">
        <v>8.5847465054109459E-5</v>
      </c>
      <c r="AU63" s="251">
        <v>7.2325875290613707E-5</v>
      </c>
      <c r="AV63" s="251">
        <v>9.0344465806879248E-5</v>
      </c>
      <c r="AW63" s="251">
        <v>1.7465294984946993E-4</v>
      </c>
      <c r="AX63" s="251">
        <v>1.0040658262311103E-4</v>
      </c>
      <c r="AY63" s="251">
        <v>8.120699223187706E-5</v>
      </c>
      <c r="AZ63" s="251">
        <v>9.3590190162120619E-5</v>
      </c>
      <c r="BA63" s="251">
        <v>3.6611380164605293E-5</v>
      </c>
      <c r="BB63" s="251">
        <v>9.9651843659707319E-5</v>
      </c>
      <c r="BC63" s="251">
        <v>6.6156637512458915E-5</v>
      </c>
      <c r="BD63" s="251">
        <v>6.7786568696844056E-5</v>
      </c>
      <c r="BE63" s="251">
        <v>1.4539411783252157E-4</v>
      </c>
      <c r="BF63" s="251">
        <v>1.9673637917935548E-4</v>
      </c>
      <c r="BG63" s="251">
        <v>1.0177154924834797E-4</v>
      </c>
      <c r="BH63" s="251">
        <v>3.5341262920657014E-4</v>
      </c>
      <c r="BI63" s="251">
        <v>1.0001422528829567</v>
      </c>
      <c r="BJ63" s="251">
        <v>5.5361305043199549E-4</v>
      </c>
      <c r="BK63" s="251">
        <v>2.5938920807388842E-4</v>
      </c>
      <c r="BL63" s="251">
        <v>3.4891246099886435E-4</v>
      </c>
      <c r="BM63" s="251">
        <v>2.8921830977083917E-3</v>
      </c>
      <c r="BN63" s="251">
        <v>3.3974894329146057E-3</v>
      </c>
      <c r="BO63" s="251">
        <v>1.6437104030634232E-4</v>
      </c>
      <c r="BP63" s="251">
        <v>1.5199963220315633E-4</v>
      </c>
      <c r="BQ63" s="251">
        <v>2.9287687378978053E-5</v>
      </c>
      <c r="BR63" s="251">
        <v>1.0274833539966933E-4</v>
      </c>
      <c r="BS63" s="251">
        <v>2.9860800345865396E-5</v>
      </c>
      <c r="BT63" s="251">
        <v>4.3131920660936191E-5</v>
      </c>
      <c r="BU63" s="251">
        <v>3.5087232073637642E-5</v>
      </c>
      <c r="BV63" s="251">
        <v>7.6564635910402028E-6</v>
      </c>
      <c r="BW63" s="251">
        <v>1.0125972959349861E-4</v>
      </c>
      <c r="BX63" s="251">
        <v>2.5044977172080361E-4</v>
      </c>
      <c r="BY63" s="251">
        <v>3.2886933457315903E-5</v>
      </c>
      <c r="BZ63" s="251">
        <v>2.02135252089522E-5</v>
      </c>
      <c r="CA63" s="251">
        <v>1.8804825583090093E-5</v>
      </c>
      <c r="CB63" s="251">
        <v>2.5954481912504489E-5</v>
      </c>
      <c r="CC63" s="251">
        <v>1.365103892920727E-4</v>
      </c>
      <c r="CD63" s="251">
        <v>5.1653721839801014E-5</v>
      </c>
      <c r="CE63" s="251">
        <v>3.266318494895455E-5</v>
      </c>
      <c r="CF63" s="251">
        <v>4.5647374024997895E-5</v>
      </c>
      <c r="CG63" s="251">
        <v>3.2088924611473514E-5</v>
      </c>
      <c r="CH63" s="251">
        <v>7.886608290587196E-5</v>
      </c>
      <c r="CI63" s="251">
        <v>3.8433812132256365E-5</v>
      </c>
      <c r="CJ63" s="251">
        <v>5.3737300827636873E-5</v>
      </c>
      <c r="CK63" s="251">
        <v>5.7745504326713702E-5</v>
      </c>
      <c r="CL63" s="251">
        <v>2.9813033707218908E-5</v>
      </c>
      <c r="CM63" s="251">
        <v>6.9163542504426922E-5</v>
      </c>
      <c r="CN63" s="251">
        <v>5.4301778663291493E-5</v>
      </c>
      <c r="CO63" s="251">
        <v>3.4591555454958865E-5</v>
      </c>
      <c r="CP63" s="251">
        <v>2.276865180707056E-5</v>
      </c>
      <c r="CQ63" s="251">
        <v>3.6478973089664564E-5</v>
      </c>
      <c r="CR63" s="251">
        <v>2.9046987910447007E-5</v>
      </c>
      <c r="CS63" s="251">
        <v>3.4453062353484704E-5</v>
      </c>
      <c r="CT63" s="251">
        <v>1.772736242676577E-4</v>
      </c>
      <c r="CU63" s="251">
        <v>2.0152320745212335E-4</v>
      </c>
      <c r="CV63" s="251">
        <v>7.7497390006769251E-5</v>
      </c>
      <c r="CW63" s="251">
        <v>8.7974096774478345E-5</v>
      </c>
      <c r="CX63" s="251">
        <v>2.7315666365600041E-5</v>
      </c>
      <c r="CY63" s="251">
        <v>7.4085965256566726E-5</v>
      </c>
      <c r="CZ63" s="251">
        <v>3.8175072000673342E-4</v>
      </c>
      <c r="DA63" s="251">
        <v>4.0846631463241026E-5</v>
      </c>
      <c r="DB63" s="276">
        <v>1.1751855748869389</v>
      </c>
      <c r="DC63" s="276">
        <v>0.91480945999999996</v>
      </c>
    </row>
    <row r="64" spans="1:107" s="253" customFormat="1" ht="15" customHeight="1" x14ac:dyDescent="0.15">
      <c r="A64" s="254" t="s">
        <v>386</v>
      </c>
      <c r="B64" s="255" t="s">
        <v>569</v>
      </c>
      <c r="C64" s="250">
        <v>0</v>
      </c>
      <c r="D64" s="251">
        <v>0</v>
      </c>
      <c r="E64" s="251">
        <v>0</v>
      </c>
      <c r="F64" s="251">
        <v>0</v>
      </c>
      <c r="G64" s="251">
        <v>0</v>
      </c>
      <c r="H64" s="251">
        <v>0</v>
      </c>
      <c r="I64" s="251">
        <v>0</v>
      </c>
      <c r="J64" s="251">
        <v>0</v>
      </c>
      <c r="K64" s="251">
        <v>0</v>
      </c>
      <c r="L64" s="251">
        <v>0</v>
      </c>
      <c r="M64" s="251">
        <v>0</v>
      </c>
      <c r="N64" s="251">
        <v>0</v>
      </c>
      <c r="O64" s="251">
        <v>0</v>
      </c>
      <c r="P64" s="251">
        <v>0</v>
      </c>
      <c r="Q64" s="251">
        <v>0</v>
      </c>
      <c r="R64" s="251">
        <v>0</v>
      </c>
      <c r="S64" s="251">
        <v>0</v>
      </c>
      <c r="T64" s="251">
        <v>0</v>
      </c>
      <c r="U64" s="251">
        <v>0</v>
      </c>
      <c r="V64" s="251">
        <v>0</v>
      </c>
      <c r="W64" s="251">
        <v>0</v>
      </c>
      <c r="X64" s="251">
        <v>0</v>
      </c>
      <c r="Y64" s="251">
        <v>0</v>
      </c>
      <c r="Z64" s="251">
        <v>0</v>
      </c>
      <c r="AA64" s="251">
        <v>0</v>
      </c>
      <c r="AB64" s="251">
        <v>0</v>
      </c>
      <c r="AC64" s="251">
        <v>0</v>
      </c>
      <c r="AD64" s="251">
        <v>0</v>
      </c>
      <c r="AE64" s="251">
        <v>0</v>
      </c>
      <c r="AF64" s="251">
        <v>0</v>
      </c>
      <c r="AG64" s="251">
        <v>0</v>
      </c>
      <c r="AH64" s="251">
        <v>0</v>
      </c>
      <c r="AI64" s="251">
        <v>0</v>
      </c>
      <c r="AJ64" s="251">
        <v>0</v>
      </c>
      <c r="AK64" s="251">
        <v>0</v>
      </c>
      <c r="AL64" s="251">
        <v>0</v>
      </c>
      <c r="AM64" s="251">
        <v>0</v>
      </c>
      <c r="AN64" s="251">
        <v>0</v>
      </c>
      <c r="AO64" s="251">
        <v>0</v>
      </c>
      <c r="AP64" s="251">
        <v>0</v>
      </c>
      <c r="AQ64" s="251">
        <v>0</v>
      </c>
      <c r="AR64" s="251">
        <v>0</v>
      </c>
      <c r="AS64" s="251">
        <v>0</v>
      </c>
      <c r="AT64" s="251">
        <v>0</v>
      </c>
      <c r="AU64" s="251">
        <v>0</v>
      </c>
      <c r="AV64" s="251">
        <v>0</v>
      </c>
      <c r="AW64" s="251">
        <v>0</v>
      </c>
      <c r="AX64" s="251">
        <v>0</v>
      </c>
      <c r="AY64" s="251">
        <v>0</v>
      </c>
      <c r="AZ64" s="251">
        <v>0</v>
      </c>
      <c r="BA64" s="251">
        <v>0</v>
      </c>
      <c r="BB64" s="251">
        <v>0</v>
      </c>
      <c r="BC64" s="251">
        <v>0</v>
      </c>
      <c r="BD64" s="251">
        <v>0</v>
      </c>
      <c r="BE64" s="251">
        <v>0</v>
      </c>
      <c r="BF64" s="251">
        <v>0</v>
      </c>
      <c r="BG64" s="251">
        <v>0</v>
      </c>
      <c r="BH64" s="251">
        <v>0</v>
      </c>
      <c r="BI64" s="251">
        <v>0</v>
      </c>
      <c r="BJ64" s="251">
        <v>1</v>
      </c>
      <c r="BK64" s="251">
        <v>0</v>
      </c>
      <c r="BL64" s="251">
        <v>0</v>
      </c>
      <c r="BM64" s="251">
        <v>0</v>
      </c>
      <c r="BN64" s="251">
        <v>0</v>
      </c>
      <c r="BO64" s="251">
        <v>0</v>
      </c>
      <c r="BP64" s="251">
        <v>0</v>
      </c>
      <c r="BQ64" s="251">
        <v>0</v>
      </c>
      <c r="BR64" s="251">
        <v>0</v>
      </c>
      <c r="BS64" s="251">
        <v>0</v>
      </c>
      <c r="BT64" s="251">
        <v>0</v>
      </c>
      <c r="BU64" s="251">
        <v>0</v>
      </c>
      <c r="BV64" s="251">
        <v>0</v>
      </c>
      <c r="BW64" s="251">
        <v>0</v>
      </c>
      <c r="BX64" s="251">
        <v>0</v>
      </c>
      <c r="BY64" s="251">
        <v>0</v>
      </c>
      <c r="BZ64" s="251">
        <v>0</v>
      </c>
      <c r="CA64" s="251">
        <v>0</v>
      </c>
      <c r="CB64" s="251">
        <v>0</v>
      </c>
      <c r="CC64" s="251">
        <v>0</v>
      </c>
      <c r="CD64" s="251">
        <v>0</v>
      </c>
      <c r="CE64" s="251">
        <v>0</v>
      </c>
      <c r="CF64" s="251">
        <v>0</v>
      </c>
      <c r="CG64" s="251">
        <v>0</v>
      </c>
      <c r="CH64" s="251">
        <v>0</v>
      </c>
      <c r="CI64" s="251">
        <v>0</v>
      </c>
      <c r="CJ64" s="251">
        <v>0</v>
      </c>
      <c r="CK64" s="251">
        <v>0</v>
      </c>
      <c r="CL64" s="251">
        <v>0</v>
      </c>
      <c r="CM64" s="251">
        <v>0</v>
      </c>
      <c r="CN64" s="251">
        <v>0</v>
      </c>
      <c r="CO64" s="251">
        <v>0</v>
      </c>
      <c r="CP64" s="251">
        <v>0</v>
      </c>
      <c r="CQ64" s="251">
        <v>0</v>
      </c>
      <c r="CR64" s="251">
        <v>0</v>
      </c>
      <c r="CS64" s="251">
        <v>0</v>
      </c>
      <c r="CT64" s="251">
        <v>0</v>
      </c>
      <c r="CU64" s="251">
        <v>0</v>
      </c>
      <c r="CV64" s="251">
        <v>0</v>
      </c>
      <c r="CW64" s="251">
        <v>0</v>
      </c>
      <c r="CX64" s="251">
        <v>0</v>
      </c>
      <c r="CY64" s="251">
        <v>0</v>
      </c>
      <c r="CZ64" s="251">
        <v>0</v>
      </c>
      <c r="DA64" s="251">
        <v>0</v>
      </c>
      <c r="DB64" s="276">
        <v>1</v>
      </c>
      <c r="DC64" s="276">
        <v>0.77843830000000003</v>
      </c>
    </row>
    <row r="65" spans="1:107" s="253" customFormat="1" ht="15" customHeight="1" x14ac:dyDescent="0.15">
      <c r="A65" s="254" t="s">
        <v>387</v>
      </c>
      <c r="B65" s="255" t="s">
        <v>476</v>
      </c>
      <c r="C65" s="250">
        <v>6.8244310933025425E-3</v>
      </c>
      <c r="D65" s="251">
        <v>5.2804285380062101E-3</v>
      </c>
      <c r="E65" s="251">
        <v>9.8169906839761911E-3</v>
      </c>
      <c r="F65" s="251">
        <v>1.8196700773512313E-3</v>
      </c>
      <c r="G65" s="251">
        <v>1.7265963999859777E-3</v>
      </c>
      <c r="H65" s="251">
        <v>0</v>
      </c>
      <c r="I65" s="251">
        <v>9.1719440911840096E-3</v>
      </c>
      <c r="J65" s="251">
        <v>2.8328609190578493E-3</v>
      </c>
      <c r="K65" s="251">
        <v>1.674859081308853E-3</v>
      </c>
      <c r="L65" s="251">
        <v>3.6453757706985607E-3</v>
      </c>
      <c r="M65" s="251">
        <v>1.936219853370194E-3</v>
      </c>
      <c r="N65" s="251">
        <v>2.7441511467012863E-3</v>
      </c>
      <c r="O65" s="251">
        <v>1.8205200326413854E-3</v>
      </c>
      <c r="P65" s="251">
        <v>3.3219261474514827E-3</v>
      </c>
      <c r="Q65" s="251">
        <v>6.618971919448457E-3</v>
      </c>
      <c r="R65" s="251">
        <v>3.7188924088651393E-3</v>
      </c>
      <c r="S65" s="251">
        <v>2.7144597655545956E-3</v>
      </c>
      <c r="T65" s="251">
        <v>4.1639621700208544E-3</v>
      </c>
      <c r="U65" s="251">
        <v>1.2222192070946965E-2</v>
      </c>
      <c r="V65" s="251">
        <v>5.671373415551139E-3</v>
      </c>
      <c r="W65" s="251">
        <v>3.3175824248635531E-3</v>
      </c>
      <c r="X65" s="251">
        <v>5.5751128533410724E-3</v>
      </c>
      <c r="Y65" s="251">
        <v>9.5258235431825797E-3</v>
      </c>
      <c r="Z65" s="251">
        <v>7.1831763744506132E-3</v>
      </c>
      <c r="AA65" s="251">
        <v>8.9614396705328375E-3</v>
      </c>
      <c r="AB65" s="251">
        <v>2.9497381187084571E-3</v>
      </c>
      <c r="AC65" s="251">
        <v>3.8199897525719147E-3</v>
      </c>
      <c r="AD65" s="251">
        <v>7.6533359413400179E-3</v>
      </c>
      <c r="AE65" s="251">
        <v>6.276700517954651E-3</v>
      </c>
      <c r="AF65" s="251">
        <v>5.0660098445730814E-3</v>
      </c>
      <c r="AG65" s="251">
        <v>2.7029997161799302E-3</v>
      </c>
      <c r="AH65" s="251">
        <v>6.5301589871191081E-3</v>
      </c>
      <c r="AI65" s="251">
        <v>1.0921559969575853E-2</v>
      </c>
      <c r="AJ65" s="251">
        <v>8.8680065324101085E-3</v>
      </c>
      <c r="AK65" s="251">
        <v>0</v>
      </c>
      <c r="AL65" s="251">
        <v>0</v>
      </c>
      <c r="AM65" s="251">
        <v>5.5605546443107173E-3</v>
      </c>
      <c r="AN65" s="251">
        <v>8.8794768473374128E-3</v>
      </c>
      <c r="AO65" s="251">
        <v>5.5358725513295782E-3</v>
      </c>
      <c r="AP65" s="251">
        <v>0</v>
      </c>
      <c r="AQ65" s="251">
        <v>3.5332660904069104E-3</v>
      </c>
      <c r="AR65" s="251">
        <v>4.934560686875822E-3</v>
      </c>
      <c r="AS65" s="251">
        <v>5.4042379638676178E-3</v>
      </c>
      <c r="AT65" s="251">
        <v>3.0214524535541248E-3</v>
      </c>
      <c r="AU65" s="251">
        <v>2.6233153729916824E-3</v>
      </c>
      <c r="AV65" s="251">
        <v>2.6222530672853918E-3</v>
      </c>
      <c r="AW65" s="251">
        <v>2.7778179343359308E-3</v>
      </c>
      <c r="AX65" s="251">
        <v>6.7937419058316656E-3</v>
      </c>
      <c r="AY65" s="251">
        <v>3.5206475524880284E-3</v>
      </c>
      <c r="AZ65" s="251">
        <v>2.4760509524952893E-3</v>
      </c>
      <c r="BA65" s="251">
        <v>2.343428473201526E-3</v>
      </c>
      <c r="BB65" s="251">
        <v>4.2289881708927135E-3</v>
      </c>
      <c r="BC65" s="251">
        <v>3.2954697504857678E-3</v>
      </c>
      <c r="BD65" s="251">
        <v>3.2184715408166841E-3</v>
      </c>
      <c r="BE65" s="251">
        <v>9.2771988632778181E-4</v>
      </c>
      <c r="BF65" s="251">
        <v>3.1549844106990863E-3</v>
      </c>
      <c r="BG65" s="251">
        <v>2.2106863599554312E-3</v>
      </c>
      <c r="BH65" s="251">
        <v>4.0561941511280258E-3</v>
      </c>
      <c r="BI65" s="251">
        <v>2.0308678884380696E-3</v>
      </c>
      <c r="BJ65" s="251">
        <v>2.5400462374872861E-3</v>
      </c>
      <c r="BK65" s="251">
        <v>1.003290872272937</v>
      </c>
      <c r="BL65" s="251">
        <v>2.3208248811530281E-3</v>
      </c>
      <c r="BM65" s="251">
        <v>1.9481777250730612E-2</v>
      </c>
      <c r="BN65" s="251">
        <v>4.214673959149192E-2</v>
      </c>
      <c r="BO65" s="251">
        <v>5.5080851141286843E-2</v>
      </c>
      <c r="BP65" s="251">
        <v>5.7249040532015849E-3</v>
      </c>
      <c r="BQ65" s="251">
        <v>5.4833467642641529E-3</v>
      </c>
      <c r="BR65" s="251">
        <v>7.0064928872792731E-3</v>
      </c>
      <c r="BS65" s="251">
        <v>5.3393421515962941E-3</v>
      </c>
      <c r="BT65" s="251">
        <v>6.0824596789473117E-3</v>
      </c>
      <c r="BU65" s="251">
        <v>2.7874842701589093E-2</v>
      </c>
      <c r="BV65" s="251">
        <v>1.8361619749729632E-2</v>
      </c>
      <c r="BW65" s="251">
        <v>2.1435674421901894E-2</v>
      </c>
      <c r="BX65" s="251">
        <v>1.7789391867965483E-3</v>
      </c>
      <c r="BY65" s="251">
        <v>2.4481618460268618E-2</v>
      </c>
      <c r="BZ65" s="251">
        <v>7.0564050863089868E-3</v>
      </c>
      <c r="CA65" s="251">
        <v>4.9854821705136599E-3</v>
      </c>
      <c r="CB65" s="251">
        <v>5.4753211242380192E-3</v>
      </c>
      <c r="CC65" s="251">
        <v>1.6330343016378288E-2</v>
      </c>
      <c r="CD65" s="251">
        <v>2.721454483422436E-2</v>
      </c>
      <c r="CE65" s="251">
        <v>2.7384315292360672E-3</v>
      </c>
      <c r="CF65" s="251">
        <v>9.6560499680959939E-3</v>
      </c>
      <c r="CG65" s="251">
        <v>7.4664368015526505E-3</v>
      </c>
      <c r="CH65" s="251">
        <v>4.280567050143718E-3</v>
      </c>
      <c r="CI65" s="251">
        <v>1.0472985162623048E-2</v>
      </c>
      <c r="CJ65" s="251">
        <v>1.1867438164952324E-2</v>
      </c>
      <c r="CK65" s="251">
        <v>5.7218316400397913E-3</v>
      </c>
      <c r="CL65" s="251">
        <v>3.6862542444116532E-3</v>
      </c>
      <c r="CM65" s="251">
        <v>5.8910269162681184E-3</v>
      </c>
      <c r="CN65" s="251">
        <v>4.2077565622474977E-3</v>
      </c>
      <c r="CO65" s="251">
        <v>2.9200292804174108E-3</v>
      </c>
      <c r="CP65" s="251">
        <v>4.5153353120830587E-3</v>
      </c>
      <c r="CQ65" s="251">
        <v>3.3256399857493789E-3</v>
      </c>
      <c r="CR65" s="251">
        <v>1.7931951402110583E-3</v>
      </c>
      <c r="CS65" s="251">
        <v>2.7011836710930603E-3</v>
      </c>
      <c r="CT65" s="251">
        <v>7.5821438028253769E-3</v>
      </c>
      <c r="CU65" s="251">
        <v>4.2152442762497591E-3</v>
      </c>
      <c r="CV65" s="251">
        <v>5.8776705968247474E-3</v>
      </c>
      <c r="CW65" s="251">
        <v>8.0932183606320773E-3</v>
      </c>
      <c r="CX65" s="251">
        <v>1.9141104922750988E-3</v>
      </c>
      <c r="CY65" s="251">
        <v>5.7759575494487174E-3</v>
      </c>
      <c r="CZ65" s="251">
        <v>1.7176802500760415E-3</v>
      </c>
      <c r="DA65" s="251">
        <v>1.7512084120520081E-2</v>
      </c>
      <c r="DB65" s="276">
        <v>1.7036522370275831</v>
      </c>
      <c r="DC65" s="276">
        <v>1.3261881499999999</v>
      </c>
    </row>
    <row r="66" spans="1:107" s="253" customFormat="1" ht="15" customHeight="1" x14ac:dyDescent="0.15">
      <c r="A66" s="254" t="s">
        <v>388</v>
      </c>
      <c r="B66" s="255" t="s">
        <v>642</v>
      </c>
      <c r="C66" s="250">
        <v>0</v>
      </c>
      <c r="D66" s="251">
        <v>0</v>
      </c>
      <c r="E66" s="251">
        <v>0</v>
      </c>
      <c r="F66" s="251">
        <v>0</v>
      </c>
      <c r="G66" s="251">
        <v>0</v>
      </c>
      <c r="H66" s="251">
        <v>0</v>
      </c>
      <c r="I66" s="251">
        <v>0</v>
      </c>
      <c r="J66" s="251">
        <v>0</v>
      </c>
      <c r="K66" s="251">
        <v>0</v>
      </c>
      <c r="L66" s="251">
        <v>0</v>
      </c>
      <c r="M66" s="251">
        <v>0</v>
      </c>
      <c r="N66" s="251">
        <v>0</v>
      </c>
      <c r="O66" s="251">
        <v>0</v>
      </c>
      <c r="P66" s="251">
        <v>0</v>
      </c>
      <c r="Q66" s="251">
        <v>0</v>
      </c>
      <c r="R66" s="251">
        <v>0</v>
      </c>
      <c r="S66" s="251">
        <v>0</v>
      </c>
      <c r="T66" s="251">
        <v>0</v>
      </c>
      <c r="U66" s="251">
        <v>0</v>
      </c>
      <c r="V66" s="251">
        <v>0</v>
      </c>
      <c r="W66" s="251">
        <v>0</v>
      </c>
      <c r="X66" s="251">
        <v>0</v>
      </c>
      <c r="Y66" s="251">
        <v>0</v>
      </c>
      <c r="Z66" s="251">
        <v>0</v>
      </c>
      <c r="AA66" s="251">
        <v>0</v>
      </c>
      <c r="AB66" s="251">
        <v>0</v>
      </c>
      <c r="AC66" s="251">
        <v>0</v>
      </c>
      <c r="AD66" s="251">
        <v>0</v>
      </c>
      <c r="AE66" s="251">
        <v>0</v>
      </c>
      <c r="AF66" s="251">
        <v>0</v>
      </c>
      <c r="AG66" s="251">
        <v>0</v>
      </c>
      <c r="AH66" s="251">
        <v>0</v>
      </c>
      <c r="AI66" s="251">
        <v>0</v>
      </c>
      <c r="AJ66" s="251">
        <v>0</v>
      </c>
      <c r="AK66" s="251">
        <v>0</v>
      </c>
      <c r="AL66" s="251">
        <v>0</v>
      </c>
      <c r="AM66" s="251">
        <v>0</v>
      </c>
      <c r="AN66" s="251">
        <v>0</v>
      </c>
      <c r="AO66" s="251">
        <v>0</v>
      </c>
      <c r="AP66" s="251">
        <v>0</v>
      </c>
      <c r="AQ66" s="251">
        <v>0</v>
      </c>
      <c r="AR66" s="251">
        <v>0</v>
      </c>
      <c r="AS66" s="251">
        <v>0</v>
      </c>
      <c r="AT66" s="251">
        <v>0</v>
      </c>
      <c r="AU66" s="251">
        <v>0</v>
      </c>
      <c r="AV66" s="251">
        <v>0</v>
      </c>
      <c r="AW66" s="251">
        <v>0</v>
      </c>
      <c r="AX66" s="251">
        <v>0</v>
      </c>
      <c r="AY66" s="251">
        <v>0</v>
      </c>
      <c r="AZ66" s="251">
        <v>0</v>
      </c>
      <c r="BA66" s="251">
        <v>0</v>
      </c>
      <c r="BB66" s="251">
        <v>0</v>
      </c>
      <c r="BC66" s="251">
        <v>0</v>
      </c>
      <c r="BD66" s="251">
        <v>0</v>
      </c>
      <c r="BE66" s="251">
        <v>0</v>
      </c>
      <c r="BF66" s="251">
        <v>0</v>
      </c>
      <c r="BG66" s="251">
        <v>0</v>
      </c>
      <c r="BH66" s="251">
        <v>0</v>
      </c>
      <c r="BI66" s="251">
        <v>0</v>
      </c>
      <c r="BJ66" s="251">
        <v>0</v>
      </c>
      <c r="BK66" s="251">
        <v>0</v>
      </c>
      <c r="BL66" s="251">
        <v>1</v>
      </c>
      <c r="BM66" s="251">
        <v>0</v>
      </c>
      <c r="BN66" s="251">
        <v>0</v>
      </c>
      <c r="BO66" s="251">
        <v>0</v>
      </c>
      <c r="BP66" s="251">
        <v>0</v>
      </c>
      <c r="BQ66" s="251">
        <v>0</v>
      </c>
      <c r="BR66" s="251">
        <v>0</v>
      </c>
      <c r="BS66" s="251">
        <v>0</v>
      </c>
      <c r="BT66" s="251">
        <v>0</v>
      </c>
      <c r="BU66" s="251">
        <v>0</v>
      </c>
      <c r="BV66" s="251">
        <v>0</v>
      </c>
      <c r="BW66" s="251">
        <v>0</v>
      </c>
      <c r="BX66" s="251">
        <v>0</v>
      </c>
      <c r="BY66" s="251">
        <v>0</v>
      </c>
      <c r="BZ66" s="251">
        <v>0</v>
      </c>
      <c r="CA66" s="251">
        <v>0</v>
      </c>
      <c r="CB66" s="251">
        <v>0</v>
      </c>
      <c r="CC66" s="251">
        <v>0</v>
      </c>
      <c r="CD66" s="251">
        <v>0</v>
      </c>
      <c r="CE66" s="251">
        <v>0</v>
      </c>
      <c r="CF66" s="251">
        <v>0</v>
      </c>
      <c r="CG66" s="251">
        <v>0</v>
      </c>
      <c r="CH66" s="251">
        <v>0</v>
      </c>
      <c r="CI66" s="251">
        <v>0</v>
      </c>
      <c r="CJ66" s="251">
        <v>0</v>
      </c>
      <c r="CK66" s="251">
        <v>0</v>
      </c>
      <c r="CL66" s="251">
        <v>0</v>
      </c>
      <c r="CM66" s="251">
        <v>0</v>
      </c>
      <c r="CN66" s="251">
        <v>0</v>
      </c>
      <c r="CO66" s="251">
        <v>0</v>
      </c>
      <c r="CP66" s="251">
        <v>0</v>
      </c>
      <c r="CQ66" s="251">
        <v>0</v>
      </c>
      <c r="CR66" s="251">
        <v>0</v>
      </c>
      <c r="CS66" s="251">
        <v>0</v>
      </c>
      <c r="CT66" s="251">
        <v>0</v>
      </c>
      <c r="CU66" s="251">
        <v>0</v>
      </c>
      <c r="CV66" s="251">
        <v>0</v>
      </c>
      <c r="CW66" s="251">
        <v>0</v>
      </c>
      <c r="CX66" s="251">
        <v>0</v>
      </c>
      <c r="CY66" s="251">
        <v>0</v>
      </c>
      <c r="CZ66" s="251">
        <v>0</v>
      </c>
      <c r="DA66" s="251">
        <v>0</v>
      </c>
      <c r="DB66" s="275">
        <v>1</v>
      </c>
      <c r="DC66" s="275">
        <v>0.77843830000000003</v>
      </c>
    </row>
    <row r="67" spans="1:107" s="253" customFormat="1" ht="15" customHeight="1" x14ac:dyDescent="0.15">
      <c r="A67" s="254" t="s">
        <v>389</v>
      </c>
      <c r="B67" s="255" t="s">
        <v>676</v>
      </c>
      <c r="C67" s="250">
        <v>1.033712894428627E-2</v>
      </c>
      <c r="D67" s="251">
        <v>1.4493956907136731E-2</v>
      </c>
      <c r="E67" s="251">
        <v>3.8597757311243923E-2</v>
      </c>
      <c r="F67" s="251">
        <v>5.6009049402366467E-3</v>
      </c>
      <c r="G67" s="251">
        <v>4.5994176289187293E-3</v>
      </c>
      <c r="H67" s="251">
        <v>0</v>
      </c>
      <c r="I67" s="251">
        <v>2.007969563916049E-2</v>
      </c>
      <c r="J67" s="251">
        <v>1.0223837000384669E-2</v>
      </c>
      <c r="K67" s="251">
        <v>7.4895078963524387E-3</v>
      </c>
      <c r="L67" s="251">
        <v>7.0891782837122254E-3</v>
      </c>
      <c r="M67" s="251">
        <v>1.1189534254973703E-2</v>
      </c>
      <c r="N67" s="251">
        <v>1.2231827016900463E-2</v>
      </c>
      <c r="O67" s="251">
        <v>1.3747265151973253E-2</v>
      </c>
      <c r="P67" s="251">
        <v>5.9102783374896497E-3</v>
      </c>
      <c r="Q67" s="251">
        <v>1.9113229406724188E-2</v>
      </c>
      <c r="R67" s="251">
        <v>1.2249999189741963E-2</v>
      </c>
      <c r="S67" s="251">
        <v>1.4682671565720491E-2</v>
      </c>
      <c r="T67" s="251">
        <v>9.1108404712747296E-3</v>
      </c>
      <c r="U67" s="251">
        <v>7.3503797029595322E-2</v>
      </c>
      <c r="V67" s="251">
        <v>1.3116648881582326E-2</v>
      </c>
      <c r="W67" s="251">
        <v>1.8123068647251033E-2</v>
      </c>
      <c r="X67" s="251">
        <v>4.2509234020854984E-2</v>
      </c>
      <c r="Y67" s="251">
        <v>0.2364979641355201</v>
      </c>
      <c r="Z67" s="251">
        <v>2.52626672955636E-2</v>
      </c>
      <c r="AA67" s="251">
        <v>1.2691116354984926E-2</v>
      </c>
      <c r="AB67" s="251">
        <v>1.0029751157737028E-2</v>
      </c>
      <c r="AC67" s="251">
        <v>1.1363175231149349E-2</v>
      </c>
      <c r="AD67" s="251">
        <v>1.3709833473914551E-2</v>
      </c>
      <c r="AE67" s="251">
        <v>1.8704324909347366E-2</v>
      </c>
      <c r="AF67" s="251">
        <v>1.9713525402901857E-2</v>
      </c>
      <c r="AG67" s="251">
        <v>1.822008694334748E-2</v>
      </c>
      <c r="AH67" s="251">
        <v>2.0605590421191745E-2</v>
      </c>
      <c r="AI67" s="251">
        <v>5.8918734605160561E-2</v>
      </c>
      <c r="AJ67" s="251">
        <v>2.129852167392246E-2</v>
      </c>
      <c r="AK67" s="251">
        <v>0</v>
      </c>
      <c r="AL67" s="251">
        <v>0</v>
      </c>
      <c r="AM67" s="251">
        <v>2.2853117943878318E-2</v>
      </c>
      <c r="AN67" s="251">
        <v>7.6043028000687046E-2</v>
      </c>
      <c r="AO67" s="251">
        <v>2.926858312870062E-2</v>
      </c>
      <c r="AP67" s="251">
        <v>0</v>
      </c>
      <c r="AQ67" s="251">
        <v>1.5348845400718779E-2</v>
      </c>
      <c r="AR67" s="251">
        <v>6.8908105425255651E-3</v>
      </c>
      <c r="AS67" s="251">
        <v>1.942578833592129E-2</v>
      </c>
      <c r="AT67" s="251">
        <v>9.1705433755964426E-3</v>
      </c>
      <c r="AU67" s="251">
        <v>7.9791084719109135E-3</v>
      </c>
      <c r="AV67" s="251">
        <v>1.079406043736651E-2</v>
      </c>
      <c r="AW67" s="251">
        <v>2.2773165852194004E-2</v>
      </c>
      <c r="AX67" s="251">
        <v>1.9178535816506963E-2</v>
      </c>
      <c r="AY67" s="251">
        <v>5.7001292038714665E-3</v>
      </c>
      <c r="AZ67" s="251">
        <v>5.4531669076215688E-3</v>
      </c>
      <c r="BA67" s="251">
        <v>4.8481698677591912E-3</v>
      </c>
      <c r="BB67" s="251">
        <v>1.2484280138029552E-2</v>
      </c>
      <c r="BC67" s="251">
        <v>5.1668571377298097E-3</v>
      </c>
      <c r="BD67" s="251">
        <v>6.1844411340393384E-3</v>
      </c>
      <c r="BE67" s="251">
        <v>5.817938361547384E-3</v>
      </c>
      <c r="BF67" s="251">
        <v>1.3070790416611699E-2</v>
      </c>
      <c r="BG67" s="251">
        <v>9.2162011023933944E-3</v>
      </c>
      <c r="BH67" s="251">
        <v>1.1132360729689563E-2</v>
      </c>
      <c r="BI67" s="251">
        <v>1.6414246878942558E-2</v>
      </c>
      <c r="BJ67" s="251">
        <v>4.1938912664360945E-3</v>
      </c>
      <c r="BK67" s="251">
        <v>3.9840642977579891E-3</v>
      </c>
      <c r="BL67" s="251">
        <v>4.6534752046122167E-3</v>
      </c>
      <c r="BM67" s="251">
        <v>1.0875514367575048</v>
      </c>
      <c r="BN67" s="251">
        <v>2.8424361270091715E-2</v>
      </c>
      <c r="BO67" s="251">
        <v>4.1439267881738927E-2</v>
      </c>
      <c r="BP67" s="251">
        <v>4.9230212942121862E-2</v>
      </c>
      <c r="BQ67" s="251">
        <v>4.7677531640189222E-3</v>
      </c>
      <c r="BR67" s="251">
        <v>2.8319908959890856E-2</v>
      </c>
      <c r="BS67" s="251">
        <v>5.2413355157020537E-3</v>
      </c>
      <c r="BT67" s="251">
        <v>1.274760734012682E-2</v>
      </c>
      <c r="BU67" s="251">
        <v>7.8258765294437881E-3</v>
      </c>
      <c r="BV67" s="251">
        <v>4.704924700009664E-4</v>
      </c>
      <c r="BW67" s="251">
        <v>3.3721640299083082E-2</v>
      </c>
      <c r="BX67" s="251">
        <v>4.2915472914666882E-3</v>
      </c>
      <c r="BY67" s="251">
        <v>6.2392334432822246E-3</v>
      </c>
      <c r="BZ67" s="251">
        <v>3.0958429301609944E-3</v>
      </c>
      <c r="CA67" s="251">
        <v>4.1701963462208178E-3</v>
      </c>
      <c r="CB67" s="251">
        <v>4.4513161285554496E-3</v>
      </c>
      <c r="CC67" s="251">
        <v>3.9967502284277437E-2</v>
      </c>
      <c r="CD67" s="251">
        <v>1.2271290546730583E-2</v>
      </c>
      <c r="CE67" s="251">
        <v>4.7667105219747789E-3</v>
      </c>
      <c r="CF67" s="251">
        <v>1.1704646758177296E-2</v>
      </c>
      <c r="CG67" s="251">
        <v>5.9640126539830451E-3</v>
      </c>
      <c r="CH67" s="251">
        <v>4.7444271813169422E-3</v>
      </c>
      <c r="CI67" s="251">
        <v>8.7466630829682347E-3</v>
      </c>
      <c r="CJ67" s="251">
        <v>1.2526154669455426E-2</v>
      </c>
      <c r="CK67" s="251">
        <v>7.6477988914087133E-3</v>
      </c>
      <c r="CL67" s="251">
        <v>6.5947536435543418E-3</v>
      </c>
      <c r="CM67" s="251">
        <v>1.5374936245354322E-2</v>
      </c>
      <c r="CN67" s="251">
        <v>1.0233676459691254E-2</v>
      </c>
      <c r="CO67" s="251">
        <v>3.7819319721069419E-3</v>
      </c>
      <c r="CP67" s="251">
        <v>4.8056433230396645E-3</v>
      </c>
      <c r="CQ67" s="251">
        <v>5.9416168803996068E-3</v>
      </c>
      <c r="CR67" s="251">
        <v>3.5414781623652348E-3</v>
      </c>
      <c r="CS67" s="251">
        <v>4.8152817114274589E-3</v>
      </c>
      <c r="CT67" s="251">
        <v>3.7064823831220478E-2</v>
      </c>
      <c r="CU67" s="251">
        <v>1.6497585811292115E-2</v>
      </c>
      <c r="CV67" s="251">
        <v>1.8564398015787357E-2</v>
      </c>
      <c r="CW67" s="251">
        <v>2.3891577647202514E-2</v>
      </c>
      <c r="CX67" s="251">
        <v>5.6194054951537974E-3</v>
      </c>
      <c r="CY67" s="251">
        <v>1.389007308526952E-2</v>
      </c>
      <c r="CZ67" s="251">
        <v>5.4809032428297976E-3</v>
      </c>
      <c r="DA67" s="251">
        <v>4.6519703835655544E-3</v>
      </c>
      <c r="DB67" s="275">
        <v>2.7901379618532633</v>
      </c>
      <c r="DC67" s="275">
        <v>2.1719502400000001</v>
      </c>
    </row>
    <row r="68" spans="1:107" s="253" customFormat="1" ht="15" customHeight="1" x14ac:dyDescent="0.15">
      <c r="A68" s="254" t="s">
        <v>390</v>
      </c>
      <c r="B68" s="255" t="s">
        <v>570</v>
      </c>
      <c r="C68" s="250">
        <v>6.3132520555757071E-4</v>
      </c>
      <c r="D68" s="251">
        <v>3.1774353815641022E-4</v>
      </c>
      <c r="E68" s="251">
        <v>5.883648292930758E-4</v>
      </c>
      <c r="F68" s="251">
        <v>3.5356986533958816E-4</v>
      </c>
      <c r="G68" s="251">
        <v>1.8420042591315287E-4</v>
      </c>
      <c r="H68" s="251">
        <v>0</v>
      </c>
      <c r="I68" s="251">
        <v>4.6448289294570376E-4</v>
      </c>
      <c r="J68" s="251">
        <v>7.0219076499326079E-4</v>
      </c>
      <c r="K68" s="251">
        <v>5.0148312070973967E-4</v>
      </c>
      <c r="L68" s="251">
        <v>3.7706780722618019E-4</v>
      </c>
      <c r="M68" s="251">
        <v>3.5582997633463779E-3</v>
      </c>
      <c r="N68" s="251">
        <v>2.3229042326526534E-3</v>
      </c>
      <c r="O68" s="251">
        <v>4.4615299986538086E-3</v>
      </c>
      <c r="P68" s="251">
        <v>8.374593620076176E-4</v>
      </c>
      <c r="Q68" s="251">
        <v>3.0696730585082128E-3</v>
      </c>
      <c r="R68" s="251">
        <v>1.5713937204093337E-3</v>
      </c>
      <c r="S68" s="251">
        <v>4.0776007884990091E-4</v>
      </c>
      <c r="T68" s="251">
        <v>5.2988502098614469E-4</v>
      </c>
      <c r="U68" s="251">
        <v>3.4084040223540417E-3</v>
      </c>
      <c r="V68" s="251">
        <v>9.4341676684468257E-4</v>
      </c>
      <c r="W68" s="251">
        <v>6.8698172570493617E-4</v>
      </c>
      <c r="X68" s="251">
        <v>1.0178046509188838E-2</v>
      </c>
      <c r="Y68" s="251">
        <v>5.4563102303424931E-3</v>
      </c>
      <c r="Z68" s="251">
        <v>1.500434237587192E-3</v>
      </c>
      <c r="AA68" s="251">
        <v>2.4728551920380928E-3</v>
      </c>
      <c r="AB68" s="251">
        <v>2.175943067032015E-3</v>
      </c>
      <c r="AC68" s="251">
        <v>1.3077508648924932E-3</v>
      </c>
      <c r="AD68" s="251">
        <v>6.3458434411010184E-4</v>
      </c>
      <c r="AE68" s="251">
        <v>2.156064508922861E-3</v>
      </c>
      <c r="AF68" s="251">
        <v>1.777634994037149E-3</v>
      </c>
      <c r="AG68" s="251">
        <v>4.7663791596710319E-4</v>
      </c>
      <c r="AH68" s="251">
        <v>6.7529660682249647E-3</v>
      </c>
      <c r="AI68" s="251">
        <v>9.6729960469159109E-4</v>
      </c>
      <c r="AJ68" s="251">
        <v>1.97890476730774E-3</v>
      </c>
      <c r="AK68" s="251">
        <v>0</v>
      </c>
      <c r="AL68" s="251">
        <v>0</v>
      </c>
      <c r="AM68" s="251">
        <v>2.3218445747835098E-3</v>
      </c>
      <c r="AN68" s="251">
        <v>8.8384311655166029E-3</v>
      </c>
      <c r="AO68" s="251">
        <v>7.8742799624607971E-4</v>
      </c>
      <c r="AP68" s="251">
        <v>0</v>
      </c>
      <c r="AQ68" s="251">
        <v>1.6073999911834676E-3</v>
      </c>
      <c r="AR68" s="251">
        <v>1.4779410136312389E-3</v>
      </c>
      <c r="AS68" s="251">
        <v>1.9273403365050474E-3</v>
      </c>
      <c r="AT68" s="251">
        <v>1.0204279097500905E-3</v>
      </c>
      <c r="AU68" s="251">
        <v>6.6380896456874811E-4</v>
      </c>
      <c r="AV68" s="251">
        <v>1.0737115282881558E-3</v>
      </c>
      <c r="AW68" s="251">
        <v>1.7850172071903279E-3</v>
      </c>
      <c r="AX68" s="251">
        <v>1.115933010318118E-3</v>
      </c>
      <c r="AY68" s="251">
        <v>6.456421705074301E-4</v>
      </c>
      <c r="AZ68" s="251">
        <v>2.4599123097702043E-4</v>
      </c>
      <c r="BA68" s="251">
        <v>3.5393477962534191E-4</v>
      </c>
      <c r="BB68" s="251">
        <v>1.2436556132745713E-3</v>
      </c>
      <c r="BC68" s="251">
        <v>3.8831271508815588E-4</v>
      </c>
      <c r="BD68" s="251">
        <v>5.5209163790294325E-4</v>
      </c>
      <c r="BE68" s="251">
        <v>1.1817124048283357E-3</v>
      </c>
      <c r="BF68" s="251">
        <v>6.2768275370388941E-4</v>
      </c>
      <c r="BG68" s="251">
        <v>1.180245587009163E-3</v>
      </c>
      <c r="BH68" s="251">
        <v>9.3771950321570061E-4</v>
      </c>
      <c r="BI68" s="251">
        <v>1.814204053307645E-3</v>
      </c>
      <c r="BJ68" s="251">
        <v>5.9647859136220031E-4</v>
      </c>
      <c r="BK68" s="251">
        <v>7.3157178328576229E-4</v>
      </c>
      <c r="BL68" s="251">
        <v>5.030227785324502E-4</v>
      </c>
      <c r="BM68" s="251">
        <v>1.1284787186843013E-2</v>
      </c>
      <c r="BN68" s="251">
        <v>1.0153923524221491</v>
      </c>
      <c r="BO68" s="251">
        <v>1.5002462761349289E-3</v>
      </c>
      <c r="BP68" s="251">
        <v>2.3208373974003757E-3</v>
      </c>
      <c r="BQ68" s="251">
        <v>6.9935497528340418E-4</v>
      </c>
      <c r="BR68" s="251">
        <v>3.829610236923897E-3</v>
      </c>
      <c r="BS68" s="251">
        <v>9.1721968909653107E-4</v>
      </c>
      <c r="BT68" s="251">
        <v>1.502449892637876E-3</v>
      </c>
      <c r="BU68" s="251">
        <v>5.5377045029792902E-4</v>
      </c>
      <c r="BV68" s="251">
        <v>7.6988579962837536E-5</v>
      </c>
      <c r="BW68" s="251">
        <v>1.2388428007985479E-3</v>
      </c>
      <c r="BX68" s="251">
        <v>5.101216078929842E-4</v>
      </c>
      <c r="BY68" s="251">
        <v>7.8387600848734058E-4</v>
      </c>
      <c r="BZ68" s="251">
        <v>6.9093767810395989E-4</v>
      </c>
      <c r="CA68" s="251">
        <v>4.371234207941984E-4</v>
      </c>
      <c r="CB68" s="251">
        <v>4.7160900064419358E-4</v>
      </c>
      <c r="CC68" s="251">
        <v>9.2174261160814122E-4</v>
      </c>
      <c r="CD68" s="251">
        <v>8.9801675979639449E-4</v>
      </c>
      <c r="CE68" s="251">
        <v>6.6461695483836347E-4</v>
      </c>
      <c r="CF68" s="251">
        <v>1.0946396217967349E-3</v>
      </c>
      <c r="CG68" s="251">
        <v>9.8910817462511216E-4</v>
      </c>
      <c r="CH68" s="251">
        <v>6.2519388221426043E-4</v>
      </c>
      <c r="CI68" s="251">
        <v>1.8646573969451098E-3</v>
      </c>
      <c r="CJ68" s="251">
        <v>1.7204283982043488E-3</v>
      </c>
      <c r="CK68" s="251">
        <v>1.3993600724152818E-3</v>
      </c>
      <c r="CL68" s="251">
        <v>1.1556367273946127E-3</v>
      </c>
      <c r="CM68" s="251">
        <v>3.7572593320944819E-3</v>
      </c>
      <c r="CN68" s="251">
        <v>3.0304501519390768E-3</v>
      </c>
      <c r="CO68" s="251">
        <v>8.9805562875409093E-4</v>
      </c>
      <c r="CP68" s="251">
        <v>4.7690925674453749E-4</v>
      </c>
      <c r="CQ68" s="251">
        <v>5.4227577619109962E-4</v>
      </c>
      <c r="CR68" s="251">
        <v>1.1140825014466569E-3</v>
      </c>
      <c r="CS68" s="251">
        <v>9.8960080420897869E-4</v>
      </c>
      <c r="CT68" s="251">
        <v>1.0921482600877179E-2</v>
      </c>
      <c r="CU68" s="251">
        <v>7.9238979467005696E-3</v>
      </c>
      <c r="CV68" s="251">
        <v>4.5930369462022207E-3</v>
      </c>
      <c r="CW68" s="251">
        <v>1.1806201909566015E-3</v>
      </c>
      <c r="CX68" s="251">
        <v>1.4149752799506353E-3</v>
      </c>
      <c r="CY68" s="251">
        <v>2.2336680248458275E-3</v>
      </c>
      <c r="CZ68" s="251">
        <v>5.3008998260849313E-4</v>
      </c>
      <c r="DA68" s="251">
        <v>5.0886793554023727E-4</v>
      </c>
      <c r="DB68" s="276">
        <v>1.1910339183877474</v>
      </c>
      <c r="DC68" s="276">
        <v>0.92714642000000003</v>
      </c>
    </row>
    <row r="69" spans="1:107" s="253" customFormat="1" ht="15" customHeight="1" x14ac:dyDescent="0.15">
      <c r="A69" s="254" t="s">
        <v>391</v>
      </c>
      <c r="B69" s="255" t="s">
        <v>571</v>
      </c>
      <c r="C69" s="250">
        <v>1.582457693814868E-3</v>
      </c>
      <c r="D69" s="251">
        <v>2.8937137232909024E-3</v>
      </c>
      <c r="E69" s="251">
        <v>1.9202463575123093E-3</v>
      </c>
      <c r="F69" s="251">
        <v>1.0604553406317471E-3</v>
      </c>
      <c r="G69" s="251">
        <v>8.0016726543578637E-4</v>
      </c>
      <c r="H69" s="251">
        <v>0</v>
      </c>
      <c r="I69" s="251">
        <v>4.4864384063811264E-3</v>
      </c>
      <c r="J69" s="251">
        <v>2.3890199958154341E-3</v>
      </c>
      <c r="K69" s="251">
        <v>1.8049682475262687E-3</v>
      </c>
      <c r="L69" s="251">
        <v>1.1666916460200333E-3</v>
      </c>
      <c r="M69" s="251">
        <v>2.3540066304857457E-3</v>
      </c>
      <c r="N69" s="251">
        <v>3.0804686140488108E-3</v>
      </c>
      <c r="O69" s="251">
        <v>3.8585792611133809E-3</v>
      </c>
      <c r="P69" s="251">
        <v>7.3724894508791811E-4</v>
      </c>
      <c r="Q69" s="251">
        <v>2.5310756467919267E-3</v>
      </c>
      <c r="R69" s="251">
        <v>1.8713941489573755E-3</v>
      </c>
      <c r="S69" s="251">
        <v>1.2391412226048113E-3</v>
      </c>
      <c r="T69" s="251">
        <v>9.5636212055777664E-4</v>
      </c>
      <c r="U69" s="251">
        <v>7.0372113880361698E-3</v>
      </c>
      <c r="V69" s="251">
        <v>2.2457044712405373E-3</v>
      </c>
      <c r="W69" s="251">
        <v>8.296891530686593E-4</v>
      </c>
      <c r="X69" s="251">
        <v>1.0003614626583579E-2</v>
      </c>
      <c r="Y69" s="251">
        <v>4.5268571668482353E-3</v>
      </c>
      <c r="Z69" s="251">
        <v>6.6307022789998411E-3</v>
      </c>
      <c r="AA69" s="251">
        <v>9.4092029148513945E-3</v>
      </c>
      <c r="AB69" s="251">
        <v>5.3139940713282713E-3</v>
      </c>
      <c r="AC69" s="251">
        <v>2.1962911949238335E-3</v>
      </c>
      <c r="AD69" s="251">
        <v>8.8113313120146862E-4</v>
      </c>
      <c r="AE69" s="251">
        <v>1.2413566347940939E-3</v>
      </c>
      <c r="AF69" s="251">
        <v>1.0681865117713287E-3</v>
      </c>
      <c r="AG69" s="251">
        <v>7.2578304168386006E-4</v>
      </c>
      <c r="AH69" s="251">
        <v>2.4570615393005365E-3</v>
      </c>
      <c r="AI69" s="251">
        <v>2.1080900056734434E-3</v>
      </c>
      <c r="AJ69" s="251">
        <v>2.0327864223680147E-3</v>
      </c>
      <c r="AK69" s="251">
        <v>0</v>
      </c>
      <c r="AL69" s="251">
        <v>0</v>
      </c>
      <c r="AM69" s="251">
        <v>6.1425811898206308E-3</v>
      </c>
      <c r="AN69" s="251">
        <v>2.0229195651017958E-3</v>
      </c>
      <c r="AO69" s="251">
        <v>1.9872141465393737E-3</v>
      </c>
      <c r="AP69" s="251">
        <v>0</v>
      </c>
      <c r="AQ69" s="251">
        <v>1.265746371453693E-3</v>
      </c>
      <c r="AR69" s="251">
        <v>8.0948703690950194E-4</v>
      </c>
      <c r="AS69" s="251">
        <v>1.3048992004549892E-3</v>
      </c>
      <c r="AT69" s="251">
        <v>1.0407261471544794E-3</v>
      </c>
      <c r="AU69" s="251">
        <v>6.9800215115376168E-4</v>
      </c>
      <c r="AV69" s="251">
        <v>8.2123097436647135E-4</v>
      </c>
      <c r="AW69" s="251">
        <v>1.2032963304929333E-3</v>
      </c>
      <c r="AX69" s="251">
        <v>1.7774937600216294E-3</v>
      </c>
      <c r="AY69" s="251">
        <v>6.5975079563018594E-4</v>
      </c>
      <c r="AZ69" s="251">
        <v>7.7439981333411192E-4</v>
      </c>
      <c r="BA69" s="251">
        <v>6.5210436426688524E-4</v>
      </c>
      <c r="BB69" s="251">
        <v>1.1918683171108309E-3</v>
      </c>
      <c r="BC69" s="251">
        <v>5.1748142748409432E-4</v>
      </c>
      <c r="BD69" s="251">
        <v>6.1328851905324464E-4</v>
      </c>
      <c r="BE69" s="251">
        <v>5.8164331402084303E-4</v>
      </c>
      <c r="BF69" s="251">
        <v>1.2240527950420077E-3</v>
      </c>
      <c r="BG69" s="251">
        <v>8.6699582682373184E-4</v>
      </c>
      <c r="BH69" s="251">
        <v>1.7573034273756494E-3</v>
      </c>
      <c r="BI69" s="251">
        <v>1.7486396519354097E-3</v>
      </c>
      <c r="BJ69" s="251">
        <v>1.5576882131854485E-3</v>
      </c>
      <c r="BK69" s="251">
        <v>1.981379432177893E-3</v>
      </c>
      <c r="BL69" s="251">
        <v>1.4999956443380983E-3</v>
      </c>
      <c r="BM69" s="251">
        <v>1.3540950132927929E-3</v>
      </c>
      <c r="BN69" s="251">
        <v>8.3314139555664725E-3</v>
      </c>
      <c r="BO69" s="251">
        <v>1.0920364977457675</v>
      </c>
      <c r="BP69" s="251">
        <v>1.0566481149668402E-2</v>
      </c>
      <c r="BQ69" s="251">
        <v>1.6266031308032826E-3</v>
      </c>
      <c r="BR69" s="251">
        <v>5.7651231523489152E-3</v>
      </c>
      <c r="BS69" s="251">
        <v>2.0352980506889917E-3</v>
      </c>
      <c r="BT69" s="251">
        <v>3.0501227620058574E-3</v>
      </c>
      <c r="BU69" s="251">
        <v>1.130916450147409E-3</v>
      </c>
      <c r="BV69" s="251">
        <v>1.8467775449947481E-4</v>
      </c>
      <c r="BW69" s="251">
        <v>9.1277288991446371E-3</v>
      </c>
      <c r="BX69" s="251">
        <v>1.6134966193597467E-3</v>
      </c>
      <c r="BY69" s="251">
        <v>1.3794623379863565E-2</v>
      </c>
      <c r="BZ69" s="251">
        <v>1.9590292136896954E-3</v>
      </c>
      <c r="CA69" s="251">
        <v>1.7068013029632057E-3</v>
      </c>
      <c r="CB69" s="251">
        <v>1.6059318133403461E-3</v>
      </c>
      <c r="CC69" s="251">
        <v>3.0197621163910358E-3</v>
      </c>
      <c r="CD69" s="251">
        <v>8.3887695557437764E-3</v>
      </c>
      <c r="CE69" s="251">
        <v>1.0691810742006526E-3</v>
      </c>
      <c r="CF69" s="251">
        <v>7.2213435407740721E-3</v>
      </c>
      <c r="CG69" s="251">
        <v>1.4874953490779546E-3</v>
      </c>
      <c r="CH69" s="251">
        <v>1.4675672351207357E-3</v>
      </c>
      <c r="CI69" s="251">
        <v>5.2134498356329034E-3</v>
      </c>
      <c r="CJ69" s="251">
        <v>8.3086820792437326E-3</v>
      </c>
      <c r="CK69" s="251">
        <v>1.2699282863431666E-2</v>
      </c>
      <c r="CL69" s="251">
        <v>4.5908798406731049E-3</v>
      </c>
      <c r="CM69" s="251">
        <v>5.671027924970499E-3</v>
      </c>
      <c r="CN69" s="251">
        <v>9.4302838737596179E-3</v>
      </c>
      <c r="CO69" s="251">
        <v>2.9982782193973957E-3</v>
      </c>
      <c r="CP69" s="251">
        <v>1.3189289244356724E-3</v>
      </c>
      <c r="CQ69" s="251">
        <v>1.1208075090007033E-3</v>
      </c>
      <c r="CR69" s="251">
        <v>1.4780248563593186E-3</v>
      </c>
      <c r="CS69" s="251">
        <v>1.9655454447961534E-3</v>
      </c>
      <c r="CT69" s="251">
        <v>1.6400010939091589E-2</v>
      </c>
      <c r="CU69" s="251">
        <v>1.0715692505459328E-2</v>
      </c>
      <c r="CV69" s="251">
        <v>1.7025086197997454E-2</v>
      </c>
      <c r="CW69" s="251">
        <v>7.1937121081518786E-3</v>
      </c>
      <c r="CX69" s="251">
        <v>2.2518300096874585E-3</v>
      </c>
      <c r="CY69" s="251">
        <v>6.8997456392713161E-3</v>
      </c>
      <c r="CZ69" s="251">
        <v>9.4830138425410751E-4</v>
      </c>
      <c r="DA69" s="251">
        <v>2.1469688807347741E-3</v>
      </c>
      <c r="DB69" s="275">
        <v>1.4250597865348047</v>
      </c>
      <c r="DC69" s="275">
        <v>1.10932111</v>
      </c>
    </row>
    <row r="70" spans="1:107" s="253" customFormat="1" ht="15" customHeight="1" x14ac:dyDescent="0.15">
      <c r="A70" s="254" t="s">
        <v>392</v>
      </c>
      <c r="B70" s="255" t="s">
        <v>572</v>
      </c>
      <c r="C70" s="250">
        <v>1.2032675392047486E-3</v>
      </c>
      <c r="D70" s="251">
        <v>1.0790428269280817E-3</v>
      </c>
      <c r="E70" s="251">
        <v>1.7228622947010072E-3</v>
      </c>
      <c r="F70" s="251">
        <v>6.69202121113935E-4</v>
      </c>
      <c r="G70" s="251">
        <v>6.0101383618543888E-4</v>
      </c>
      <c r="H70" s="251">
        <v>0</v>
      </c>
      <c r="I70" s="251">
        <v>2.9098150041068182E-3</v>
      </c>
      <c r="J70" s="251">
        <v>1.721487929390598E-3</v>
      </c>
      <c r="K70" s="251">
        <v>1.5220349645082396E-3</v>
      </c>
      <c r="L70" s="251">
        <v>9.3727066055988102E-4</v>
      </c>
      <c r="M70" s="251">
        <v>2.1436491143001402E-3</v>
      </c>
      <c r="N70" s="251">
        <v>2.8707601298227441E-3</v>
      </c>
      <c r="O70" s="251">
        <v>2.6888165543423135E-3</v>
      </c>
      <c r="P70" s="251">
        <v>1.0215313053399244E-3</v>
      </c>
      <c r="Q70" s="251">
        <v>6.3277910955019084E-4</v>
      </c>
      <c r="R70" s="251">
        <v>1.0812427806048189E-3</v>
      </c>
      <c r="S70" s="251">
        <v>1.0738066136158908E-3</v>
      </c>
      <c r="T70" s="251">
        <v>6.7034007777644615E-4</v>
      </c>
      <c r="U70" s="251">
        <v>3.0938182402773192E-3</v>
      </c>
      <c r="V70" s="251">
        <v>1.387360401374733E-3</v>
      </c>
      <c r="W70" s="251">
        <v>1.3326613997766948E-3</v>
      </c>
      <c r="X70" s="251">
        <v>1.1817323690344068E-2</v>
      </c>
      <c r="Y70" s="251">
        <v>1.9012147520582195E-2</v>
      </c>
      <c r="Z70" s="251">
        <v>1.1171647655021418E-3</v>
      </c>
      <c r="AA70" s="251">
        <v>5.9158556290186681E-3</v>
      </c>
      <c r="AB70" s="251">
        <v>4.4197775998321299E-3</v>
      </c>
      <c r="AC70" s="251">
        <v>1.694238804454793E-3</v>
      </c>
      <c r="AD70" s="251">
        <v>8.5874461246828479E-4</v>
      </c>
      <c r="AE70" s="251">
        <v>5.7436319874024262E-4</v>
      </c>
      <c r="AF70" s="251">
        <v>6.9239324792458833E-4</v>
      </c>
      <c r="AG70" s="251">
        <v>6.5890850523072362E-4</v>
      </c>
      <c r="AH70" s="251">
        <v>3.8635011172320913E-3</v>
      </c>
      <c r="AI70" s="251">
        <v>4.6723587876126241E-3</v>
      </c>
      <c r="AJ70" s="251">
        <v>6.1992910230660933E-3</v>
      </c>
      <c r="AK70" s="251">
        <v>0</v>
      </c>
      <c r="AL70" s="251">
        <v>0</v>
      </c>
      <c r="AM70" s="251">
        <v>4.0624373784209578E-4</v>
      </c>
      <c r="AN70" s="251">
        <v>1.3303273861794591E-3</v>
      </c>
      <c r="AO70" s="251">
        <v>1.0166822360295671E-3</v>
      </c>
      <c r="AP70" s="251">
        <v>0</v>
      </c>
      <c r="AQ70" s="251">
        <v>4.6770807699521516E-4</v>
      </c>
      <c r="AR70" s="251">
        <v>5.8682414005327259E-4</v>
      </c>
      <c r="AS70" s="251">
        <v>6.1385345266010193E-4</v>
      </c>
      <c r="AT70" s="251">
        <v>8.3497880861201404E-4</v>
      </c>
      <c r="AU70" s="251">
        <v>4.0273973835252088E-4</v>
      </c>
      <c r="AV70" s="251">
        <v>6.3322856629353529E-4</v>
      </c>
      <c r="AW70" s="251">
        <v>1.8642961050204878E-3</v>
      </c>
      <c r="AX70" s="251">
        <v>1.5894122581571902E-3</v>
      </c>
      <c r="AY70" s="251">
        <v>7.9032317011345349E-4</v>
      </c>
      <c r="AZ70" s="251">
        <v>3.9439580663236173E-4</v>
      </c>
      <c r="BA70" s="251">
        <v>4.3495689854121806E-4</v>
      </c>
      <c r="BB70" s="251">
        <v>4.1265017438212618E-3</v>
      </c>
      <c r="BC70" s="251">
        <v>6.2866312703095705E-4</v>
      </c>
      <c r="BD70" s="251">
        <v>9.3487161173046922E-4</v>
      </c>
      <c r="BE70" s="251">
        <v>2.8968762871963089E-4</v>
      </c>
      <c r="BF70" s="251">
        <v>2.5008821580889242E-3</v>
      </c>
      <c r="BG70" s="251">
        <v>7.6848942392859594E-3</v>
      </c>
      <c r="BH70" s="251">
        <v>6.6132531256013179E-4</v>
      </c>
      <c r="BI70" s="251">
        <v>1.9780355634527631E-3</v>
      </c>
      <c r="BJ70" s="251">
        <v>1.6640677902307183E-3</v>
      </c>
      <c r="BK70" s="251">
        <v>1.5902164895696799E-3</v>
      </c>
      <c r="BL70" s="251">
        <v>5.9846748785699335E-3</v>
      </c>
      <c r="BM70" s="251">
        <v>9.5630038847998484E-3</v>
      </c>
      <c r="BN70" s="251">
        <v>3.0953993511309615E-3</v>
      </c>
      <c r="BO70" s="251">
        <v>4.3430009772601422E-3</v>
      </c>
      <c r="BP70" s="251">
        <v>1.0012507294079436</v>
      </c>
      <c r="BQ70" s="251">
        <v>2.2433993906586141E-3</v>
      </c>
      <c r="BR70" s="251">
        <v>2.9331265814769064E-3</v>
      </c>
      <c r="BS70" s="251">
        <v>5.7748268939885683E-3</v>
      </c>
      <c r="BT70" s="251">
        <v>9.927909033828038E-4</v>
      </c>
      <c r="BU70" s="251">
        <v>1.1233191002528167E-3</v>
      </c>
      <c r="BV70" s="251">
        <v>3.6942264364370761E-4</v>
      </c>
      <c r="BW70" s="251">
        <v>4.9291642651437151E-2</v>
      </c>
      <c r="BX70" s="251">
        <v>3.9197618893500258E-3</v>
      </c>
      <c r="BY70" s="251">
        <v>3.0968245241675368E-3</v>
      </c>
      <c r="BZ70" s="251">
        <v>5.9251257298933427E-3</v>
      </c>
      <c r="CA70" s="251">
        <v>5.0502461378518094E-3</v>
      </c>
      <c r="CB70" s="251">
        <v>5.2913553462227416E-3</v>
      </c>
      <c r="CC70" s="251">
        <v>4.4397247986430292E-3</v>
      </c>
      <c r="CD70" s="251">
        <v>2.2234213882143115E-2</v>
      </c>
      <c r="CE70" s="251">
        <v>2.6824367670388021E-3</v>
      </c>
      <c r="CF70" s="251">
        <v>1.8702510648459916E-2</v>
      </c>
      <c r="CG70" s="251">
        <v>6.6715552816581005E-3</v>
      </c>
      <c r="CH70" s="251">
        <v>2.6297284720936905E-3</v>
      </c>
      <c r="CI70" s="251">
        <v>3.6945291157609479E-2</v>
      </c>
      <c r="CJ70" s="251">
        <v>1.0243255036885024E-2</v>
      </c>
      <c r="CK70" s="251">
        <v>5.5047153672429516E-3</v>
      </c>
      <c r="CL70" s="251">
        <v>5.6377703486673938E-3</v>
      </c>
      <c r="CM70" s="251">
        <v>6.8097795594690364E-3</v>
      </c>
      <c r="CN70" s="251">
        <v>5.2889801644436423E-3</v>
      </c>
      <c r="CO70" s="251">
        <v>1.0494185106775559E-3</v>
      </c>
      <c r="CP70" s="251">
        <v>2.0134705857389654E-3</v>
      </c>
      <c r="CQ70" s="251">
        <v>2.6811502578313611E-3</v>
      </c>
      <c r="CR70" s="251">
        <v>3.8407408080180895E-3</v>
      </c>
      <c r="CS70" s="251">
        <v>2.3603789761129342E-3</v>
      </c>
      <c r="CT70" s="251">
        <v>6.1174377914805511E-2</v>
      </c>
      <c r="CU70" s="251">
        <v>2.251679803978137E-2</v>
      </c>
      <c r="CV70" s="251">
        <v>1.3607670626722683E-2</v>
      </c>
      <c r="CW70" s="251">
        <v>1.7613468959623721E-2</v>
      </c>
      <c r="CX70" s="251">
        <v>9.1474083869095852E-4</v>
      </c>
      <c r="CY70" s="251">
        <v>2.1361318656087907E-2</v>
      </c>
      <c r="CZ70" s="251">
        <v>6.9369691731121336E-4</v>
      </c>
      <c r="DA70" s="251">
        <v>1.7971437543833926E-2</v>
      </c>
      <c r="DB70" s="275">
        <v>1.5311212278630828</v>
      </c>
      <c r="DC70" s="275">
        <v>1.1918834</v>
      </c>
    </row>
    <row r="71" spans="1:107" s="253" customFormat="1" ht="15" customHeight="1" x14ac:dyDescent="0.15">
      <c r="A71" s="254" t="s">
        <v>393</v>
      </c>
      <c r="B71" s="255" t="s">
        <v>643</v>
      </c>
      <c r="C71" s="250">
        <v>1.5405053352796504E-2</v>
      </c>
      <c r="D71" s="251">
        <v>1.0991841985624516E-2</v>
      </c>
      <c r="E71" s="251">
        <v>1.5273465819852916E-2</v>
      </c>
      <c r="F71" s="251">
        <v>7.2424484381798365E-3</v>
      </c>
      <c r="G71" s="251">
        <v>1.5683177284125785E-2</v>
      </c>
      <c r="H71" s="251">
        <v>0</v>
      </c>
      <c r="I71" s="251">
        <v>8.3925790842374268E-3</v>
      </c>
      <c r="J71" s="251">
        <v>1.9403950520357715E-2</v>
      </c>
      <c r="K71" s="251">
        <v>4.2740123921948252E-2</v>
      </c>
      <c r="L71" s="251">
        <v>1.7316219534215468E-2</v>
      </c>
      <c r="M71" s="251">
        <v>3.3080623011027287E-2</v>
      </c>
      <c r="N71" s="251">
        <v>4.0459254609112386E-2</v>
      </c>
      <c r="O71" s="251">
        <v>2.7486276267397892E-2</v>
      </c>
      <c r="P71" s="251">
        <v>2.9527986602655872E-2</v>
      </c>
      <c r="Q71" s="251">
        <v>2.7387585239328629E-2</v>
      </c>
      <c r="R71" s="251">
        <v>2.6130441024924858E-2</v>
      </c>
      <c r="S71" s="251">
        <v>2.8165801949727495E-2</v>
      </c>
      <c r="T71" s="251">
        <v>2.6452254937622755E-2</v>
      </c>
      <c r="U71" s="251">
        <v>2.8924713156348453E-2</v>
      </c>
      <c r="V71" s="251">
        <v>3.1321069200852168E-2</v>
      </c>
      <c r="W71" s="251">
        <v>2.1744938540192466E-2</v>
      </c>
      <c r="X71" s="251">
        <v>1.0585713532111988E-2</v>
      </c>
      <c r="Y71" s="251">
        <v>4.2744808424204448E-3</v>
      </c>
      <c r="Z71" s="251">
        <v>4.3033923365852177E-2</v>
      </c>
      <c r="AA71" s="251">
        <v>1.435501934994439E-2</v>
      </c>
      <c r="AB71" s="251">
        <v>2.4237519774343391E-2</v>
      </c>
      <c r="AC71" s="251">
        <v>2.7518857222210868E-2</v>
      </c>
      <c r="AD71" s="251">
        <v>9.73366401579576E-3</v>
      </c>
      <c r="AE71" s="251">
        <v>2.6167022736987983E-2</v>
      </c>
      <c r="AF71" s="251">
        <v>1.6215333266550034E-2</v>
      </c>
      <c r="AG71" s="251">
        <v>2.9744800833803327E-2</v>
      </c>
      <c r="AH71" s="251">
        <v>1.5341303225984544E-2</v>
      </c>
      <c r="AI71" s="251">
        <v>1.188052947017789E-2</v>
      </c>
      <c r="AJ71" s="251">
        <v>1.145486789865106E-2</v>
      </c>
      <c r="AK71" s="251">
        <v>0</v>
      </c>
      <c r="AL71" s="251">
        <v>0</v>
      </c>
      <c r="AM71" s="251">
        <v>3.9425452432742076E-3</v>
      </c>
      <c r="AN71" s="251">
        <v>1.5174745477562798E-2</v>
      </c>
      <c r="AO71" s="251">
        <v>4.3483258733211421E-3</v>
      </c>
      <c r="AP71" s="251">
        <v>0</v>
      </c>
      <c r="AQ71" s="251">
        <v>1.4361334424941552E-2</v>
      </c>
      <c r="AR71" s="251">
        <v>1.3338280941875412E-2</v>
      </c>
      <c r="AS71" s="251">
        <v>1.1933521917559642E-2</v>
      </c>
      <c r="AT71" s="251">
        <v>1.4078958303185351E-2</v>
      </c>
      <c r="AU71" s="251">
        <v>1.6462507418084409E-2</v>
      </c>
      <c r="AV71" s="251">
        <v>2.2997528668066328E-2</v>
      </c>
      <c r="AW71" s="251">
        <v>2.0576131062852696E-2</v>
      </c>
      <c r="AX71" s="251">
        <v>1.6517173258807645E-2</v>
      </c>
      <c r="AY71" s="251">
        <v>2.0567468818732101E-2</v>
      </c>
      <c r="AZ71" s="251">
        <v>2.4819019661524118E-2</v>
      </c>
      <c r="BA71" s="251">
        <v>1.9493392149415353E-2</v>
      </c>
      <c r="BB71" s="251">
        <v>2.2429272119127916E-2</v>
      </c>
      <c r="BC71" s="251">
        <v>2.1769282881268771E-2</v>
      </c>
      <c r="BD71" s="251">
        <v>1.8069697687038342E-2</v>
      </c>
      <c r="BE71" s="251">
        <v>1.188365586814865E-2</v>
      </c>
      <c r="BF71" s="251">
        <v>2.5264617286535562E-2</v>
      </c>
      <c r="BG71" s="251">
        <v>2.1610151216501349E-2</v>
      </c>
      <c r="BH71" s="251">
        <v>2.7749632881417349E-2</v>
      </c>
      <c r="BI71" s="251">
        <v>3.6834060410003105E-3</v>
      </c>
      <c r="BJ71" s="251">
        <v>2.3508255883877317E-2</v>
      </c>
      <c r="BK71" s="251">
        <v>2.5478094997178426E-2</v>
      </c>
      <c r="BL71" s="251">
        <v>1.4358518925614724E-2</v>
      </c>
      <c r="BM71" s="251">
        <v>3.9052416860228239E-3</v>
      </c>
      <c r="BN71" s="251">
        <v>4.8668926159469196E-3</v>
      </c>
      <c r="BO71" s="251">
        <v>1.0364162045778605E-2</v>
      </c>
      <c r="BP71" s="251">
        <v>7.3411091870655074E-3</v>
      </c>
      <c r="BQ71" s="251">
        <v>1.0045619890833866</v>
      </c>
      <c r="BR71" s="251">
        <v>4.5928245160334145E-3</v>
      </c>
      <c r="BS71" s="251">
        <v>3.0134328005335868E-3</v>
      </c>
      <c r="BT71" s="251">
        <v>1.2021800724610861E-3</v>
      </c>
      <c r="BU71" s="251">
        <v>2.4874055702034902E-3</v>
      </c>
      <c r="BV71" s="251">
        <v>7.8205423683597988E-4</v>
      </c>
      <c r="BW71" s="251">
        <v>2.1571714567250677E-3</v>
      </c>
      <c r="BX71" s="251">
        <v>3.8481289079118353E-3</v>
      </c>
      <c r="BY71" s="251">
        <v>1.8277601682236074E-2</v>
      </c>
      <c r="BZ71" s="251">
        <v>4.4145236192366126E-3</v>
      </c>
      <c r="CA71" s="251">
        <v>2.2796230075955034E-3</v>
      </c>
      <c r="CB71" s="251">
        <v>3.2380036981894652E-3</v>
      </c>
      <c r="CC71" s="251">
        <v>4.6260187034682185E-3</v>
      </c>
      <c r="CD71" s="251">
        <v>3.8179496591246543E-3</v>
      </c>
      <c r="CE71" s="251">
        <v>1.6455455870964387E-3</v>
      </c>
      <c r="CF71" s="251">
        <v>3.3831053076533576E-3</v>
      </c>
      <c r="CG71" s="251">
        <v>3.0924077064753541E-3</v>
      </c>
      <c r="CH71" s="251">
        <v>7.0978205652178425E-3</v>
      </c>
      <c r="CI71" s="251">
        <v>3.7685507103329052E-3</v>
      </c>
      <c r="CJ71" s="251">
        <v>3.7242936556530757E-3</v>
      </c>
      <c r="CK71" s="251">
        <v>9.724089428948807E-3</v>
      </c>
      <c r="CL71" s="251">
        <v>2.2794009458069843E-2</v>
      </c>
      <c r="CM71" s="251">
        <v>8.5722086293366084E-3</v>
      </c>
      <c r="CN71" s="251">
        <v>7.7614042618294726E-3</v>
      </c>
      <c r="CO71" s="251">
        <v>1.0217257262536148E-2</v>
      </c>
      <c r="CP71" s="251">
        <v>8.0406791493154734E-3</v>
      </c>
      <c r="CQ71" s="251">
        <v>4.4172224946159543E-3</v>
      </c>
      <c r="CR71" s="251">
        <v>2.6700930278742149E-2</v>
      </c>
      <c r="CS71" s="251">
        <v>3.5244351979035098E-3</v>
      </c>
      <c r="CT71" s="251">
        <v>1.9481602836547048E-2</v>
      </c>
      <c r="CU71" s="251">
        <v>2.8714218340803798E-2</v>
      </c>
      <c r="CV71" s="251">
        <v>1.2014449308825972E-2</v>
      </c>
      <c r="CW71" s="251">
        <v>6.5837017128244409E-3</v>
      </c>
      <c r="CX71" s="251">
        <v>1.3347165589983865E-2</v>
      </c>
      <c r="CY71" s="251">
        <v>7.411107080714901E-3</v>
      </c>
      <c r="CZ71" s="251">
        <v>5.895840883573443E-2</v>
      </c>
      <c r="DA71" s="251">
        <v>3.2863381331041741E-3</v>
      </c>
      <c r="DB71" s="276">
        <v>2.5121256231032945</v>
      </c>
      <c r="DC71" s="276">
        <v>1.95553479</v>
      </c>
    </row>
    <row r="72" spans="1:107" s="253" customFormat="1" ht="15" customHeight="1" x14ac:dyDescent="0.15">
      <c r="A72" s="254" t="s">
        <v>394</v>
      </c>
      <c r="B72" s="255" t="s">
        <v>644</v>
      </c>
      <c r="C72" s="250">
        <v>3.0021795451194742E-2</v>
      </c>
      <c r="D72" s="251">
        <v>2.0996459608352707E-2</v>
      </c>
      <c r="E72" s="251">
        <v>9.4496136622136996E-3</v>
      </c>
      <c r="F72" s="251">
        <v>6.3911038035396233E-3</v>
      </c>
      <c r="G72" s="251">
        <v>1.152756957385568E-2</v>
      </c>
      <c r="H72" s="251">
        <v>0</v>
      </c>
      <c r="I72" s="251">
        <v>1.3591535772989617E-2</v>
      </c>
      <c r="J72" s="251">
        <v>7.8620484114085218E-3</v>
      </c>
      <c r="K72" s="251">
        <v>3.8427748089071971E-3</v>
      </c>
      <c r="L72" s="251">
        <v>1.4092932573260903E-2</v>
      </c>
      <c r="M72" s="251">
        <v>3.5883977372410652E-3</v>
      </c>
      <c r="N72" s="251">
        <v>1.4282733704403664E-2</v>
      </c>
      <c r="O72" s="251">
        <v>2.5928607235220962E-3</v>
      </c>
      <c r="P72" s="251">
        <v>6.0883202889120275E-3</v>
      </c>
      <c r="Q72" s="251">
        <v>2.6577659813544078E-3</v>
      </c>
      <c r="R72" s="251">
        <v>1.8697484762905888E-2</v>
      </c>
      <c r="S72" s="251">
        <v>3.4194420493626398E-3</v>
      </c>
      <c r="T72" s="251">
        <v>5.4781954919232633E-3</v>
      </c>
      <c r="U72" s="251">
        <v>1.7579371508378181E-3</v>
      </c>
      <c r="V72" s="251">
        <v>1.4199018109153489E-3</v>
      </c>
      <c r="W72" s="251">
        <v>1.4995390480368634E-3</v>
      </c>
      <c r="X72" s="251">
        <v>2.8714583503061087E-3</v>
      </c>
      <c r="Y72" s="251">
        <v>1.7057910755381136E-3</v>
      </c>
      <c r="Z72" s="251">
        <v>2.5075421245245454E-3</v>
      </c>
      <c r="AA72" s="251">
        <v>9.3513000084045829E-4</v>
      </c>
      <c r="AB72" s="251">
        <v>1.6497297309367692E-3</v>
      </c>
      <c r="AC72" s="251">
        <v>1.3173480338958476E-3</v>
      </c>
      <c r="AD72" s="251">
        <v>1.8226806773064125E-3</v>
      </c>
      <c r="AE72" s="251">
        <v>9.1336305563394097E-4</v>
      </c>
      <c r="AF72" s="251">
        <v>2.1157979084440483E-3</v>
      </c>
      <c r="AG72" s="251">
        <v>1.2822145966015738E-2</v>
      </c>
      <c r="AH72" s="251">
        <v>4.003313047693453E-3</v>
      </c>
      <c r="AI72" s="251">
        <v>3.2228941141712254E-3</v>
      </c>
      <c r="AJ72" s="251">
        <v>5.9368706011652056E-3</v>
      </c>
      <c r="AK72" s="251">
        <v>0</v>
      </c>
      <c r="AL72" s="251">
        <v>0</v>
      </c>
      <c r="AM72" s="251">
        <v>9.8992435765455668E-4</v>
      </c>
      <c r="AN72" s="251">
        <v>2.3712555386439767E-3</v>
      </c>
      <c r="AO72" s="251">
        <v>3.1212349063323708E-3</v>
      </c>
      <c r="AP72" s="251">
        <v>0</v>
      </c>
      <c r="AQ72" s="251">
        <v>1.2439549999353153E-3</v>
      </c>
      <c r="AR72" s="251">
        <v>1.398658889762045E-3</v>
      </c>
      <c r="AS72" s="251">
        <v>1.4634076128433142E-3</v>
      </c>
      <c r="AT72" s="251">
        <v>2.1723848385689754E-3</v>
      </c>
      <c r="AU72" s="251">
        <v>2.941256165879225E-3</v>
      </c>
      <c r="AV72" s="251">
        <v>3.7329420721623134E-3</v>
      </c>
      <c r="AW72" s="251">
        <v>1.1871297883938522E-3</v>
      </c>
      <c r="AX72" s="251">
        <v>1.979431501092397E-3</v>
      </c>
      <c r="AY72" s="251">
        <v>2.4279202173224305E-3</v>
      </c>
      <c r="AZ72" s="251">
        <v>1.4944794480348305E-3</v>
      </c>
      <c r="BA72" s="251">
        <v>3.4387744187523812E-3</v>
      </c>
      <c r="BB72" s="251">
        <v>1.7785102205513717E-3</v>
      </c>
      <c r="BC72" s="251">
        <v>2.2124912395773398E-3</v>
      </c>
      <c r="BD72" s="251">
        <v>2.7626772599530134E-3</v>
      </c>
      <c r="BE72" s="251">
        <v>1.3822817546382668E-3</v>
      </c>
      <c r="BF72" s="251">
        <v>3.8830839199959955E-3</v>
      </c>
      <c r="BG72" s="251">
        <v>1.9930139049572026E-3</v>
      </c>
      <c r="BH72" s="251">
        <v>3.5642127087410345E-2</v>
      </c>
      <c r="BI72" s="251">
        <v>4.3786126568540066E-3</v>
      </c>
      <c r="BJ72" s="251">
        <v>4.2286669817677694E-3</v>
      </c>
      <c r="BK72" s="251">
        <v>4.7524725177539419E-3</v>
      </c>
      <c r="BL72" s="251">
        <v>5.3799630594409979E-3</v>
      </c>
      <c r="BM72" s="251">
        <v>1.3297113642947867E-3</v>
      </c>
      <c r="BN72" s="251">
        <v>1.3735824642025574E-3</v>
      </c>
      <c r="BO72" s="251">
        <v>3.6560184928124372E-3</v>
      </c>
      <c r="BP72" s="251">
        <v>6.1589809907491334E-3</v>
      </c>
      <c r="BQ72" s="251">
        <v>4.9591226003266129E-3</v>
      </c>
      <c r="BR72" s="251">
        <v>1.0046813971869482</v>
      </c>
      <c r="BS72" s="251">
        <v>2.6486142612709915E-3</v>
      </c>
      <c r="BT72" s="251">
        <v>1.2502139740548073E-3</v>
      </c>
      <c r="BU72" s="251">
        <v>4.2026428867744945E-3</v>
      </c>
      <c r="BV72" s="251">
        <v>6.3228842760618348E-4</v>
      </c>
      <c r="BW72" s="251">
        <v>1.7985756222410291E-3</v>
      </c>
      <c r="BX72" s="251">
        <v>5.1869435273795179E-3</v>
      </c>
      <c r="BY72" s="251">
        <v>4.7076676092820131E-2</v>
      </c>
      <c r="BZ72" s="251">
        <v>3.5902709249033883E-3</v>
      </c>
      <c r="CA72" s="251">
        <v>1.9108708419511196E-3</v>
      </c>
      <c r="CB72" s="251">
        <v>5.2214607333840304E-3</v>
      </c>
      <c r="CC72" s="251">
        <v>2.9241354416454624E-3</v>
      </c>
      <c r="CD72" s="251">
        <v>2.3610897013205249E-3</v>
      </c>
      <c r="CE72" s="251">
        <v>2.6525075519362772E-3</v>
      </c>
      <c r="CF72" s="251">
        <v>3.4312112389796269E-3</v>
      </c>
      <c r="CG72" s="251">
        <v>3.2824379981781621E-3</v>
      </c>
      <c r="CH72" s="251">
        <v>4.1926858589923415E-3</v>
      </c>
      <c r="CI72" s="251">
        <v>4.6270581431576766E-3</v>
      </c>
      <c r="CJ72" s="251">
        <v>3.5318284733678895E-3</v>
      </c>
      <c r="CK72" s="251">
        <v>1.0988847646881962E-2</v>
      </c>
      <c r="CL72" s="251">
        <v>3.040475809838124E-3</v>
      </c>
      <c r="CM72" s="251">
        <v>7.9471635003846072E-3</v>
      </c>
      <c r="CN72" s="251">
        <v>6.6203162790266059E-3</v>
      </c>
      <c r="CO72" s="251">
        <v>1.2713157254099869E-2</v>
      </c>
      <c r="CP72" s="251">
        <v>9.52966952363451E-3</v>
      </c>
      <c r="CQ72" s="251">
        <v>3.264814570439761E-3</v>
      </c>
      <c r="CR72" s="251">
        <v>3.3658905307684703E-3</v>
      </c>
      <c r="CS72" s="251">
        <v>3.7741925569487046E-3</v>
      </c>
      <c r="CT72" s="251">
        <v>2.2642731900302433E-2</v>
      </c>
      <c r="CU72" s="251">
        <v>3.4186188381829137E-2</v>
      </c>
      <c r="CV72" s="251">
        <v>1.0474157330167884E-2</v>
      </c>
      <c r="CW72" s="251">
        <v>8.8753251698319539E-3</v>
      </c>
      <c r="CX72" s="251">
        <v>4.7010182169376791E-3</v>
      </c>
      <c r="CY72" s="251">
        <v>1.3599210130761678E-2</v>
      </c>
      <c r="CZ72" s="251">
        <v>7.9616471712661563E-2</v>
      </c>
      <c r="DA72" s="251">
        <v>1.4388559499309266E-3</v>
      </c>
      <c r="DB72" s="276">
        <v>1.6788979437236307</v>
      </c>
      <c r="DC72" s="276">
        <v>1.3069184599999999</v>
      </c>
    </row>
    <row r="73" spans="1:107" s="253" customFormat="1" ht="15" customHeight="1" x14ac:dyDescent="0.15">
      <c r="A73" s="254" t="s">
        <v>395</v>
      </c>
      <c r="B73" s="255" t="s">
        <v>574</v>
      </c>
      <c r="C73" s="250">
        <v>1.0714502275063747E-2</v>
      </c>
      <c r="D73" s="251">
        <v>7.1880474747201733E-3</v>
      </c>
      <c r="E73" s="251">
        <v>1.2314684094836836E-2</v>
      </c>
      <c r="F73" s="251">
        <v>1.3144223322424814E-2</v>
      </c>
      <c r="G73" s="251">
        <v>1.0398747299739431E-2</v>
      </c>
      <c r="H73" s="251">
        <v>0</v>
      </c>
      <c r="I73" s="251">
        <v>5.1018732939697234E-2</v>
      </c>
      <c r="J73" s="251">
        <v>6.0038269060882386E-3</v>
      </c>
      <c r="K73" s="251">
        <v>7.6268698119442979E-3</v>
      </c>
      <c r="L73" s="251">
        <v>6.4894034815412213E-3</v>
      </c>
      <c r="M73" s="251">
        <v>7.3249691376501202E-3</v>
      </c>
      <c r="N73" s="251">
        <v>8.4436465151842572E-3</v>
      </c>
      <c r="O73" s="251">
        <v>7.7888681610625505E-3</v>
      </c>
      <c r="P73" s="251">
        <v>7.0391086658463655E-3</v>
      </c>
      <c r="Q73" s="251">
        <v>1.4116058510412097E-2</v>
      </c>
      <c r="R73" s="251">
        <v>1.6834832326353983E-2</v>
      </c>
      <c r="S73" s="251">
        <v>1.1983199506130358E-2</v>
      </c>
      <c r="T73" s="251">
        <v>1.220963118148188E-2</v>
      </c>
      <c r="U73" s="251">
        <v>1.1050025132222139E-2</v>
      </c>
      <c r="V73" s="251">
        <v>9.2068846668763808E-3</v>
      </c>
      <c r="W73" s="251">
        <v>1.1495656455958327E-2</v>
      </c>
      <c r="X73" s="251">
        <v>1.297981314490913E-2</v>
      </c>
      <c r="Y73" s="251">
        <v>1.7624165155411466E-2</v>
      </c>
      <c r="Z73" s="251">
        <v>5.9358038139138026E-3</v>
      </c>
      <c r="AA73" s="251">
        <v>1.0324567172638599E-2</v>
      </c>
      <c r="AB73" s="251">
        <v>9.1639314178918272E-3</v>
      </c>
      <c r="AC73" s="251">
        <v>7.0576505303851346E-3</v>
      </c>
      <c r="AD73" s="251">
        <v>5.0944057910090991E-3</v>
      </c>
      <c r="AE73" s="251">
        <v>5.3482544338800423E-3</v>
      </c>
      <c r="AF73" s="251">
        <v>6.7563966117582998E-3</v>
      </c>
      <c r="AG73" s="251">
        <v>7.1434690588265352E-3</v>
      </c>
      <c r="AH73" s="251">
        <v>1.0378242384397822E-2</v>
      </c>
      <c r="AI73" s="251">
        <v>1.290539797065318E-2</v>
      </c>
      <c r="AJ73" s="251">
        <v>2.1000085741083908E-2</v>
      </c>
      <c r="AK73" s="251">
        <v>0</v>
      </c>
      <c r="AL73" s="251">
        <v>0</v>
      </c>
      <c r="AM73" s="251">
        <v>4.332368966293537E-3</v>
      </c>
      <c r="AN73" s="251">
        <v>1.0355148275571307E-2</v>
      </c>
      <c r="AO73" s="251">
        <v>1.7183712100908424E-2</v>
      </c>
      <c r="AP73" s="251">
        <v>0</v>
      </c>
      <c r="AQ73" s="251">
        <v>4.7622317747081713E-3</v>
      </c>
      <c r="AR73" s="251">
        <v>1.1880296493666452E-2</v>
      </c>
      <c r="AS73" s="251">
        <v>8.3519392896531687E-3</v>
      </c>
      <c r="AT73" s="251">
        <v>6.2545774840970809E-3</v>
      </c>
      <c r="AU73" s="251">
        <v>6.8784358310918208E-3</v>
      </c>
      <c r="AV73" s="251">
        <v>1.0979221545383342E-2</v>
      </c>
      <c r="AW73" s="251">
        <v>6.3945338928858312E-3</v>
      </c>
      <c r="AX73" s="251">
        <v>7.3794114007778881E-3</v>
      </c>
      <c r="AY73" s="251">
        <v>6.8452804574375102E-3</v>
      </c>
      <c r="AZ73" s="251">
        <v>7.2288657042565985E-3</v>
      </c>
      <c r="BA73" s="251">
        <v>6.0661782058646606E-3</v>
      </c>
      <c r="BB73" s="251">
        <v>1.3530416271765822E-2</v>
      </c>
      <c r="BC73" s="251">
        <v>1.0343368219208863E-2</v>
      </c>
      <c r="BD73" s="251">
        <v>9.9184722148645127E-3</v>
      </c>
      <c r="BE73" s="251">
        <v>4.7254413811337334E-3</v>
      </c>
      <c r="BF73" s="251">
        <v>1.2532547456504253E-2</v>
      </c>
      <c r="BG73" s="251">
        <v>1.1484157685556655E-2</v>
      </c>
      <c r="BH73" s="251">
        <v>2.3723620923029137E-2</v>
      </c>
      <c r="BI73" s="251">
        <v>1.2591844602126442E-2</v>
      </c>
      <c r="BJ73" s="251">
        <v>1.2891129479289748E-2</v>
      </c>
      <c r="BK73" s="251">
        <v>8.6778727702143885E-3</v>
      </c>
      <c r="BL73" s="251">
        <v>1.6191852694324958E-2</v>
      </c>
      <c r="BM73" s="251">
        <v>2.2774024632566291E-2</v>
      </c>
      <c r="BN73" s="251">
        <v>9.7037555071693114E-3</v>
      </c>
      <c r="BO73" s="251">
        <v>1.7817101124657703E-2</v>
      </c>
      <c r="BP73" s="251">
        <v>2.9856862713963102E-2</v>
      </c>
      <c r="BQ73" s="251">
        <v>2.3258360470429961E-2</v>
      </c>
      <c r="BR73" s="251">
        <v>1.8403030676002765E-2</v>
      </c>
      <c r="BS73" s="251">
        <v>1.0672064456849131</v>
      </c>
      <c r="BT73" s="251">
        <v>7.5733972956607692E-2</v>
      </c>
      <c r="BU73" s="251">
        <v>9.0172047078684855E-2</v>
      </c>
      <c r="BV73" s="251">
        <v>5.9163734538173959E-2</v>
      </c>
      <c r="BW73" s="251">
        <v>5.1970767677562396E-2</v>
      </c>
      <c r="BX73" s="251">
        <v>1.36880082209173E-2</v>
      </c>
      <c r="BY73" s="251">
        <v>4.7353981964642487E-2</v>
      </c>
      <c r="BZ73" s="251">
        <v>4.8991820389057465E-2</v>
      </c>
      <c r="CA73" s="251">
        <v>2.457672017398721E-2</v>
      </c>
      <c r="CB73" s="251">
        <v>1.8134277681247649E-2</v>
      </c>
      <c r="CC73" s="251">
        <v>1.4425626263950525E-2</v>
      </c>
      <c r="CD73" s="251">
        <v>1.1380292915470654E-2</v>
      </c>
      <c r="CE73" s="251">
        <v>3.2045532923907528E-3</v>
      </c>
      <c r="CF73" s="251">
        <v>1.3192315587517777E-2</v>
      </c>
      <c r="CG73" s="251">
        <v>7.0336358853285257E-3</v>
      </c>
      <c r="CH73" s="251">
        <v>7.7443666120845236E-3</v>
      </c>
      <c r="CI73" s="251">
        <v>1.4267592759413424E-2</v>
      </c>
      <c r="CJ73" s="251">
        <v>1.2341194250768935E-2</v>
      </c>
      <c r="CK73" s="251">
        <v>5.5401048796583294E-3</v>
      </c>
      <c r="CL73" s="251">
        <v>7.0118476958032144E-3</v>
      </c>
      <c r="CM73" s="251">
        <v>1.5907328476190447E-2</v>
      </c>
      <c r="CN73" s="251">
        <v>9.7890816949004859E-3</v>
      </c>
      <c r="CO73" s="251">
        <v>2.2599387693361506E-2</v>
      </c>
      <c r="CP73" s="251">
        <v>5.0100908439643002E-2</v>
      </c>
      <c r="CQ73" s="251">
        <v>6.1864889038914309E-3</v>
      </c>
      <c r="CR73" s="251">
        <v>8.9014297141767479E-3</v>
      </c>
      <c r="CS73" s="251">
        <v>5.6098145671164799E-3</v>
      </c>
      <c r="CT73" s="251">
        <v>3.1499172932560403E-2</v>
      </c>
      <c r="CU73" s="251">
        <v>1.4821572050380649E-2</v>
      </c>
      <c r="CV73" s="251">
        <v>8.8170277416449241E-3</v>
      </c>
      <c r="CW73" s="251">
        <v>1.6455940079621419E-2</v>
      </c>
      <c r="CX73" s="251">
        <v>1.692988433054796E-2</v>
      </c>
      <c r="CY73" s="251">
        <v>1.1718035775412687E-2</v>
      </c>
      <c r="CZ73" s="251">
        <v>4.6890171172584323E-3</v>
      </c>
      <c r="DA73" s="251">
        <v>3.0827051236333777E-2</v>
      </c>
      <c r="DB73" s="276">
        <v>2.5954056085986195</v>
      </c>
      <c r="DC73" s="276">
        <v>2.0203631199999998</v>
      </c>
    </row>
    <row r="74" spans="1:107" s="253" customFormat="1" ht="15" customHeight="1" x14ac:dyDescent="0.15">
      <c r="A74" s="254" t="s">
        <v>396</v>
      </c>
      <c r="B74" s="255" t="s">
        <v>575</v>
      </c>
      <c r="C74" s="250">
        <v>3.8682497388749502E-3</v>
      </c>
      <c r="D74" s="251">
        <v>2.7222689058398388E-3</v>
      </c>
      <c r="E74" s="251">
        <v>4.6987901658188651E-3</v>
      </c>
      <c r="F74" s="251">
        <v>3.7996923484883167E-3</v>
      </c>
      <c r="G74" s="251">
        <v>2.7734203112904712E-3</v>
      </c>
      <c r="H74" s="251">
        <v>0</v>
      </c>
      <c r="I74" s="251">
        <v>1.1663450301109388E-2</v>
      </c>
      <c r="J74" s="251">
        <v>5.3974140607525303E-3</v>
      </c>
      <c r="K74" s="251">
        <v>3.8100039100540423E-3</v>
      </c>
      <c r="L74" s="251">
        <v>3.0818412059443732E-3</v>
      </c>
      <c r="M74" s="251">
        <v>7.9979109053343201E-3</v>
      </c>
      <c r="N74" s="251">
        <v>5.711733128033805E-3</v>
      </c>
      <c r="O74" s="251">
        <v>3.963729143660266E-3</v>
      </c>
      <c r="P74" s="251">
        <v>3.2707474849848856E-3</v>
      </c>
      <c r="Q74" s="251">
        <v>4.5078674245925153E-3</v>
      </c>
      <c r="R74" s="251">
        <v>6.9468537473475122E-3</v>
      </c>
      <c r="S74" s="251">
        <v>4.4922729002242661E-3</v>
      </c>
      <c r="T74" s="251">
        <v>6.568417564720699E-3</v>
      </c>
      <c r="U74" s="251">
        <v>4.7441835984833765E-3</v>
      </c>
      <c r="V74" s="251">
        <v>4.0413026895014491E-3</v>
      </c>
      <c r="W74" s="251">
        <v>6.7216251937136338E-3</v>
      </c>
      <c r="X74" s="251">
        <v>3.6509947833408656E-3</v>
      </c>
      <c r="Y74" s="251">
        <v>6.9853046862327966E-3</v>
      </c>
      <c r="Z74" s="251">
        <v>5.7597295873799493E-3</v>
      </c>
      <c r="AA74" s="251">
        <v>2.9339280987444702E-3</v>
      </c>
      <c r="AB74" s="251">
        <v>6.6977911095322737E-3</v>
      </c>
      <c r="AC74" s="251">
        <v>2.3846144311036959E-3</v>
      </c>
      <c r="AD74" s="251">
        <v>3.5861132877864437E-3</v>
      </c>
      <c r="AE74" s="251">
        <v>4.8262570221887019E-3</v>
      </c>
      <c r="AF74" s="251">
        <v>5.0344682442290817E-3</v>
      </c>
      <c r="AG74" s="251">
        <v>3.844080656763167E-3</v>
      </c>
      <c r="AH74" s="251">
        <v>4.4773267809929372E-3</v>
      </c>
      <c r="AI74" s="251">
        <v>6.8925029327356899E-3</v>
      </c>
      <c r="AJ74" s="251">
        <v>6.6435221843967425E-3</v>
      </c>
      <c r="AK74" s="251">
        <v>0</v>
      </c>
      <c r="AL74" s="251">
        <v>0</v>
      </c>
      <c r="AM74" s="251">
        <v>2.1273570679913793E-3</v>
      </c>
      <c r="AN74" s="251">
        <v>4.7185754248495158E-3</v>
      </c>
      <c r="AO74" s="251">
        <v>3.4363630335783844E-3</v>
      </c>
      <c r="AP74" s="251">
        <v>0</v>
      </c>
      <c r="AQ74" s="251">
        <v>2.2067869827057541E-3</v>
      </c>
      <c r="AR74" s="251">
        <v>7.3141607119513565E-3</v>
      </c>
      <c r="AS74" s="251">
        <v>4.1434825610745692E-3</v>
      </c>
      <c r="AT74" s="251">
        <v>4.7514414699932868E-3</v>
      </c>
      <c r="AU74" s="251">
        <v>3.7668463932326157E-3</v>
      </c>
      <c r="AV74" s="251">
        <v>4.5216393244241143E-3</v>
      </c>
      <c r="AW74" s="251">
        <v>2.7550909111210675E-3</v>
      </c>
      <c r="AX74" s="251">
        <v>3.1178765740387505E-3</v>
      </c>
      <c r="AY74" s="251">
        <v>3.871953611798774E-3</v>
      </c>
      <c r="AZ74" s="251">
        <v>4.369102507353729E-3</v>
      </c>
      <c r="BA74" s="251">
        <v>3.7911424739898547E-3</v>
      </c>
      <c r="BB74" s="251">
        <v>4.6614631973142416E-3</v>
      </c>
      <c r="BC74" s="251">
        <v>5.0277680689889692E-3</v>
      </c>
      <c r="BD74" s="251">
        <v>4.2253460221990625E-3</v>
      </c>
      <c r="BE74" s="251">
        <v>1.7903720597256618E-3</v>
      </c>
      <c r="BF74" s="251">
        <v>5.6057567828870052E-3</v>
      </c>
      <c r="BG74" s="251">
        <v>2.9407453459476198E-3</v>
      </c>
      <c r="BH74" s="251">
        <v>6.0897753269404881E-3</v>
      </c>
      <c r="BI74" s="251">
        <v>8.3282758407918576E-3</v>
      </c>
      <c r="BJ74" s="251">
        <v>1.0487488080680094E-2</v>
      </c>
      <c r="BK74" s="251">
        <v>5.8156707397712818E-3</v>
      </c>
      <c r="BL74" s="251">
        <v>5.8200320072864971E-3</v>
      </c>
      <c r="BM74" s="251">
        <v>9.8418810528936116E-3</v>
      </c>
      <c r="BN74" s="251">
        <v>1.5947673501929108E-2</v>
      </c>
      <c r="BO74" s="251">
        <v>4.2199386819872014E-3</v>
      </c>
      <c r="BP74" s="251">
        <v>4.0278591153730661E-3</v>
      </c>
      <c r="BQ74" s="251">
        <v>2.6352388624321536E-2</v>
      </c>
      <c r="BR74" s="251">
        <v>3.2160424273362971E-2</v>
      </c>
      <c r="BS74" s="251">
        <v>1.4280204845539435E-2</v>
      </c>
      <c r="BT74" s="251">
        <v>1.0285638126596386</v>
      </c>
      <c r="BU74" s="251">
        <v>7.9730498204437977E-2</v>
      </c>
      <c r="BV74" s="251">
        <v>7.1646190304406774E-3</v>
      </c>
      <c r="BW74" s="251">
        <v>3.7071868355564247E-3</v>
      </c>
      <c r="BX74" s="251">
        <v>1.2081298122635066E-2</v>
      </c>
      <c r="BY74" s="251">
        <v>2.6527276110470545E-2</v>
      </c>
      <c r="BZ74" s="251">
        <v>6.7447008298149563E-2</v>
      </c>
      <c r="CA74" s="251">
        <v>6.9893602492465115E-3</v>
      </c>
      <c r="CB74" s="251">
        <v>6.8354518343064746E-2</v>
      </c>
      <c r="CC74" s="251">
        <v>8.0412227616742549E-2</v>
      </c>
      <c r="CD74" s="251">
        <v>1.9754555162404423E-2</v>
      </c>
      <c r="CE74" s="251">
        <v>1.4961766043893245E-2</v>
      </c>
      <c r="CF74" s="251">
        <v>1.6664063903633172E-2</v>
      </c>
      <c r="CG74" s="251">
        <v>1.1419285345307048E-2</v>
      </c>
      <c r="CH74" s="251">
        <v>3.0802061568563223E-2</v>
      </c>
      <c r="CI74" s="251">
        <v>4.769045810041078E-3</v>
      </c>
      <c r="CJ74" s="251">
        <v>3.0217058994327951E-3</v>
      </c>
      <c r="CK74" s="251">
        <v>1.7022748853931433E-2</v>
      </c>
      <c r="CL74" s="251">
        <v>2.076265763934278E-2</v>
      </c>
      <c r="CM74" s="251">
        <v>7.5362344408496807E-3</v>
      </c>
      <c r="CN74" s="251">
        <v>7.8957632218886083E-3</v>
      </c>
      <c r="CO74" s="251">
        <v>1.4626230423314363E-2</v>
      </c>
      <c r="CP74" s="251">
        <v>2.4549391210625153E-2</v>
      </c>
      <c r="CQ74" s="251">
        <v>9.5793089867861857E-3</v>
      </c>
      <c r="CR74" s="251">
        <v>4.7901128844924992E-3</v>
      </c>
      <c r="CS74" s="251">
        <v>1.0888378493540189E-2</v>
      </c>
      <c r="CT74" s="251">
        <v>1.5926957602501957E-2</v>
      </c>
      <c r="CU74" s="251">
        <v>4.8118281322891636E-2</v>
      </c>
      <c r="CV74" s="251">
        <v>2.7081248450342474E-2</v>
      </c>
      <c r="CW74" s="251">
        <v>7.4347701993414724E-3</v>
      </c>
      <c r="CX74" s="251">
        <v>2.331312766399346E-2</v>
      </c>
      <c r="CY74" s="251">
        <v>2.0487837132643953E-2</v>
      </c>
      <c r="CZ74" s="251">
        <v>5.0191104690051301E-3</v>
      </c>
      <c r="DA74" s="251">
        <v>1.6645240019918132E-2</v>
      </c>
      <c r="DB74" s="275">
        <v>2.1510609793693054</v>
      </c>
      <c r="DC74" s="275">
        <v>1.6744682500000001</v>
      </c>
    </row>
    <row r="75" spans="1:107" s="253" customFormat="1" ht="15" customHeight="1" x14ac:dyDescent="0.15">
      <c r="A75" s="254" t="s">
        <v>397</v>
      </c>
      <c r="B75" s="255" t="s">
        <v>479</v>
      </c>
      <c r="C75" s="250">
        <v>0</v>
      </c>
      <c r="D75" s="251">
        <v>0</v>
      </c>
      <c r="E75" s="251">
        <v>0</v>
      </c>
      <c r="F75" s="251">
        <v>0</v>
      </c>
      <c r="G75" s="251">
        <v>0</v>
      </c>
      <c r="H75" s="251">
        <v>0</v>
      </c>
      <c r="I75" s="251">
        <v>0</v>
      </c>
      <c r="J75" s="251">
        <v>0</v>
      </c>
      <c r="K75" s="251">
        <v>0</v>
      </c>
      <c r="L75" s="251">
        <v>0</v>
      </c>
      <c r="M75" s="251">
        <v>0</v>
      </c>
      <c r="N75" s="251">
        <v>0</v>
      </c>
      <c r="O75" s="251">
        <v>0</v>
      </c>
      <c r="P75" s="251">
        <v>0</v>
      </c>
      <c r="Q75" s="251">
        <v>0</v>
      </c>
      <c r="R75" s="251">
        <v>0</v>
      </c>
      <c r="S75" s="251">
        <v>0</v>
      </c>
      <c r="T75" s="251">
        <v>0</v>
      </c>
      <c r="U75" s="251">
        <v>0</v>
      </c>
      <c r="V75" s="251">
        <v>0</v>
      </c>
      <c r="W75" s="251">
        <v>0</v>
      </c>
      <c r="X75" s="251">
        <v>0</v>
      </c>
      <c r="Y75" s="251">
        <v>0</v>
      </c>
      <c r="Z75" s="251">
        <v>0</v>
      </c>
      <c r="AA75" s="251">
        <v>0</v>
      </c>
      <c r="AB75" s="251">
        <v>0</v>
      </c>
      <c r="AC75" s="251">
        <v>0</v>
      </c>
      <c r="AD75" s="251">
        <v>0</v>
      </c>
      <c r="AE75" s="251">
        <v>0</v>
      </c>
      <c r="AF75" s="251">
        <v>0</v>
      </c>
      <c r="AG75" s="251">
        <v>0</v>
      </c>
      <c r="AH75" s="251">
        <v>0</v>
      </c>
      <c r="AI75" s="251">
        <v>0</v>
      </c>
      <c r="AJ75" s="251">
        <v>0</v>
      </c>
      <c r="AK75" s="251">
        <v>0</v>
      </c>
      <c r="AL75" s="251">
        <v>0</v>
      </c>
      <c r="AM75" s="251">
        <v>0</v>
      </c>
      <c r="AN75" s="251">
        <v>0</v>
      </c>
      <c r="AO75" s="251">
        <v>0</v>
      </c>
      <c r="AP75" s="251">
        <v>0</v>
      </c>
      <c r="AQ75" s="251">
        <v>0</v>
      </c>
      <c r="AR75" s="251">
        <v>0</v>
      </c>
      <c r="AS75" s="251">
        <v>0</v>
      </c>
      <c r="AT75" s="251">
        <v>0</v>
      </c>
      <c r="AU75" s="251">
        <v>0</v>
      </c>
      <c r="AV75" s="251">
        <v>0</v>
      </c>
      <c r="AW75" s="251">
        <v>0</v>
      </c>
      <c r="AX75" s="251">
        <v>0</v>
      </c>
      <c r="AY75" s="251">
        <v>0</v>
      </c>
      <c r="AZ75" s="251">
        <v>0</v>
      </c>
      <c r="BA75" s="251">
        <v>0</v>
      </c>
      <c r="BB75" s="251">
        <v>0</v>
      </c>
      <c r="BC75" s="251">
        <v>0</v>
      </c>
      <c r="BD75" s="251">
        <v>0</v>
      </c>
      <c r="BE75" s="251">
        <v>0</v>
      </c>
      <c r="BF75" s="251">
        <v>0</v>
      </c>
      <c r="BG75" s="251">
        <v>0</v>
      </c>
      <c r="BH75" s="251">
        <v>0</v>
      </c>
      <c r="BI75" s="251">
        <v>0</v>
      </c>
      <c r="BJ75" s="251">
        <v>0</v>
      </c>
      <c r="BK75" s="251">
        <v>0</v>
      </c>
      <c r="BL75" s="251">
        <v>0</v>
      </c>
      <c r="BM75" s="251">
        <v>0</v>
      </c>
      <c r="BN75" s="251">
        <v>0</v>
      </c>
      <c r="BO75" s="251">
        <v>0</v>
      </c>
      <c r="BP75" s="251">
        <v>0</v>
      </c>
      <c r="BQ75" s="251">
        <v>0</v>
      </c>
      <c r="BR75" s="251">
        <v>0</v>
      </c>
      <c r="BS75" s="251">
        <v>0</v>
      </c>
      <c r="BT75" s="251">
        <v>0</v>
      </c>
      <c r="BU75" s="251">
        <v>1</v>
      </c>
      <c r="BV75" s="251">
        <v>0</v>
      </c>
      <c r="BW75" s="251">
        <v>0</v>
      </c>
      <c r="BX75" s="251">
        <v>0</v>
      </c>
      <c r="BY75" s="251">
        <v>0</v>
      </c>
      <c r="BZ75" s="251">
        <v>0</v>
      </c>
      <c r="CA75" s="251">
        <v>0</v>
      </c>
      <c r="CB75" s="251">
        <v>0</v>
      </c>
      <c r="CC75" s="251">
        <v>0</v>
      </c>
      <c r="CD75" s="251">
        <v>0</v>
      </c>
      <c r="CE75" s="251">
        <v>0</v>
      </c>
      <c r="CF75" s="251">
        <v>0</v>
      </c>
      <c r="CG75" s="251">
        <v>0</v>
      </c>
      <c r="CH75" s="251">
        <v>0</v>
      </c>
      <c r="CI75" s="251">
        <v>0</v>
      </c>
      <c r="CJ75" s="251">
        <v>0</v>
      </c>
      <c r="CK75" s="251">
        <v>0</v>
      </c>
      <c r="CL75" s="251">
        <v>0</v>
      </c>
      <c r="CM75" s="251">
        <v>0</v>
      </c>
      <c r="CN75" s="251">
        <v>0</v>
      </c>
      <c r="CO75" s="251">
        <v>0</v>
      </c>
      <c r="CP75" s="251">
        <v>0</v>
      </c>
      <c r="CQ75" s="251">
        <v>0</v>
      </c>
      <c r="CR75" s="251">
        <v>0</v>
      </c>
      <c r="CS75" s="251">
        <v>0</v>
      </c>
      <c r="CT75" s="251">
        <v>0</v>
      </c>
      <c r="CU75" s="251">
        <v>0</v>
      </c>
      <c r="CV75" s="251">
        <v>0</v>
      </c>
      <c r="CW75" s="251">
        <v>0</v>
      </c>
      <c r="CX75" s="251">
        <v>0</v>
      </c>
      <c r="CY75" s="251">
        <v>0</v>
      </c>
      <c r="CZ75" s="251">
        <v>0</v>
      </c>
      <c r="DA75" s="251">
        <v>0</v>
      </c>
      <c r="DB75" s="275">
        <v>1</v>
      </c>
      <c r="DC75" s="275">
        <v>0.77843830000000003</v>
      </c>
    </row>
    <row r="76" spans="1:107" s="253" customFormat="1" ht="15" customHeight="1" x14ac:dyDescent="0.15">
      <c r="A76" s="254" t="s">
        <v>398</v>
      </c>
      <c r="B76" s="255" t="s">
        <v>645</v>
      </c>
      <c r="C76" s="250">
        <v>0</v>
      </c>
      <c r="D76" s="251">
        <v>0</v>
      </c>
      <c r="E76" s="251">
        <v>0</v>
      </c>
      <c r="F76" s="251">
        <v>0</v>
      </c>
      <c r="G76" s="251">
        <v>0</v>
      </c>
      <c r="H76" s="251">
        <v>0</v>
      </c>
      <c r="I76" s="251">
        <v>0</v>
      </c>
      <c r="J76" s="251">
        <v>0</v>
      </c>
      <c r="K76" s="251">
        <v>0</v>
      </c>
      <c r="L76" s="251">
        <v>0</v>
      </c>
      <c r="M76" s="251">
        <v>0</v>
      </c>
      <c r="N76" s="251">
        <v>0</v>
      </c>
      <c r="O76" s="251">
        <v>0</v>
      </c>
      <c r="P76" s="251">
        <v>0</v>
      </c>
      <c r="Q76" s="251">
        <v>0</v>
      </c>
      <c r="R76" s="251">
        <v>0</v>
      </c>
      <c r="S76" s="251">
        <v>0</v>
      </c>
      <c r="T76" s="251">
        <v>0</v>
      </c>
      <c r="U76" s="251">
        <v>0</v>
      </c>
      <c r="V76" s="251">
        <v>0</v>
      </c>
      <c r="W76" s="251">
        <v>0</v>
      </c>
      <c r="X76" s="251">
        <v>0</v>
      </c>
      <c r="Y76" s="251">
        <v>0</v>
      </c>
      <c r="Z76" s="251">
        <v>0</v>
      </c>
      <c r="AA76" s="251">
        <v>0</v>
      </c>
      <c r="AB76" s="251">
        <v>0</v>
      </c>
      <c r="AC76" s="251">
        <v>0</v>
      </c>
      <c r="AD76" s="251">
        <v>0</v>
      </c>
      <c r="AE76" s="251">
        <v>0</v>
      </c>
      <c r="AF76" s="251">
        <v>0</v>
      </c>
      <c r="AG76" s="251">
        <v>0</v>
      </c>
      <c r="AH76" s="251">
        <v>0</v>
      </c>
      <c r="AI76" s="251">
        <v>0</v>
      </c>
      <c r="AJ76" s="251">
        <v>0</v>
      </c>
      <c r="AK76" s="251">
        <v>0</v>
      </c>
      <c r="AL76" s="251">
        <v>0</v>
      </c>
      <c r="AM76" s="251">
        <v>0</v>
      </c>
      <c r="AN76" s="251">
        <v>0</v>
      </c>
      <c r="AO76" s="251">
        <v>0</v>
      </c>
      <c r="AP76" s="251">
        <v>0</v>
      </c>
      <c r="AQ76" s="251">
        <v>0</v>
      </c>
      <c r="AR76" s="251">
        <v>0</v>
      </c>
      <c r="AS76" s="251">
        <v>0</v>
      </c>
      <c r="AT76" s="251">
        <v>0</v>
      </c>
      <c r="AU76" s="251">
        <v>0</v>
      </c>
      <c r="AV76" s="251">
        <v>0</v>
      </c>
      <c r="AW76" s="251">
        <v>0</v>
      </c>
      <c r="AX76" s="251">
        <v>0</v>
      </c>
      <c r="AY76" s="251">
        <v>0</v>
      </c>
      <c r="AZ76" s="251">
        <v>0</v>
      </c>
      <c r="BA76" s="251">
        <v>0</v>
      </c>
      <c r="BB76" s="251">
        <v>0</v>
      </c>
      <c r="BC76" s="251">
        <v>0</v>
      </c>
      <c r="BD76" s="251">
        <v>0</v>
      </c>
      <c r="BE76" s="251">
        <v>0</v>
      </c>
      <c r="BF76" s="251">
        <v>0</v>
      </c>
      <c r="BG76" s="251">
        <v>0</v>
      </c>
      <c r="BH76" s="251">
        <v>0</v>
      </c>
      <c r="BI76" s="251">
        <v>0</v>
      </c>
      <c r="BJ76" s="251">
        <v>0</v>
      </c>
      <c r="BK76" s="251">
        <v>0</v>
      </c>
      <c r="BL76" s="251">
        <v>0</v>
      </c>
      <c r="BM76" s="251">
        <v>0</v>
      </c>
      <c r="BN76" s="251">
        <v>0</v>
      </c>
      <c r="BO76" s="251">
        <v>0</v>
      </c>
      <c r="BP76" s="251">
        <v>0</v>
      </c>
      <c r="BQ76" s="251">
        <v>0</v>
      </c>
      <c r="BR76" s="251">
        <v>0</v>
      </c>
      <c r="BS76" s="251">
        <v>0</v>
      </c>
      <c r="BT76" s="251">
        <v>0</v>
      </c>
      <c r="BU76" s="251">
        <v>0</v>
      </c>
      <c r="BV76" s="251">
        <v>1</v>
      </c>
      <c r="BW76" s="251">
        <v>0</v>
      </c>
      <c r="BX76" s="251">
        <v>0</v>
      </c>
      <c r="BY76" s="251">
        <v>0</v>
      </c>
      <c r="BZ76" s="251">
        <v>0</v>
      </c>
      <c r="CA76" s="251">
        <v>0</v>
      </c>
      <c r="CB76" s="251">
        <v>0</v>
      </c>
      <c r="CC76" s="251">
        <v>0</v>
      </c>
      <c r="CD76" s="251">
        <v>0</v>
      </c>
      <c r="CE76" s="251">
        <v>0</v>
      </c>
      <c r="CF76" s="251">
        <v>0</v>
      </c>
      <c r="CG76" s="251">
        <v>0</v>
      </c>
      <c r="CH76" s="251">
        <v>0</v>
      </c>
      <c r="CI76" s="251">
        <v>0</v>
      </c>
      <c r="CJ76" s="251">
        <v>0</v>
      </c>
      <c r="CK76" s="251">
        <v>0</v>
      </c>
      <c r="CL76" s="251">
        <v>0</v>
      </c>
      <c r="CM76" s="251">
        <v>0</v>
      </c>
      <c r="CN76" s="251">
        <v>0</v>
      </c>
      <c r="CO76" s="251">
        <v>0</v>
      </c>
      <c r="CP76" s="251">
        <v>0</v>
      </c>
      <c r="CQ76" s="251">
        <v>0</v>
      </c>
      <c r="CR76" s="251">
        <v>0</v>
      </c>
      <c r="CS76" s="251">
        <v>0</v>
      </c>
      <c r="CT76" s="251">
        <v>0</v>
      </c>
      <c r="CU76" s="251">
        <v>0</v>
      </c>
      <c r="CV76" s="251">
        <v>0</v>
      </c>
      <c r="CW76" s="251">
        <v>0</v>
      </c>
      <c r="CX76" s="251">
        <v>0</v>
      </c>
      <c r="CY76" s="251">
        <v>0</v>
      </c>
      <c r="CZ76" s="251">
        <v>0</v>
      </c>
      <c r="DA76" s="251">
        <v>0</v>
      </c>
      <c r="DB76" s="275">
        <v>1</v>
      </c>
      <c r="DC76" s="275">
        <v>0.77843830000000003</v>
      </c>
    </row>
    <row r="77" spans="1:107" s="253" customFormat="1" ht="15" customHeight="1" x14ac:dyDescent="0.15">
      <c r="A77" s="254" t="s">
        <v>399</v>
      </c>
      <c r="B77" s="255" t="s">
        <v>576</v>
      </c>
      <c r="C77" s="250">
        <v>5.2879532935574286E-5</v>
      </c>
      <c r="D77" s="251">
        <v>4.2372331553551121E-5</v>
      </c>
      <c r="E77" s="251">
        <v>3.5437452280187355E-5</v>
      </c>
      <c r="F77" s="251">
        <v>6.3602158395793598E-5</v>
      </c>
      <c r="G77" s="251">
        <v>5.0919297246899856E-5</v>
      </c>
      <c r="H77" s="251">
        <v>0</v>
      </c>
      <c r="I77" s="251">
        <v>2.1091202212472447E-4</v>
      </c>
      <c r="J77" s="251">
        <v>5.1889491519645349E-5</v>
      </c>
      <c r="K77" s="251">
        <v>5.4476021648698613E-5</v>
      </c>
      <c r="L77" s="251">
        <v>2.7397538553862585E-4</v>
      </c>
      <c r="M77" s="251">
        <v>1.2063154449809646E-4</v>
      </c>
      <c r="N77" s="251">
        <v>8.8399007240407714E-5</v>
      </c>
      <c r="O77" s="251">
        <v>7.4298787391938705E-5</v>
      </c>
      <c r="P77" s="251">
        <v>8.3549326787010872E-5</v>
      </c>
      <c r="Q77" s="251">
        <v>8.7620079595412419E-5</v>
      </c>
      <c r="R77" s="251">
        <v>1.0239706358649444E-4</v>
      </c>
      <c r="S77" s="251">
        <v>7.1170287184293298E-5</v>
      </c>
      <c r="T77" s="251">
        <v>6.2255342281545412E-5</v>
      </c>
      <c r="U77" s="251">
        <v>1.1039113366880832E-4</v>
      </c>
      <c r="V77" s="251">
        <v>1.8868515137404406E-4</v>
      </c>
      <c r="W77" s="251">
        <v>1.5193415433819991E-4</v>
      </c>
      <c r="X77" s="251">
        <v>9.7522181531840252E-5</v>
      </c>
      <c r="Y77" s="251">
        <v>4.7724572968856679E-5</v>
      </c>
      <c r="Z77" s="251">
        <v>1.1709271132326651E-4</v>
      </c>
      <c r="AA77" s="251">
        <v>1.1469352759341941E-4</v>
      </c>
      <c r="AB77" s="251">
        <v>9.2634003848700812E-5</v>
      </c>
      <c r="AC77" s="251">
        <v>9.3374106259860534E-5</v>
      </c>
      <c r="AD77" s="251">
        <v>6.9930727224034168E-5</v>
      </c>
      <c r="AE77" s="251">
        <v>1.1330613112474301E-4</v>
      </c>
      <c r="AF77" s="251">
        <v>6.287956351574228E-5</v>
      </c>
      <c r="AG77" s="251">
        <v>4.4517564254210251E-5</v>
      </c>
      <c r="AH77" s="251">
        <v>8.6282075949259277E-5</v>
      </c>
      <c r="AI77" s="251">
        <v>1.273912162533687E-4</v>
      </c>
      <c r="AJ77" s="251">
        <v>1.8035595079724122E-4</v>
      </c>
      <c r="AK77" s="251">
        <v>0</v>
      </c>
      <c r="AL77" s="251">
        <v>0</v>
      </c>
      <c r="AM77" s="251">
        <v>2.6653052745816067E-5</v>
      </c>
      <c r="AN77" s="251">
        <v>8.7034727127476211E-5</v>
      </c>
      <c r="AO77" s="251">
        <v>8.8246815056093467E-5</v>
      </c>
      <c r="AP77" s="251">
        <v>0</v>
      </c>
      <c r="AQ77" s="251">
        <v>5.9182020111333853E-5</v>
      </c>
      <c r="AR77" s="251">
        <v>1.4901179958871517E-4</v>
      </c>
      <c r="AS77" s="251">
        <v>4.3736955890261187E-5</v>
      </c>
      <c r="AT77" s="251">
        <v>8.5072277156259953E-5</v>
      </c>
      <c r="AU77" s="251">
        <v>5.9697884272563587E-5</v>
      </c>
      <c r="AV77" s="251">
        <v>1.2654631302105819E-4</v>
      </c>
      <c r="AW77" s="251">
        <v>6.5169981224806511E-5</v>
      </c>
      <c r="AX77" s="251">
        <v>1.0560106346710758E-4</v>
      </c>
      <c r="AY77" s="251">
        <v>8.6446232880991406E-5</v>
      </c>
      <c r="AZ77" s="251">
        <v>5.8523775213786618E-5</v>
      </c>
      <c r="BA77" s="251">
        <v>6.9105738282387302E-5</v>
      </c>
      <c r="BB77" s="251">
        <v>5.8428089579429964E-5</v>
      </c>
      <c r="BC77" s="251">
        <v>3.0541879363813048E-4</v>
      </c>
      <c r="BD77" s="251">
        <v>1.3545428325798108E-4</v>
      </c>
      <c r="BE77" s="251">
        <v>4.8355805923437619E-5</v>
      </c>
      <c r="BF77" s="251">
        <v>5.2828248505628994E-5</v>
      </c>
      <c r="BG77" s="251">
        <v>8.9192317538662922E-5</v>
      </c>
      <c r="BH77" s="251">
        <v>9.3618865617311009E-5</v>
      </c>
      <c r="BI77" s="251">
        <v>2.9201212008184472E-4</v>
      </c>
      <c r="BJ77" s="251">
        <v>1.5617965310662669E-4</v>
      </c>
      <c r="BK77" s="251">
        <v>1.222345697317766E-4</v>
      </c>
      <c r="BL77" s="251">
        <v>9.157744314691594E-5</v>
      </c>
      <c r="BM77" s="251">
        <v>5.9038871543152412E-5</v>
      </c>
      <c r="BN77" s="251">
        <v>6.8544062553765159E-5</v>
      </c>
      <c r="BO77" s="251">
        <v>1.482269844560971E-4</v>
      </c>
      <c r="BP77" s="251">
        <v>6.5648834122536263E-4</v>
      </c>
      <c r="BQ77" s="251">
        <v>4.0236214566096465E-4</v>
      </c>
      <c r="BR77" s="251">
        <v>1.1454274382833693E-4</v>
      </c>
      <c r="BS77" s="251">
        <v>5.2129370958531557E-4</v>
      </c>
      <c r="BT77" s="251">
        <v>6.804859498058567E-5</v>
      </c>
      <c r="BU77" s="251">
        <v>6.7602149954284579E-5</v>
      </c>
      <c r="BV77" s="251">
        <v>3.1675541427476248E-5</v>
      </c>
      <c r="BW77" s="251">
        <v>1.0001110328921559</v>
      </c>
      <c r="BX77" s="251">
        <v>2.1893095020903764E-4</v>
      </c>
      <c r="BY77" s="251">
        <v>9.9694510019301163E-5</v>
      </c>
      <c r="BZ77" s="251">
        <v>1.284631925786431E-4</v>
      </c>
      <c r="CA77" s="251">
        <v>8.5941061677290482E-5</v>
      </c>
      <c r="CB77" s="251">
        <v>8.9537104757318568E-4</v>
      </c>
      <c r="CC77" s="251">
        <v>7.5454160407876353E-5</v>
      </c>
      <c r="CD77" s="251">
        <v>6.6342933075888496E-5</v>
      </c>
      <c r="CE77" s="251">
        <v>1.4600121351755586E-4</v>
      </c>
      <c r="CF77" s="251">
        <v>1.2301497861369812E-4</v>
      </c>
      <c r="CG77" s="251">
        <v>1.3657328151536814E-4</v>
      </c>
      <c r="CH77" s="251">
        <v>9.1185158553355451E-5</v>
      </c>
      <c r="CI77" s="251">
        <v>3.2164816273446388E-4</v>
      </c>
      <c r="CJ77" s="251">
        <v>1.7375585797523992E-4</v>
      </c>
      <c r="CK77" s="251">
        <v>4.6967312035798241E-4</v>
      </c>
      <c r="CL77" s="251">
        <v>1.1611063404414545E-4</v>
      </c>
      <c r="CM77" s="251">
        <v>8.7973945146838363E-5</v>
      </c>
      <c r="CN77" s="251">
        <v>4.4774222913761453E-5</v>
      </c>
      <c r="CO77" s="251">
        <v>2.3747444197157839E-4</v>
      </c>
      <c r="CP77" s="251">
        <v>9.1781401579587517E-5</v>
      </c>
      <c r="CQ77" s="251">
        <v>7.9362052144097217E-5</v>
      </c>
      <c r="CR77" s="251">
        <v>5.4516122738771686E-5</v>
      </c>
      <c r="CS77" s="251">
        <v>6.3731911824457834E-5</v>
      </c>
      <c r="CT77" s="251">
        <v>1.1048720329548924E-4</v>
      </c>
      <c r="CU77" s="251">
        <v>1.0537897152379522E-4</v>
      </c>
      <c r="CV77" s="251">
        <v>8.4158141915339062E-5</v>
      </c>
      <c r="CW77" s="251">
        <v>8.3280902825153046E-5</v>
      </c>
      <c r="CX77" s="251">
        <v>4.1845013465170998E-5</v>
      </c>
      <c r="CY77" s="251">
        <v>1.2271354308064265E-4</v>
      </c>
      <c r="CZ77" s="251">
        <v>1.5741975566929941E-4</v>
      </c>
      <c r="DA77" s="251">
        <v>8.4971262043819637E-5</v>
      </c>
      <c r="DB77" s="275">
        <v>1.0126277139223627</v>
      </c>
      <c r="DC77" s="275">
        <v>0.78826819000000004</v>
      </c>
    </row>
    <row r="78" spans="1:107" s="253" customFormat="1" ht="15" customHeight="1" x14ac:dyDescent="0.15">
      <c r="A78" s="254" t="s">
        <v>400</v>
      </c>
      <c r="B78" s="255" t="s">
        <v>577</v>
      </c>
      <c r="C78" s="250">
        <v>1.0354096313311164E-2</v>
      </c>
      <c r="D78" s="251">
        <v>3.6273031506523293E-2</v>
      </c>
      <c r="E78" s="251">
        <v>8.4733787613238496E-3</v>
      </c>
      <c r="F78" s="251">
        <v>3.2459775127295427E-2</v>
      </c>
      <c r="G78" s="251">
        <v>8.3719089046790478E-3</v>
      </c>
      <c r="H78" s="251">
        <v>0</v>
      </c>
      <c r="I78" s="251">
        <v>1.1848597750908119E-2</v>
      </c>
      <c r="J78" s="251">
        <v>2.4264158907711421E-2</v>
      </c>
      <c r="K78" s="251">
        <v>1.9730823140112045E-2</v>
      </c>
      <c r="L78" s="251">
        <v>3.1031224640194883E-2</v>
      </c>
      <c r="M78" s="251">
        <v>2.3075224179148777E-2</v>
      </c>
      <c r="N78" s="251">
        <v>1.8902250487126866E-2</v>
      </c>
      <c r="O78" s="251">
        <v>1.6387160855191971E-2</v>
      </c>
      <c r="P78" s="251">
        <v>3.2524696745030036E-2</v>
      </c>
      <c r="Q78" s="251">
        <v>9.1894457102705811E-3</v>
      </c>
      <c r="R78" s="251">
        <v>7.9007389575942808E-3</v>
      </c>
      <c r="S78" s="251">
        <v>2.9102844592273271E-2</v>
      </c>
      <c r="T78" s="251">
        <v>1.6144352950155445E-2</v>
      </c>
      <c r="U78" s="251">
        <v>2.0470687663679755E-2</v>
      </c>
      <c r="V78" s="251">
        <v>1.9278598683903421E-2</v>
      </c>
      <c r="W78" s="251">
        <v>1.0984892663121967E-2</v>
      </c>
      <c r="X78" s="251">
        <v>2.0490670311748435E-2</v>
      </c>
      <c r="Y78" s="251">
        <v>4.3689459732927267E-3</v>
      </c>
      <c r="Z78" s="251">
        <v>1.5650419142697641E-2</v>
      </c>
      <c r="AA78" s="251">
        <v>1.0712789101188688E-2</v>
      </c>
      <c r="AB78" s="251">
        <v>1.2014605129052988E-2</v>
      </c>
      <c r="AC78" s="251">
        <v>1.4481666155848325E-2</v>
      </c>
      <c r="AD78" s="251">
        <v>4.0232295118696769E-2</v>
      </c>
      <c r="AE78" s="251">
        <v>9.8982435100079258E-3</v>
      </c>
      <c r="AF78" s="251">
        <v>7.969636020243781E-3</v>
      </c>
      <c r="AG78" s="251">
        <v>1.0293196103906261E-2</v>
      </c>
      <c r="AH78" s="251">
        <v>1.7966157857160277E-2</v>
      </c>
      <c r="AI78" s="251">
        <v>2.8681202857764636E-2</v>
      </c>
      <c r="AJ78" s="251">
        <v>1.8613632265016066E-2</v>
      </c>
      <c r="AK78" s="251">
        <v>0</v>
      </c>
      <c r="AL78" s="251">
        <v>0</v>
      </c>
      <c r="AM78" s="251">
        <v>5.0839561838794773E-3</v>
      </c>
      <c r="AN78" s="251">
        <v>2.8319249150237827E-2</v>
      </c>
      <c r="AO78" s="251">
        <v>2.3894775557869102E-2</v>
      </c>
      <c r="AP78" s="251">
        <v>0</v>
      </c>
      <c r="AQ78" s="251">
        <v>9.1572514032992082E-3</v>
      </c>
      <c r="AR78" s="251">
        <v>1.112916962512289E-2</v>
      </c>
      <c r="AS78" s="251">
        <v>9.2169883386320223E-3</v>
      </c>
      <c r="AT78" s="251">
        <v>7.4443187625474385E-3</v>
      </c>
      <c r="AU78" s="251">
        <v>6.1615423735635532E-3</v>
      </c>
      <c r="AV78" s="251">
        <v>8.4340125848494461E-3</v>
      </c>
      <c r="AW78" s="251">
        <v>7.6419071798783569E-3</v>
      </c>
      <c r="AX78" s="251">
        <v>7.1588999823212962E-3</v>
      </c>
      <c r="AY78" s="251">
        <v>7.8874835505446765E-3</v>
      </c>
      <c r="AZ78" s="251">
        <v>8.2271982539275298E-3</v>
      </c>
      <c r="BA78" s="251">
        <v>6.8244891140261483E-3</v>
      </c>
      <c r="BB78" s="251">
        <v>7.6842288468996905E-3</v>
      </c>
      <c r="BC78" s="251">
        <v>7.7116972513823724E-3</v>
      </c>
      <c r="BD78" s="251">
        <v>1.1474407435182415E-2</v>
      </c>
      <c r="BE78" s="251">
        <v>1.0977650032520891E-2</v>
      </c>
      <c r="BF78" s="251">
        <v>1.342760844076254E-2</v>
      </c>
      <c r="BG78" s="251">
        <v>9.3754397394906468E-3</v>
      </c>
      <c r="BH78" s="251">
        <v>1.0471848576579944E-2</v>
      </c>
      <c r="BI78" s="251">
        <v>0.38066880981073919</v>
      </c>
      <c r="BJ78" s="251">
        <v>1.7901396971116985E-2</v>
      </c>
      <c r="BK78" s="251">
        <v>1.7177462403853771E-2</v>
      </c>
      <c r="BL78" s="251">
        <v>1.6463316544159494E-2</v>
      </c>
      <c r="BM78" s="251">
        <v>6.2422467643762332E-3</v>
      </c>
      <c r="BN78" s="251">
        <v>1.8446743839987446E-2</v>
      </c>
      <c r="BO78" s="251">
        <v>1.0614179593906255E-2</v>
      </c>
      <c r="BP78" s="251">
        <v>2.8543153253595421E-2</v>
      </c>
      <c r="BQ78" s="251">
        <v>5.4560308863897209E-3</v>
      </c>
      <c r="BR78" s="251">
        <v>4.8610633175609624E-3</v>
      </c>
      <c r="BS78" s="251">
        <v>8.8378782621688409E-3</v>
      </c>
      <c r="BT78" s="251">
        <v>1.8636274447396788E-3</v>
      </c>
      <c r="BU78" s="251">
        <v>2.5951367055696154E-3</v>
      </c>
      <c r="BV78" s="251">
        <v>8.6653402689486456E-4</v>
      </c>
      <c r="BW78" s="251">
        <v>3.6356309646807705E-3</v>
      </c>
      <c r="BX78" s="251">
        <v>1.0035661208856816</v>
      </c>
      <c r="BY78" s="251">
        <v>6.9300996587131564E-3</v>
      </c>
      <c r="BZ78" s="251">
        <v>4.6124076867988823E-3</v>
      </c>
      <c r="CA78" s="251">
        <v>4.7882476939229493E-3</v>
      </c>
      <c r="CB78" s="251">
        <v>5.5083430210976251E-3</v>
      </c>
      <c r="CC78" s="251">
        <v>3.4589302399123441E-3</v>
      </c>
      <c r="CD78" s="251">
        <v>3.8173494819376298E-3</v>
      </c>
      <c r="CE78" s="251">
        <v>6.2698543560752648E-2</v>
      </c>
      <c r="CF78" s="251">
        <v>7.247930682461985E-3</v>
      </c>
      <c r="CG78" s="251">
        <v>4.7713801556933692E-3</v>
      </c>
      <c r="CH78" s="251">
        <v>8.6678416439449468E-3</v>
      </c>
      <c r="CI78" s="251">
        <v>6.9474404224259536E-3</v>
      </c>
      <c r="CJ78" s="251">
        <v>3.7869404884563695E-3</v>
      </c>
      <c r="CK78" s="251">
        <v>9.5992707269978595E-3</v>
      </c>
      <c r="CL78" s="251">
        <v>7.9674149589141988E-3</v>
      </c>
      <c r="CM78" s="251">
        <v>5.614375808419083E-3</v>
      </c>
      <c r="CN78" s="251">
        <v>4.1971143522424115E-3</v>
      </c>
      <c r="CO78" s="251">
        <v>1.0646926287653688E-2</v>
      </c>
      <c r="CP78" s="251">
        <v>4.6723088653734925E-3</v>
      </c>
      <c r="CQ78" s="251">
        <v>4.8471038493779553E-3</v>
      </c>
      <c r="CR78" s="251">
        <v>8.3529048707510663E-3</v>
      </c>
      <c r="CS78" s="251">
        <v>3.4290266055266383E-3</v>
      </c>
      <c r="CT78" s="251">
        <v>1.0428422518869116E-2</v>
      </c>
      <c r="CU78" s="251">
        <v>1.2999320990481239E-2</v>
      </c>
      <c r="CV78" s="251">
        <v>4.3941276290712988E-3</v>
      </c>
      <c r="CW78" s="251">
        <v>4.4418563623057029E-3</v>
      </c>
      <c r="CX78" s="251">
        <v>5.0775404922905444E-3</v>
      </c>
      <c r="CY78" s="251">
        <v>1.4777082014754242E-2</v>
      </c>
      <c r="CZ78" s="251">
        <v>3.8153400305288632E-2</v>
      </c>
      <c r="DA78" s="251">
        <v>2.1629904386583323E-2</v>
      </c>
      <c r="DB78" s="275">
        <v>2.6380483579061367</v>
      </c>
      <c r="DC78" s="275">
        <v>2.0535578700000001</v>
      </c>
    </row>
    <row r="79" spans="1:107" s="253" customFormat="1" ht="15" customHeight="1" x14ac:dyDescent="0.15">
      <c r="A79" s="254" t="s">
        <v>401</v>
      </c>
      <c r="B79" s="255" t="s">
        <v>578</v>
      </c>
      <c r="C79" s="250">
        <v>5.8727035844737145E-2</v>
      </c>
      <c r="D79" s="251">
        <v>1.9594310890415707E-2</v>
      </c>
      <c r="E79" s="251">
        <v>1.768274156942436E-2</v>
      </c>
      <c r="F79" s="251">
        <v>3.9613276710908807E-2</v>
      </c>
      <c r="G79" s="251">
        <v>2.5603911331516818E-2</v>
      </c>
      <c r="H79" s="251">
        <v>0</v>
      </c>
      <c r="I79" s="251">
        <v>0.21893459634232526</v>
      </c>
      <c r="J79" s="251">
        <v>1.0612169610593788E-2</v>
      </c>
      <c r="K79" s="251">
        <v>1.7270827728746902E-2</v>
      </c>
      <c r="L79" s="251">
        <v>3.0724465693353294E-2</v>
      </c>
      <c r="M79" s="251">
        <v>1.2015709821171358E-2</v>
      </c>
      <c r="N79" s="251">
        <v>1.2084199367319247E-2</v>
      </c>
      <c r="O79" s="251">
        <v>1.1118434162130276E-2</v>
      </c>
      <c r="P79" s="251">
        <v>1.4506096685710509E-2</v>
      </c>
      <c r="Q79" s="251">
        <v>1.6529393283652667E-2</v>
      </c>
      <c r="R79" s="251">
        <v>1.0666113813466752E-2</v>
      </c>
      <c r="S79" s="251">
        <v>2.3775118718411901E-2</v>
      </c>
      <c r="T79" s="251">
        <v>9.9669085350935858E-3</v>
      </c>
      <c r="U79" s="251">
        <v>8.8698644087505541E-3</v>
      </c>
      <c r="V79" s="251">
        <v>5.8636962453753024E-3</v>
      </c>
      <c r="W79" s="251">
        <v>1.2190755332844937E-2</v>
      </c>
      <c r="X79" s="251">
        <v>6.3756353148698023E-3</v>
      </c>
      <c r="Y79" s="251">
        <v>6.2107468845512435E-3</v>
      </c>
      <c r="Z79" s="251">
        <v>5.8841648880339483E-3</v>
      </c>
      <c r="AA79" s="251">
        <v>2.9218400825889528E-3</v>
      </c>
      <c r="AB79" s="251">
        <v>4.0808475868776908E-3</v>
      </c>
      <c r="AC79" s="251">
        <v>2.1203048280133475E-3</v>
      </c>
      <c r="AD79" s="251">
        <v>6.8595018021619034E-3</v>
      </c>
      <c r="AE79" s="251">
        <v>3.0682872220545517E-3</v>
      </c>
      <c r="AF79" s="251">
        <v>3.5386886551406565E-3</v>
      </c>
      <c r="AG79" s="251">
        <v>2.6382656873770262E-2</v>
      </c>
      <c r="AH79" s="251">
        <v>1.3994599601071994E-2</v>
      </c>
      <c r="AI79" s="251">
        <v>3.5607332824973026E-2</v>
      </c>
      <c r="AJ79" s="251">
        <v>6.9932561838370849E-2</v>
      </c>
      <c r="AK79" s="251">
        <v>0</v>
      </c>
      <c r="AL79" s="251">
        <v>0</v>
      </c>
      <c r="AM79" s="251">
        <v>5.6813182750115095E-3</v>
      </c>
      <c r="AN79" s="251">
        <v>6.748503611724411E-3</v>
      </c>
      <c r="AO79" s="251">
        <v>4.3142811852088743E-2</v>
      </c>
      <c r="AP79" s="251">
        <v>0</v>
      </c>
      <c r="AQ79" s="251">
        <v>4.5647516156174248E-3</v>
      </c>
      <c r="AR79" s="251">
        <v>1.0252565803463154E-2</v>
      </c>
      <c r="AS79" s="251">
        <v>8.8829907043690131E-3</v>
      </c>
      <c r="AT79" s="251">
        <v>6.3057837774543506E-3</v>
      </c>
      <c r="AU79" s="251">
        <v>5.4047328626599892E-3</v>
      </c>
      <c r="AV79" s="251">
        <v>1.0988051435236703E-2</v>
      </c>
      <c r="AW79" s="251">
        <v>5.9609296766787228E-3</v>
      </c>
      <c r="AX79" s="251">
        <v>2.5994939375753659E-3</v>
      </c>
      <c r="AY79" s="251">
        <v>3.8921860267796984E-3</v>
      </c>
      <c r="AZ79" s="251">
        <v>4.7174165856242855E-3</v>
      </c>
      <c r="BA79" s="251">
        <v>3.3890042433086459E-3</v>
      </c>
      <c r="BB79" s="251">
        <v>5.6799726310081851E-3</v>
      </c>
      <c r="BC79" s="251">
        <v>1.8760961752439271E-3</v>
      </c>
      <c r="BD79" s="251">
        <v>5.5159038888894845E-3</v>
      </c>
      <c r="BE79" s="251">
        <v>2.2676550805503758E-3</v>
      </c>
      <c r="BF79" s="251">
        <v>3.2225344221125411E-3</v>
      </c>
      <c r="BG79" s="251">
        <v>2.2493237025931223E-3</v>
      </c>
      <c r="BH79" s="251">
        <v>2.3070040542261853E-2</v>
      </c>
      <c r="BI79" s="251">
        <v>1.1337312273891252E-2</v>
      </c>
      <c r="BJ79" s="251">
        <v>1.7907440895621834E-2</v>
      </c>
      <c r="BK79" s="251">
        <v>2.0087201194696896E-2</v>
      </c>
      <c r="BL79" s="251">
        <v>2.0559534715230574E-2</v>
      </c>
      <c r="BM79" s="251">
        <v>5.9354781235451603E-3</v>
      </c>
      <c r="BN79" s="251">
        <v>7.1429751276609844E-3</v>
      </c>
      <c r="BO79" s="251">
        <v>1.1239756117757436E-2</v>
      </c>
      <c r="BP79" s="251">
        <v>2.3781654098112441E-2</v>
      </c>
      <c r="BQ79" s="251">
        <v>3.9702565540989318E-2</v>
      </c>
      <c r="BR79" s="251">
        <v>3.3813711091349383E-2</v>
      </c>
      <c r="BS79" s="251">
        <v>9.7523434519431029E-3</v>
      </c>
      <c r="BT79" s="251">
        <v>5.1673863827797458E-3</v>
      </c>
      <c r="BU79" s="251">
        <v>6.7526635727682078E-3</v>
      </c>
      <c r="BV79" s="251">
        <v>1.7795963123418471E-3</v>
      </c>
      <c r="BW79" s="251">
        <v>5.5763728691018578E-3</v>
      </c>
      <c r="BX79" s="251">
        <v>3.2111715931336391E-3</v>
      </c>
      <c r="BY79" s="251">
        <v>1.0066944851763084</v>
      </c>
      <c r="BZ79" s="251">
        <v>9.3507438762534759E-3</v>
      </c>
      <c r="CA79" s="251">
        <v>4.7315438650914728E-3</v>
      </c>
      <c r="CB79" s="251">
        <v>5.1326842867129539E-3</v>
      </c>
      <c r="CC79" s="251">
        <v>1.0617959209324341E-2</v>
      </c>
      <c r="CD79" s="251">
        <v>5.8279540602794591E-3</v>
      </c>
      <c r="CE79" s="251">
        <v>8.7612409911297755E-3</v>
      </c>
      <c r="CF79" s="251">
        <v>1.0975605065412748E-2</v>
      </c>
      <c r="CG79" s="251">
        <v>1.1105204536905942E-2</v>
      </c>
      <c r="CH79" s="251">
        <v>1.3073253995864372E-2</v>
      </c>
      <c r="CI79" s="251">
        <v>1.4275998982185789E-2</v>
      </c>
      <c r="CJ79" s="251">
        <v>1.4257552780539281E-2</v>
      </c>
      <c r="CK79" s="251">
        <v>8.8651486476796614E-3</v>
      </c>
      <c r="CL79" s="251">
        <v>6.2586661115469292E-3</v>
      </c>
      <c r="CM79" s="251">
        <v>7.6141670446155819E-3</v>
      </c>
      <c r="CN79" s="251">
        <v>7.223733616375981E-3</v>
      </c>
      <c r="CO79" s="251">
        <v>1.3611629791895816E-2</v>
      </c>
      <c r="CP79" s="251">
        <v>1.2121208138565849E-2</v>
      </c>
      <c r="CQ79" s="251">
        <v>1.4501048620909989E-2</v>
      </c>
      <c r="CR79" s="251">
        <v>7.3608217744128655E-3</v>
      </c>
      <c r="CS79" s="251">
        <v>7.3213700498841634E-3</v>
      </c>
      <c r="CT79" s="251">
        <v>5.485719401447875E-2</v>
      </c>
      <c r="CU79" s="251">
        <v>1.0497567365994461E-2</v>
      </c>
      <c r="CV79" s="251">
        <v>2.19803658727101E-2</v>
      </c>
      <c r="CW79" s="251">
        <v>3.4336677687904021E-2</v>
      </c>
      <c r="CX79" s="251">
        <v>1.2758780024486355E-2</v>
      </c>
      <c r="CY79" s="251">
        <v>3.2091402294722904E-2</v>
      </c>
      <c r="CZ79" s="251">
        <v>6.1233349382619146E-3</v>
      </c>
      <c r="DA79" s="251">
        <v>1.0432875423278008E-2</v>
      </c>
      <c r="DB79" s="275">
        <v>2.5362462429533341</v>
      </c>
      <c r="DC79" s="275">
        <v>1.97431121</v>
      </c>
    </row>
    <row r="80" spans="1:107" s="253" customFormat="1" ht="15" customHeight="1" x14ac:dyDescent="0.15">
      <c r="A80" s="254" t="s">
        <v>402</v>
      </c>
      <c r="B80" s="255" t="s">
        <v>579</v>
      </c>
      <c r="C80" s="250">
        <v>3.5922934701417355E-4</v>
      </c>
      <c r="D80" s="251">
        <v>7.2097137749936471E-4</v>
      </c>
      <c r="E80" s="251">
        <v>1.4531669416108245E-4</v>
      </c>
      <c r="F80" s="251">
        <v>1.8049754599143059E-4</v>
      </c>
      <c r="G80" s="251">
        <v>2.5349949592415322E-4</v>
      </c>
      <c r="H80" s="251">
        <v>0</v>
      </c>
      <c r="I80" s="251">
        <v>2.7068011124313068E-4</v>
      </c>
      <c r="J80" s="251">
        <v>3.0551577724926069E-4</v>
      </c>
      <c r="K80" s="251">
        <v>1.6770445746404897E-4</v>
      </c>
      <c r="L80" s="251">
        <v>5.9798367764791061E-4</v>
      </c>
      <c r="M80" s="251">
        <v>1.5500913596695867E-4</v>
      </c>
      <c r="N80" s="251">
        <v>1.9954136363622502E-4</v>
      </c>
      <c r="O80" s="251">
        <v>1.6300254178752612E-4</v>
      </c>
      <c r="P80" s="251">
        <v>8.0544239044861665E-4</v>
      </c>
      <c r="Q80" s="251">
        <v>8.5726016100681131E-5</v>
      </c>
      <c r="R80" s="251">
        <v>5.3374614743562642E-5</v>
      </c>
      <c r="S80" s="251">
        <v>6.6674527585664086E-4</v>
      </c>
      <c r="T80" s="251">
        <v>2.2553979936528024E-4</v>
      </c>
      <c r="U80" s="251">
        <v>4.5358362724358256E-4</v>
      </c>
      <c r="V80" s="251">
        <v>2.2007177725586908E-4</v>
      </c>
      <c r="W80" s="251">
        <v>1.1905749339139838E-4</v>
      </c>
      <c r="X80" s="251">
        <v>5.7787334341124531E-4</v>
      </c>
      <c r="Y80" s="251">
        <v>1.3845197681918589E-4</v>
      </c>
      <c r="Z80" s="251">
        <v>4.5313685894932446E-4</v>
      </c>
      <c r="AA80" s="251">
        <v>3.0373877430179462E-4</v>
      </c>
      <c r="AB80" s="251">
        <v>1.5989007829116602E-4</v>
      </c>
      <c r="AC80" s="251">
        <v>2.8189498631009423E-4</v>
      </c>
      <c r="AD80" s="251">
        <v>4.4991830772400464E-4</v>
      </c>
      <c r="AE80" s="251">
        <v>1.296046895642512E-4</v>
      </c>
      <c r="AF80" s="251">
        <v>9.6077670054117356E-5</v>
      </c>
      <c r="AG80" s="251">
        <v>9.8544731437992297E-5</v>
      </c>
      <c r="AH80" s="251">
        <v>3.7207287276639023E-4</v>
      </c>
      <c r="AI80" s="251">
        <v>1.3305391095006841E-3</v>
      </c>
      <c r="AJ80" s="251">
        <v>8.4316722262727558E-4</v>
      </c>
      <c r="AK80" s="251">
        <v>0</v>
      </c>
      <c r="AL80" s="251">
        <v>0</v>
      </c>
      <c r="AM80" s="251">
        <v>1.5638532848119181E-4</v>
      </c>
      <c r="AN80" s="251">
        <v>1.0550920412421233E-3</v>
      </c>
      <c r="AO80" s="251">
        <v>2.5022542628367799E-3</v>
      </c>
      <c r="AP80" s="251">
        <v>0</v>
      </c>
      <c r="AQ80" s="251">
        <v>1.1917043882300377E-4</v>
      </c>
      <c r="AR80" s="251">
        <v>3.4065702623109804E-4</v>
      </c>
      <c r="AS80" s="251">
        <v>2.3428536859970817E-4</v>
      </c>
      <c r="AT80" s="251">
        <v>1.5878189868293401E-4</v>
      </c>
      <c r="AU80" s="251">
        <v>1.2322543792737562E-4</v>
      </c>
      <c r="AV80" s="251">
        <v>1.0517873205564322E-4</v>
      </c>
      <c r="AW80" s="251">
        <v>8.4682164166455874E-5</v>
      </c>
      <c r="AX80" s="251">
        <v>9.0962330979648868E-5</v>
      </c>
      <c r="AY80" s="251">
        <v>1.1577208397512595E-4</v>
      </c>
      <c r="AZ80" s="251">
        <v>1.1906964748144335E-4</v>
      </c>
      <c r="BA80" s="251">
        <v>6.6793537582123886E-5</v>
      </c>
      <c r="BB80" s="251">
        <v>1.1430933937449284E-4</v>
      </c>
      <c r="BC80" s="251">
        <v>9.0643028370103405E-5</v>
      </c>
      <c r="BD80" s="251">
        <v>7.4662795940172981E-5</v>
      </c>
      <c r="BE80" s="251">
        <v>3.6880382231868646E-4</v>
      </c>
      <c r="BF80" s="251">
        <v>2.915232636676897E-4</v>
      </c>
      <c r="BG80" s="251">
        <v>2.269616256410242E-4</v>
      </c>
      <c r="BH80" s="251">
        <v>1.1461608612811632E-4</v>
      </c>
      <c r="BI80" s="251">
        <v>1.0234222883165502E-2</v>
      </c>
      <c r="BJ80" s="251">
        <v>1.9826534357110745E-4</v>
      </c>
      <c r="BK80" s="251">
        <v>1.7856872478316379E-4</v>
      </c>
      <c r="BL80" s="251">
        <v>2.8977837417096784E-4</v>
      </c>
      <c r="BM80" s="251">
        <v>3.3797094450631945E-4</v>
      </c>
      <c r="BN80" s="251">
        <v>5.0603076893908881E-4</v>
      </c>
      <c r="BO80" s="251">
        <v>1.1037994065637387E-4</v>
      </c>
      <c r="BP80" s="251">
        <v>1.409303296281845E-4</v>
      </c>
      <c r="BQ80" s="251">
        <v>7.5448154600028783E-5</v>
      </c>
      <c r="BR80" s="251">
        <v>7.2319070758298035E-5</v>
      </c>
      <c r="BS80" s="251">
        <v>6.6228639986797827E-5</v>
      </c>
      <c r="BT80" s="251">
        <v>3.4035910485558531E-5</v>
      </c>
      <c r="BU80" s="251">
        <v>3.9835978226670512E-5</v>
      </c>
      <c r="BV80" s="251">
        <v>9.7402660111705071E-6</v>
      </c>
      <c r="BW80" s="251">
        <v>3.9324939812446329E-5</v>
      </c>
      <c r="BX80" s="251">
        <v>7.8491426139595658E-4</v>
      </c>
      <c r="BY80" s="251">
        <v>8.4770662572111548E-4</v>
      </c>
      <c r="BZ80" s="251">
        <v>1.0186027719707169</v>
      </c>
      <c r="CA80" s="251">
        <v>2.473157028972465E-4</v>
      </c>
      <c r="CB80" s="251">
        <v>4.7847358403292488E-5</v>
      </c>
      <c r="CC80" s="251">
        <v>5.0044075297352091E-5</v>
      </c>
      <c r="CD80" s="251">
        <v>4.0526065865596558E-5</v>
      </c>
      <c r="CE80" s="251">
        <v>2.4228013859416877E-4</v>
      </c>
      <c r="CF80" s="251">
        <v>4.8079055435682471E-5</v>
      </c>
      <c r="CG80" s="251">
        <v>4.1044907261422553E-5</v>
      </c>
      <c r="CH80" s="251">
        <v>8.7702138413529249E-5</v>
      </c>
      <c r="CI80" s="251">
        <v>5.6055021329254672E-5</v>
      </c>
      <c r="CJ80" s="251">
        <v>5.3555703743785067E-5</v>
      </c>
      <c r="CK80" s="251">
        <v>8.45226337392593E-5</v>
      </c>
      <c r="CL80" s="251">
        <v>4.9576131569757281E-5</v>
      </c>
      <c r="CM80" s="251">
        <v>5.1433652827456021E-5</v>
      </c>
      <c r="CN80" s="251">
        <v>4.6917363276924152E-5</v>
      </c>
      <c r="CO80" s="251">
        <v>8.8592198437903013E-5</v>
      </c>
      <c r="CP80" s="251">
        <v>5.6819188791556104E-5</v>
      </c>
      <c r="CQ80" s="251">
        <v>4.3363700342509054E-5</v>
      </c>
      <c r="CR80" s="251">
        <v>1.5932635810253241E-4</v>
      </c>
      <c r="CS80" s="251">
        <v>3.6802580205867147E-5</v>
      </c>
      <c r="CT80" s="251">
        <v>1.559936089846413E-4</v>
      </c>
      <c r="CU80" s="251">
        <v>1.0392922070824937E-4</v>
      </c>
      <c r="CV80" s="251">
        <v>7.0280390471471086E-5</v>
      </c>
      <c r="CW80" s="251">
        <v>8.1692636004561614E-5</v>
      </c>
      <c r="CX80" s="251">
        <v>5.4827617051726029E-5</v>
      </c>
      <c r="CY80" s="251">
        <v>9.4061346577692278E-5</v>
      </c>
      <c r="CZ80" s="251">
        <v>4.4153926525174555E-4</v>
      </c>
      <c r="DA80" s="251">
        <v>6.8986240450753865E-5</v>
      </c>
      <c r="DB80" s="275">
        <v>1.053108820829425</v>
      </c>
      <c r="DC80" s="275">
        <v>0.81978024000000005</v>
      </c>
    </row>
    <row r="81" spans="1:107" s="253" customFormat="1" ht="15" customHeight="1" x14ac:dyDescent="0.15">
      <c r="A81" s="254" t="s">
        <v>403</v>
      </c>
      <c r="B81" s="255" t="s">
        <v>580</v>
      </c>
      <c r="C81" s="250">
        <v>6.1563174971782092E-5</v>
      </c>
      <c r="D81" s="251">
        <v>4.4686786101922806E-5</v>
      </c>
      <c r="E81" s="251">
        <v>1.3116781026878451E-4</v>
      </c>
      <c r="F81" s="251">
        <v>7.4311322645765222E-5</v>
      </c>
      <c r="G81" s="251">
        <v>8.0693618792562419E-5</v>
      </c>
      <c r="H81" s="251">
        <v>0</v>
      </c>
      <c r="I81" s="251">
        <v>7.3154521643520049E-4</v>
      </c>
      <c r="J81" s="251">
        <v>7.0893828901678213E-5</v>
      </c>
      <c r="K81" s="251">
        <v>9.18467016521423E-5</v>
      </c>
      <c r="L81" s="251">
        <v>5.3018068376033825E-5</v>
      </c>
      <c r="M81" s="251">
        <v>9.0690188757198905E-5</v>
      </c>
      <c r="N81" s="251">
        <v>9.6321301502687998E-5</v>
      </c>
      <c r="O81" s="251">
        <v>9.3842557803507364E-5</v>
      </c>
      <c r="P81" s="251">
        <v>5.7426912552026195E-5</v>
      </c>
      <c r="Q81" s="251">
        <v>2.0008919646884011E-4</v>
      </c>
      <c r="R81" s="251">
        <v>3.2960933052578835E-4</v>
      </c>
      <c r="S81" s="251">
        <v>1.2729985025662248E-4</v>
      </c>
      <c r="T81" s="251">
        <v>1.9354493121264297E-4</v>
      </c>
      <c r="U81" s="251">
        <v>1.0943920508181536E-4</v>
      </c>
      <c r="V81" s="251">
        <v>1.3409549099372363E-4</v>
      </c>
      <c r="W81" s="251">
        <v>2.2273996101314892E-4</v>
      </c>
      <c r="X81" s="251">
        <v>1.3039642143920443E-4</v>
      </c>
      <c r="Y81" s="251">
        <v>1.5035451492462844E-4</v>
      </c>
      <c r="Z81" s="251">
        <v>1.5739700635826557E-4</v>
      </c>
      <c r="AA81" s="251">
        <v>3.8422011014973211E-4</v>
      </c>
      <c r="AB81" s="251">
        <v>8.4080780222679796E-4</v>
      </c>
      <c r="AC81" s="251">
        <v>1.3282909367874301E-4</v>
      </c>
      <c r="AD81" s="251">
        <v>1.0414438394530987E-4</v>
      </c>
      <c r="AE81" s="251">
        <v>1.4271148830350419E-4</v>
      </c>
      <c r="AF81" s="251">
        <v>1.7476194360990278E-4</v>
      </c>
      <c r="AG81" s="251">
        <v>1.0910111966924858E-4</v>
      </c>
      <c r="AH81" s="251">
        <v>1.7156287658043364E-4</v>
      </c>
      <c r="AI81" s="251">
        <v>1.6680646210873455E-4</v>
      </c>
      <c r="AJ81" s="251">
        <v>1.85646272217188E-4</v>
      </c>
      <c r="AK81" s="251">
        <v>0</v>
      </c>
      <c r="AL81" s="251">
        <v>0</v>
      </c>
      <c r="AM81" s="251">
        <v>1.6530453509156631E-4</v>
      </c>
      <c r="AN81" s="251">
        <v>1.4783641181122321E-4</v>
      </c>
      <c r="AO81" s="251">
        <v>2.4796430141124453E-4</v>
      </c>
      <c r="AP81" s="251">
        <v>0</v>
      </c>
      <c r="AQ81" s="251">
        <v>9.7640322841987715E-5</v>
      </c>
      <c r="AR81" s="251">
        <v>3.2689910482847122E-4</v>
      </c>
      <c r="AS81" s="251">
        <v>2.0935522108591351E-4</v>
      </c>
      <c r="AT81" s="251">
        <v>2.3313502975378278E-4</v>
      </c>
      <c r="AU81" s="251">
        <v>2.8532352680843388E-4</v>
      </c>
      <c r="AV81" s="251">
        <v>3.182214912895044E-4</v>
      </c>
      <c r="AW81" s="251">
        <v>1.0567691583635315E-4</v>
      </c>
      <c r="AX81" s="251">
        <v>2.007446697372871E-4</v>
      </c>
      <c r="AY81" s="251">
        <v>1.6765855425370698E-4</v>
      </c>
      <c r="AZ81" s="251">
        <v>1.2691838613066982E-4</v>
      </c>
      <c r="BA81" s="251">
        <v>1.8240349821591019E-4</v>
      </c>
      <c r="BB81" s="251">
        <v>1.440461888010875E-4</v>
      </c>
      <c r="BC81" s="251">
        <v>1.6650924031554536E-4</v>
      </c>
      <c r="BD81" s="251">
        <v>1.2402036519060152E-4</v>
      </c>
      <c r="BE81" s="251">
        <v>9.3741556015813411E-5</v>
      </c>
      <c r="BF81" s="251">
        <v>8.9169400742192034E-5</v>
      </c>
      <c r="BG81" s="251">
        <v>1.2933496768477166E-4</v>
      </c>
      <c r="BH81" s="251">
        <v>1.5780314131347127E-4</v>
      </c>
      <c r="BI81" s="251">
        <v>9.2893087923004902E-5</v>
      </c>
      <c r="BJ81" s="251">
        <v>1.4088836349937463E-4</v>
      </c>
      <c r="BK81" s="251">
        <v>1.5418241326136501E-4</v>
      </c>
      <c r="BL81" s="251">
        <v>1.5385351314560898E-4</v>
      </c>
      <c r="BM81" s="251">
        <v>2.6886167177147169E-4</v>
      </c>
      <c r="BN81" s="251">
        <v>1.1420866046084959E-4</v>
      </c>
      <c r="BO81" s="251">
        <v>3.9123333569506631E-4</v>
      </c>
      <c r="BP81" s="251">
        <v>1.134065909006226E-3</v>
      </c>
      <c r="BQ81" s="251">
        <v>9.3463902570954064E-4</v>
      </c>
      <c r="BR81" s="251">
        <v>2.9144704329340197E-4</v>
      </c>
      <c r="BS81" s="251">
        <v>4.3916063511884935E-4</v>
      </c>
      <c r="BT81" s="251">
        <v>9.725045249142434E-5</v>
      </c>
      <c r="BU81" s="251">
        <v>1.4293862151160746E-4</v>
      </c>
      <c r="BV81" s="251">
        <v>2.8595144127272437E-5</v>
      </c>
      <c r="BW81" s="251">
        <v>1.2338899851495794E-4</v>
      </c>
      <c r="BX81" s="251">
        <v>7.5229965108781772E-5</v>
      </c>
      <c r="BY81" s="251">
        <v>1.5461689923776549E-4</v>
      </c>
      <c r="BZ81" s="251">
        <v>1.5748282871215822E-4</v>
      </c>
      <c r="CA81" s="251">
        <v>1.000882823261269</v>
      </c>
      <c r="CB81" s="251">
        <v>3.9834153914851454E-4</v>
      </c>
      <c r="CC81" s="251">
        <v>1.6280851506368058E-4</v>
      </c>
      <c r="CD81" s="251">
        <v>1.6861847606065389E-4</v>
      </c>
      <c r="CE81" s="251">
        <v>5.5673824612623192E-3</v>
      </c>
      <c r="CF81" s="251">
        <v>4.5591224631835622E-4</v>
      </c>
      <c r="CG81" s="251">
        <v>9.4966069431218117E-4</v>
      </c>
      <c r="CH81" s="251">
        <v>1.1209134814972731E-3</v>
      </c>
      <c r="CI81" s="251">
        <v>2.9034341808603837E-4</v>
      </c>
      <c r="CJ81" s="251">
        <v>4.5155767770467509E-4</v>
      </c>
      <c r="CK81" s="251">
        <v>8.6347998133000001E-4</v>
      </c>
      <c r="CL81" s="251">
        <v>1.743720006443043E-4</v>
      </c>
      <c r="CM81" s="251">
        <v>1.2960591298621802E-4</v>
      </c>
      <c r="CN81" s="251">
        <v>9.7585901041759659E-5</v>
      </c>
      <c r="CO81" s="251">
        <v>1.1245250548187796E-3</v>
      </c>
      <c r="CP81" s="251">
        <v>4.6660820789664405E-4</v>
      </c>
      <c r="CQ81" s="251">
        <v>9.0084697296217856E-4</v>
      </c>
      <c r="CR81" s="251">
        <v>1.1699296979519897E-4</v>
      </c>
      <c r="CS81" s="251">
        <v>6.1531110499965286E-4</v>
      </c>
      <c r="CT81" s="251">
        <v>2.7706513626267416E-4</v>
      </c>
      <c r="CU81" s="251">
        <v>1.4864747096549039E-4</v>
      </c>
      <c r="CV81" s="251">
        <v>2.5857808006363598E-4</v>
      </c>
      <c r="CW81" s="251">
        <v>3.006145377817551E-4</v>
      </c>
      <c r="CX81" s="251">
        <v>2.1393934955085637E-4</v>
      </c>
      <c r="CY81" s="251">
        <v>2.4046248811802895E-4</v>
      </c>
      <c r="CZ81" s="251">
        <v>9.6513969737755431E-5</v>
      </c>
      <c r="DA81" s="251">
        <v>7.8963474522951308E-4</v>
      </c>
      <c r="DB81" s="275">
        <v>1.0317233540021813</v>
      </c>
      <c r="DC81" s="275">
        <v>0.80313296999999995</v>
      </c>
    </row>
    <row r="82" spans="1:107" s="253" customFormat="1" ht="15" customHeight="1" x14ac:dyDescent="0.15">
      <c r="A82" s="254" t="s">
        <v>404</v>
      </c>
      <c r="B82" s="255" t="s">
        <v>646</v>
      </c>
      <c r="C82" s="250">
        <v>1.106151113002166E-4</v>
      </c>
      <c r="D82" s="251">
        <v>3.3487191288379122E-4</v>
      </c>
      <c r="E82" s="251">
        <v>7.6011824666318375E-5</v>
      </c>
      <c r="F82" s="251">
        <v>4.4704811777190814E-5</v>
      </c>
      <c r="G82" s="251">
        <v>1.0966906539645484E-4</v>
      </c>
      <c r="H82" s="251">
        <v>0</v>
      </c>
      <c r="I82" s="251">
        <v>5.7212449094235873E-5</v>
      </c>
      <c r="J82" s="251">
        <v>1.9588640857539421E-4</v>
      </c>
      <c r="K82" s="251">
        <v>3.4211226013118438E-4</v>
      </c>
      <c r="L82" s="251">
        <v>4.2757152205289675E-4</v>
      </c>
      <c r="M82" s="251">
        <v>2.3631678316351229E-4</v>
      </c>
      <c r="N82" s="251">
        <v>1.9874798690426641E-4</v>
      </c>
      <c r="O82" s="251">
        <v>1.6411942767424506E-4</v>
      </c>
      <c r="P82" s="251">
        <v>2.7752072180456578E-4</v>
      </c>
      <c r="Q82" s="251">
        <v>7.5448997766281678E-5</v>
      </c>
      <c r="R82" s="251">
        <v>6.8268074641190572E-5</v>
      </c>
      <c r="S82" s="251">
        <v>1.6575603061918292E-4</v>
      </c>
      <c r="T82" s="251">
        <v>1.3960313232752326E-4</v>
      </c>
      <c r="U82" s="251">
        <v>1.707187429674023E-4</v>
      </c>
      <c r="V82" s="251">
        <v>2.3399279527428819E-4</v>
      </c>
      <c r="W82" s="251">
        <v>1.5154502850624963E-4</v>
      </c>
      <c r="X82" s="251">
        <v>1.1462227690423443E-4</v>
      </c>
      <c r="Y82" s="251">
        <v>3.5268485591841939E-5</v>
      </c>
      <c r="Z82" s="251">
        <v>2.0451503863265497E-4</v>
      </c>
      <c r="AA82" s="251">
        <v>1.3231800562985122E-4</v>
      </c>
      <c r="AB82" s="251">
        <v>1.0906476227696387E-4</v>
      </c>
      <c r="AC82" s="251">
        <v>1.5556588403096972E-4</v>
      </c>
      <c r="AD82" s="251">
        <v>3.547918808621788E-4</v>
      </c>
      <c r="AE82" s="251">
        <v>7.0986827667330994E-5</v>
      </c>
      <c r="AF82" s="251">
        <v>6.9095151152242051E-5</v>
      </c>
      <c r="AG82" s="251">
        <v>7.2614746126579906E-5</v>
      </c>
      <c r="AH82" s="251">
        <v>1.5285121519821034E-4</v>
      </c>
      <c r="AI82" s="251">
        <v>3.3881066196414202E-4</v>
      </c>
      <c r="AJ82" s="251">
        <v>2.4240164583175502E-4</v>
      </c>
      <c r="AK82" s="251">
        <v>0</v>
      </c>
      <c r="AL82" s="251">
        <v>0</v>
      </c>
      <c r="AM82" s="251">
        <v>2.7914009823055713E-5</v>
      </c>
      <c r="AN82" s="251">
        <v>2.5693324892034244E-4</v>
      </c>
      <c r="AO82" s="251">
        <v>7.6141556410897921E-5</v>
      </c>
      <c r="AP82" s="251">
        <v>0</v>
      </c>
      <c r="AQ82" s="251">
        <v>7.6292223316069217E-5</v>
      </c>
      <c r="AR82" s="251">
        <v>9.3680527288228919E-5</v>
      </c>
      <c r="AS82" s="251">
        <v>8.0166692226184337E-5</v>
      </c>
      <c r="AT82" s="251">
        <v>6.4522771141883683E-5</v>
      </c>
      <c r="AU82" s="251">
        <v>5.1758759377188214E-5</v>
      </c>
      <c r="AV82" s="251">
        <v>7.2191226744415507E-5</v>
      </c>
      <c r="AW82" s="251">
        <v>6.1334728670704659E-5</v>
      </c>
      <c r="AX82" s="251">
        <v>5.8691437702427706E-5</v>
      </c>
      <c r="AY82" s="251">
        <v>6.419253736154091E-5</v>
      </c>
      <c r="AZ82" s="251">
        <v>7.6897774694424624E-5</v>
      </c>
      <c r="BA82" s="251">
        <v>6.5853868033356248E-5</v>
      </c>
      <c r="BB82" s="251">
        <v>6.9456490692004153E-5</v>
      </c>
      <c r="BC82" s="251">
        <v>7.7514305306894556E-5</v>
      </c>
      <c r="BD82" s="251">
        <v>6.6541027804406915E-5</v>
      </c>
      <c r="BE82" s="251">
        <v>1.2284369555631212E-4</v>
      </c>
      <c r="BF82" s="251">
        <v>1.10716106209694E-4</v>
      </c>
      <c r="BG82" s="251">
        <v>8.8772127846816585E-5</v>
      </c>
      <c r="BH82" s="251">
        <v>9.1691281561683555E-5</v>
      </c>
      <c r="BI82" s="251">
        <v>1.9888126028356991E-4</v>
      </c>
      <c r="BJ82" s="251">
        <v>1.3161881318139075E-4</v>
      </c>
      <c r="BK82" s="251">
        <v>1.3255322439328029E-4</v>
      </c>
      <c r="BL82" s="251">
        <v>1.2449675171999843E-4</v>
      </c>
      <c r="BM82" s="251">
        <v>4.867663993174573E-5</v>
      </c>
      <c r="BN82" s="251">
        <v>1.5608043466334962E-4</v>
      </c>
      <c r="BO82" s="251">
        <v>5.225210725791462E-5</v>
      </c>
      <c r="BP82" s="251">
        <v>4.182936121223497E-5</v>
      </c>
      <c r="BQ82" s="251">
        <v>2.7064715045512425E-5</v>
      </c>
      <c r="BR82" s="251">
        <v>3.3344466881193765E-5</v>
      </c>
      <c r="BS82" s="251">
        <v>3.4004064672209206E-5</v>
      </c>
      <c r="BT82" s="251">
        <v>1.6842310745924546E-5</v>
      </c>
      <c r="BU82" s="251">
        <v>2.4535512083763239E-5</v>
      </c>
      <c r="BV82" s="251">
        <v>5.1579308011789751E-6</v>
      </c>
      <c r="BW82" s="251">
        <v>7.734324404789722E-4</v>
      </c>
      <c r="BX82" s="251">
        <v>1.3226739670688475E-4</v>
      </c>
      <c r="BY82" s="251">
        <v>9.9968218570892046E-5</v>
      </c>
      <c r="BZ82" s="251">
        <v>5.701018960456556E-5</v>
      </c>
      <c r="CA82" s="251">
        <v>9.1346533326887416E-5</v>
      </c>
      <c r="CB82" s="251">
        <v>1.0005504614832466</v>
      </c>
      <c r="CC82" s="251">
        <v>2.5873192594217444E-5</v>
      </c>
      <c r="CD82" s="251">
        <v>2.067960386458578E-5</v>
      </c>
      <c r="CE82" s="251">
        <v>1.0285142612835602E-3</v>
      </c>
      <c r="CF82" s="251">
        <v>3.0412915411635423E-5</v>
      </c>
      <c r="CG82" s="251">
        <v>2.7564806335954504E-5</v>
      </c>
      <c r="CH82" s="251">
        <v>7.6842398732015186E-5</v>
      </c>
      <c r="CI82" s="251">
        <v>2.6833726208089447E-5</v>
      </c>
      <c r="CJ82" s="251">
        <v>2.7652829629613555E-5</v>
      </c>
      <c r="CK82" s="251">
        <v>6.2149504487953776E-5</v>
      </c>
      <c r="CL82" s="251">
        <v>8.1475942983465064E-5</v>
      </c>
      <c r="CM82" s="251">
        <v>4.8862086199167535E-5</v>
      </c>
      <c r="CN82" s="251">
        <v>4.048981697067866E-5</v>
      </c>
      <c r="CO82" s="251">
        <v>6.7841126415354235E-5</v>
      </c>
      <c r="CP82" s="251">
        <v>3.4070898106753345E-5</v>
      </c>
      <c r="CQ82" s="251">
        <v>1.1051384415120962E-4</v>
      </c>
      <c r="CR82" s="251">
        <v>8.2453151426485817E-5</v>
      </c>
      <c r="CS82" s="251">
        <v>2.5049443011547531E-5</v>
      </c>
      <c r="CT82" s="251">
        <v>1.0272212986991313E-4</v>
      </c>
      <c r="CU82" s="251">
        <v>1.2562181076166405E-4</v>
      </c>
      <c r="CV82" s="251">
        <v>4.2608830707276089E-5</v>
      </c>
      <c r="CW82" s="251">
        <v>3.0453266976080984E-5</v>
      </c>
      <c r="CX82" s="251">
        <v>5.2787207026894788E-5</v>
      </c>
      <c r="CY82" s="251">
        <v>4.0873974679436451E-5</v>
      </c>
      <c r="CZ82" s="251">
        <v>3.9860303212909884E-4</v>
      </c>
      <c r="DA82" s="251">
        <v>2.2974042019434662E-5</v>
      </c>
      <c r="DB82" s="275">
        <v>1.0127534537628742</v>
      </c>
      <c r="DC82" s="275">
        <v>0.78836607000000003</v>
      </c>
    </row>
    <row r="83" spans="1:107" s="253" customFormat="1" ht="15" customHeight="1" x14ac:dyDescent="0.15">
      <c r="A83" s="254" t="s">
        <v>405</v>
      </c>
      <c r="B83" s="255" t="s">
        <v>481</v>
      </c>
      <c r="C83" s="250">
        <v>2.3226967962136253E-4</v>
      </c>
      <c r="D83" s="251">
        <v>6.1022859288205073E-4</v>
      </c>
      <c r="E83" s="251">
        <v>1.5669315965128792E-4</v>
      </c>
      <c r="F83" s="251">
        <v>6.9223702119698574E-5</v>
      </c>
      <c r="G83" s="251">
        <v>2.628865378917447E-4</v>
      </c>
      <c r="H83" s="251">
        <v>0</v>
      </c>
      <c r="I83" s="251">
        <v>1.0238525469764725E-4</v>
      </c>
      <c r="J83" s="251">
        <v>4.4540260059261532E-4</v>
      </c>
      <c r="K83" s="251">
        <v>7.7562059474453951E-4</v>
      </c>
      <c r="L83" s="251">
        <v>1.3229178239138571E-3</v>
      </c>
      <c r="M83" s="251">
        <v>4.0573957493339133E-4</v>
      </c>
      <c r="N83" s="251">
        <v>5.590679787145712E-4</v>
      </c>
      <c r="O83" s="251">
        <v>3.2881170376525027E-4</v>
      </c>
      <c r="P83" s="251">
        <v>2.3092841121553189E-3</v>
      </c>
      <c r="Q83" s="251">
        <v>2.2723468810416597E-4</v>
      </c>
      <c r="R83" s="251">
        <v>1.8451504484315767E-4</v>
      </c>
      <c r="S83" s="251">
        <v>3.3346203943771858E-4</v>
      </c>
      <c r="T83" s="251">
        <v>2.498428870844537E-4</v>
      </c>
      <c r="U83" s="251">
        <v>3.6431729155032583E-4</v>
      </c>
      <c r="V83" s="251">
        <v>3.6617183968036082E-4</v>
      </c>
      <c r="W83" s="251">
        <v>2.3327385881076441E-4</v>
      </c>
      <c r="X83" s="251">
        <v>5.0827018984938167E-4</v>
      </c>
      <c r="Y83" s="251">
        <v>1.1894038134416692E-4</v>
      </c>
      <c r="Z83" s="251">
        <v>2.9007854513310601E-4</v>
      </c>
      <c r="AA83" s="251">
        <v>1.6560543383080799E-4</v>
      </c>
      <c r="AB83" s="251">
        <v>2.0881579477221408E-4</v>
      </c>
      <c r="AC83" s="251">
        <v>2.4918767740744481E-4</v>
      </c>
      <c r="AD83" s="251">
        <v>6.1543013443891251E-4</v>
      </c>
      <c r="AE83" s="251">
        <v>2.244993279168417E-4</v>
      </c>
      <c r="AF83" s="251">
        <v>1.4175394354817625E-4</v>
      </c>
      <c r="AG83" s="251">
        <v>1.575610322636394E-4</v>
      </c>
      <c r="AH83" s="251">
        <v>5.6452122638966159E-4</v>
      </c>
      <c r="AI83" s="251">
        <v>5.0346945215180199E-4</v>
      </c>
      <c r="AJ83" s="251">
        <v>5.5069355713818183E-4</v>
      </c>
      <c r="AK83" s="251">
        <v>0</v>
      </c>
      <c r="AL83" s="251">
        <v>0</v>
      </c>
      <c r="AM83" s="251">
        <v>7.5398884872521026E-5</v>
      </c>
      <c r="AN83" s="251">
        <v>5.0736694918855098E-4</v>
      </c>
      <c r="AO83" s="251">
        <v>5.2327437872825135E-4</v>
      </c>
      <c r="AP83" s="251">
        <v>0</v>
      </c>
      <c r="AQ83" s="251">
        <v>4.2353443786497587E-4</v>
      </c>
      <c r="AR83" s="251">
        <v>1.8045249035976549E-4</v>
      </c>
      <c r="AS83" s="251">
        <v>2.1823411667356874E-4</v>
      </c>
      <c r="AT83" s="251">
        <v>1.5099954807136552E-4</v>
      </c>
      <c r="AU83" s="251">
        <v>1.2170428716353449E-4</v>
      </c>
      <c r="AV83" s="251">
        <v>2.0815980604381738E-4</v>
      </c>
      <c r="AW83" s="251">
        <v>1.582665412421196E-4</v>
      </c>
      <c r="AX83" s="251">
        <v>1.4731580120466001E-4</v>
      </c>
      <c r="AY83" s="251">
        <v>2.0266027632938937E-4</v>
      </c>
      <c r="AZ83" s="251">
        <v>1.8885667754829283E-4</v>
      </c>
      <c r="BA83" s="251">
        <v>1.5341296165427521E-4</v>
      </c>
      <c r="BB83" s="251">
        <v>2.8034228638439595E-4</v>
      </c>
      <c r="BC83" s="251">
        <v>2.0338670685321629E-4</v>
      </c>
      <c r="BD83" s="251">
        <v>1.8038823901683044E-4</v>
      </c>
      <c r="BE83" s="251">
        <v>1.8381097149921014E-4</v>
      </c>
      <c r="BF83" s="251">
        <v>2.4020690218211677E-4</v>
      </c>
      <c r="BG83" s="251">
        <v>1.9145954003686315E-4</v>
      </c>
      <c r="BH83" s="251">
        <v>2.0227891338848956E-4</v>
      </c>
      <c r="BI83" s="251">
        <v>1.2325035557516262E-3</v>
      </c>
      <c r="BJ83" s="251">
        <v>1.8178080237623347E-4</v>
      </c>
      <c r="BK83" s="251">
        <v>1.9418419714586075E-4</v>
      </c>
      <c r="BL83" s="251">
        <v>1.79291262891226E-4</v>
      </c>
      <c r="BM83" s="251">
        <v>2.9751870283694894E-4</v>
      </c>
      <c r="BN83" s="251">
        <v>1.3281699572086567E-3</v>
      </c>
      <c r="BO83" s="251">
        <v>1.0703677033188607E-4</v>
      </c>
      <c r="BP83" s="251">
        <v>7.6201533149629233E-5</v>
      </c>
      <c r="BQ83" s="251">
        <v>5.6067864630952512E-5</v>
      </c>
      <c r="BR83" s="251">
        <v>7.144563038088282E-5</v>
      </c>
      <c r="BS83" s="251">
        <v>6.2751920940644934E-5</v>
      </c>
      <c r="BT83" s="251">
        <v>5.1508282916566146E-5</v>
      </c>
      <c r="BU83" s="251">
        <v>6.1154506111742309E-5</v>
      </c>
      <c r="BV83" s="251">
        <v>8.3114489821559013E-6</v>
      </c>
      <c r="BW83" s="251">
        <v>4.4403107267925175E-5</v>
      </c>
      <c r="BX83" s="251">
        <v>2.92669166619714E-5</v>
      </c>
      <c r="BY83" s="251">
        <v>1.400422386778137E-4</v>
      </c>
      <c r="BZ83" s="251">
        <v>8.6830248127731517E-5</v>
      </c>
      <c r="CA83" s="251">
        <v>1.0813375762032471E-4</v>
      </c>
      <c r="CB83" s="251">
        <v>5.4603225042944802E-5</v>
      </c>
      <c r="CC83" s="251">
        <v>1.0000557414495563</v>
      </c>
      <c r="CD83" s="251">
        <v>3.8030863619743576E-5</v>
      </c>
      <c r="CE83" s="251">
        <v>2.4512610515482151E-5</v>
      </c>
      <c r="CF83" s="251">
        <v>7.1557269157850284E-5</v>
      </c>
      <c r="CG83" s="251">
        <v>8.6154848326975265E-5</v>
      </c>
      <c r="CH83" s="251">
        <v>1.3550282745575397E-4</v>
      </c>
      <c r="CI83" s="251">
        <v>1.7511606964897336E-4</v>
      </c>
      <c r="CJ83" s="251">
        <v>6.5343823400596798E-5</v>
      </c>
      <c r="CK83" s="251">
        <v>1.088538353514999E-4</v>
      </c>
      <c r="CL83" s="251">
        <v>9.1481142278040478E-5</v>
      </c>
      <c r="CM83" s="251">
        <v>9.2456916678464984E-5</v>
      </c>
      <c r="CN83" s="251">
        <v>7.6020011099377758E-5</v>
      </c>
      <c r="CO83" s="251">
        <v>1.3486479868261115E-4</v>
      </c>
      <c r="CP83" s="251">
        <v>5.5794320376733919E-5</v>
      </c>
      <c r="CQ83" s="251">
        <v>8.0709380199643581E-5</v>
      </c>
      <c r="CR83" s="251">
        <v>1.3422030727791429E-4</v>
      </c>
      <c r="CS83" s="251">
        <v>4.6670283808893696E-5</v>
      </c>
      <c r="CT83" s="251">
        <v>2.4428408181681466E-4</v>
      </c>
      <c r="CU83" s="251">
        <v>2.5681781109637095E-4</v>
      </c>
      <c r="CV83" s="251">
        <v>8.1646939393800226E-5</v>
      </c>
      <c r="CW83" s="251">
        <v>5.6058010348162341E-5</v>
      </c>
      <c r="CX83" s="251">
        <v>6.9740973606933376E-5</v>
      </c>
      <c r="CY83" s="251">
        <v>7.6131200754419538E-5</v>
      </c>
      <c r="CZ83" s="251">
        <v>5.35367502325693E-4</v>
      </c>
      <c r="DA83" s="251">
        <v>4.8303997819444632E-5</v>
      </c>
      <c r="DB83" s="275">
        <v>1.025792273581335</v>
      </c>
      <c r="DC83" s="275">
        <v>0.79851598999999995</v>
      </c>
    </row>
    <row r="84" spans="1:107" s="253" customFormat="1" ht="15" customHeight="1" x14ac:dyDescent="0.15">
      <c r="A84" s="254" t="s">
        <v>406</v>
      </c>
      <c r="B84" s="255" t="s">
        <v>647</v>
      </c>
      <c r="C84" s="250">
        <v>4.356027154793783E-3</v>
      </c>
      <c r="D84" s="251">
        <v>1.9067037054028826E-3</v>
      </c>
      <c r="E84" s="251">
        <v>1.4029378413159973E-3</v>
      </c>
      <c r="F84" s="251">
        <v>3.2475995530637258E-3</v>
      </c>
      <c r="G84" s="251">
        <v>3.9033539576948306E-3</v>
      </c>
      <c r="H84" s="251">
        <v>0</v>
      </c>
      <c r="I84" s="251">
        <v>1.5716752546829652E-2</v>
      </c>
      <c r="J84" s="251">
        <v>1.1664058635375101E-3</v>
      </c>
      <c r="K84" s="251">
        <v>2.011839012933273E-3</v>
      </c>
      <c r="L84" s="251">
        <v>2.6917567182154082E-3</v>
      </c>
      <c r="M84" s="251">
        <v>1.2277819486803622E-3</v>
      </c>
      <c r="N84" s="251">
        <v>1.1745686130889632E-3</v>
      </c>
      <c r="O84" s="251">
        <v>1.0780208790606401E-3</v>
      </c>
      <c r="P84" s="251">
        <v>1.5465592579185854E-3</v>
      </c>
      <c r="Q84" s="251">
        <v>1.3536738156189167E-3</v>
      </c>
      <c r="R84" s="251">
        <v>9.5552479523247711E-4</v>
      </c>
      <c r="S84" s="251">
        <v>2.1973261428815654E-3</v>
      </c>
      <c r="T84" s="251">
        <v>1.0250441973294598E-3</v>
      </c>
      <c r="U84" s="251">
        <v>1.0840409957619968E-3</v>
      </c>
      <c r="V84" s="251">
        <v>7.4090583998800735E-4</v>
      </c>
      <c r="W84" s="251">
        <v>1.1292312054458904E-3</v>
      </c>
      <c r="X84" s="251">
        <v>9.0743964146648552E-4</v>
      </c>
      <c r="Y84" s="251">
        <v>5.9065343458346851E-4</v>
      </c>
      <c r="Z84" s="251">
        <v>7.0939217451755458E-4</v>
      </c>
      <c r="AA84" s="251">
        <v>4.5190211755831059E-4</v>
      </c>
      <c r="AB84" s="251">
        <v>6.194874260793033E-4</v>
      </c>
      <c r="AC84" s="251">
        <v>4.0436979578619645E-4</v>
      </c>
      <c r="AD84" s="251">
        <v>1.1897534168127406E-3</v>
      </c>
      <c r="AE84" s="251">
        <v>4.5077743879022673E-4</v>
      </c>
      <c r="AF84" s="251">
        <v>4.8707831986804828E-4</v>
      </c>
      <c r="AG84" s="251">
        <v>2.09653866733687E-3</v>
      </c>
      <c r="AH84" s="251">
        <v>1.6806443278861622E-3</v>
      </c>
      <c r="AI84" s="251">
        <v>3.0380481616320851E-3</v>
      </c>
      <c r="AJ84" s="251">
        <v>5.2855518428295278E-3</v>
      </c>
      <c r="AK84" s="251">
        <v>0</v>
      </c>
      <c r="AL84" s="251">
        <v>0</v>
      </c>
      <c r="AM84" s="251">
        <v>5.6684174227549997E-4</v>
      </c>
      <c r="AN84" s="251">
        <v>1.0227764578936501E-3</v>
      </c>
      <c r="AO84" s="251">
        <v>3.537813519841569E-3</v>
      </c>
      <c r="AP84" s="251">
        <v>0</v>
      </c>
      <c r="AQ84" s="251">
        <v>5.0883549414661134E-4</v>
      </c>
      <c r="AR84" s="251">
        <v>9.6038669999033016E-4</v>
      </c>
      <c r="AS84" s="251">
        <v>8.4136769293646524E-4</v>
      </c>
      <c r="AT84" s="251">
        <v>6.6119339810466287E-4</v>
      </c>
      <c r="AU84" s="251">
        <v>5.5703168500501261E-4</v>
      </c>
      <c r="AV84" s="251">
        <v>9.8971496666932232E-4</v>
      </c>
      <c r="AW84" s="251">
        <v>5.6621264507705001E-4</v>
      </c>
      <c r="AX84" s="251">
        <v>3.4334395912413859E-4</v>
      </c>
      <c r="AY84" s="251">
        <v>5.5869915441134174E-4</v>
      </c>
      <c r="AZ84" s="251">
        <v>4.8639700312816554E-4</v>
      </c>
      <c r="BA84" s="251">
        <v>3.8735147280636586E-4</v>
      </c>
      <c r="BB84" s="251">
        <v>6.0505446213131569E-4</v>
      </c>
      <c r="BC84" s="251">
        <v>3.396814414150615E-4</v>
      </c>
      <c r="BD84" s="251">
        <v>6.4986054561552437E-4</v>
      </c>
      <c r="BE84" s="251">
        <v>3.5431334419059571E-4</v>
      </c>
      <c r="BF84" s="251">
        <v>5.0048855889174462E-4</v>
      </c>
      <c r="BG84" s="251">
        <v>4.0545181447081531E-4</v>
      </c>
      <c r="BH84" s="251">
        <v>1.8565305808549584E-3</v>
      </c>
      <c r="BI84" s="251">
        <v>6.2931472907085343E-3</v>
      </c>
      <c r="BJ84" s="251">
        <v>1.6508599482719789E-3</v>
      </c>
      <c r="BK84" s="251">
        <v>1.8143741887403371E-3</v>
      </c>
      <c r="BL84" s="251">
        <v>1.8446267315635513E-3</v>
      </c>
      <c r="BM84" s="251">
        <v>5.9052270203547945E-4</v>
      </c>
      <c r="BN84" s="251">
        <v>8.2899581759480448E-4</v>
      </c>
      <c r="BO84" s="251">
        <v>1.0653319425755841E-3</v>
      </c>
      <c r="BP84" s="251">
        <v>2.291188465880032E-3</v>
      </c>
      <c r="BQ84" s="251">
        <v>3.2948036184128385E-3</v>
      </c>
      <c r="BR84" s="251">
        <v>2.5390806342423392E-3</v>
      </c>
      <c r="BS84" s="251">
        <v>9.7024659264845269E-4</v>
      </c>
      <c r="BT84" s="251">
        <v>4.8521407593526034E-4</v>
      </c>
      <c r="BU84" s="251">
        <v>6.2232765415888732E-4</v>
      </c>
      <c r="BV84" s="251">
        <v>1.5041762433071622E-4</v>
      </c>
      <c r="BW84" s="251">
        <v>1.4437086338092713E-3</v>
      </c>
      <c r="BX84" s="251">
        <v>1.3583440714633358E-2</v>
      </c>
      <c r="BY84" s="251">
        <v>7.0790901735740278E-2</v>
      </c>
      <c r="BZ84" s="251">
        <v>3.2970344667393459E-2</v>
      </c>
      <c r="CA84" s="251">
        <v>0.15573832528723888</v>
      </c>
      <c r="CB84" s="251">
        <v>1.5247244966822622E-2</v>
      </c>
      <c r="CC84" s="251">
        <v>1.2194433993301024E-3</v>
      </c>
      <c r="CD84" s="251">
        <v>1.0031351091430976</v>
      </c>
      <c r="CE84" s="251">
        <v>2.3441973841180673E-3</v>
      </c>
      <c r="CF84" s="251">
        <v>1.0138628444964803E-3</v>
      </c>
      <c r="CG84" s="251">
        <v>1.0577870614831997E-3</v>
      </c>
      <c r="CH84" s="251">
        <v>1.2675676486480561E-3</v>
      </c>
      <c r="CI84" s="251">
        <v>1.2004291521017379E-3</v>
      </c>
      <c r="CJ84" s="251">
        <v>1.196143582613449E-3</v>
      </c>
      <c r="CK84" s="251">
        <v>9.0570180965725527E-4</v>
      </c>
      <c r="CL84" s="251">
        <v>6.116343526823858E-4</v>
      </c>
      <c r="CM84" s="251">
        <v>7.0025869591687918E-4</v>
      </c>
      <c r="CN84" s="251">
        <v>6.4047068483060691E-4</v>
      </c>
      <c r="CO84" s="251">
        <v>1.371859017940013E-3</v>
      </c>
      <c r="CP84" s="251">
        <v>1.9023339074227708E-3</v>
      </c>
      <c r="CQ84" s="251">
        <v>1.2593123237449797E-3</v>
      </c>
      <c r="CR84" s="251">
        <v>7.035720389374665E-4</v>
      </c>
      <c r="CS84" s="251">
        <v>7.0023838736396724E-4</v>
      </c>
      <c r="CT84" s="251">
        <v>1.2455505610016163E-2</v>
      </c>
      <c r="CU84" s="251">
        <v>2.1185816097382196E-3</v>
      </c>
      <c r="CV84" s="251">
        <v>1.717812414130064E-3</v>
      </c>
      <c r="CW84" s="251">
        <v>2.8763126529995566E-3</v>
      </c>
      <c r="CX84" s="251">
        <v>1.0192491184753776E-3</v>
      </c>
      <c r="CY84" s="251">
        <v>2.546769599391277E-3</v>
      </c>
      <c r="CZ84" s="251">
        <v>1.0025762627856251E-3</v>
      </c>
      <c r="DA84" s="251">
        <v>7.81099273592547E-3</v>
      </c>
      <c r="DB84" s="275">
        <v>1.4515198621795042</v>
      </c>
      <c r="DC84" s="275">
        <v>1.12991865</v>
      </c>
    </row>
    <row r="85" spans="1:107" s="253" customFormat="1" ht="15" customHeight="1" x14ac:dyDescent="0.15">
      <c r="A85" s="254" t="s">
        <v>407</v>
      </c>
      <c r="B85" s="255" t="s">
        <v>648</v>
      </c>
      <c r="C85" s="250">
        <v>3.9967742101601581E-4</v>
      </c>
      <c r="D85" s="251">
        <v>3.8298362452837296E-4</v>
      </c>
      <c r="E85" s="251">
        <v>4.9579655601349052E-4</v>
      </c>
      <c r="F85" s="251">
        <v>4.1510885963038079E-4</v>
      </c>
      <c r="G85" s="251">
        <v>5.6244747760496609E-4</v>
      </c>
      <c r="H85" s="251">
        <v>0</v>
      </c>
      <c r="I85" s="251">
        <v>1.5032132906830516E-3</v>
      </c>
      <c r="J85" s="251">
        <v>3.2787754003306277E-4</v>
      </c>
      <c r="K85" s="251">
        <v>3.9071311068502841E-4</v>
      </c>
      <c r="L85" s="251">
        <v>2.5458344632442058E-4</v>
      </c>
      <c r="M85" s="251">
        <v>3.1043299179765564E-4</v>
      </c>
      <c r="N85" s="251">
        <v>3.4185680315145488E-4</v>
      </c>
      <c r="O85" s="251">
        <v>5.0561677907730404E-4</v>
      </c>
      <c r="P85" s="251">
        <v>2.4334744479765949E-4</v>
      </c>
      <c r="Q85" s="251">
        <v>4.1654296428595599E-4</v>
      </c>
      <c r="R85" s="251">
        <v>6.2566698684903151E-4</v>
      </c>
      <c r="S85" s="251">
        <v>4.0817637619318381E-4</v>
      </c>
      <c r="T85" s="251">
        <v>5.6085614815405953E-4</v>
      </c>
      <c r="U85" s="251">
        <v>3.9958365342419064E-4</v>
      </c>
      <c r="V85" s="251">
        <v>4.2264531168613505E-4</v>
      </c>
      <c r="W85" s="251">
        <v>5.0916911069536451E-4</v>
      </c>
      <c r="X85" s="251">
        <v>4.5750894465338142E-4</v>
      </c>
      <c r="Y85" s="251">
        <v>6.9819673746616647E-4</v>
      </c>
      <c r="Z85" s="251">
        <v>3.6396170390410828E-4</v>
      </c>
      <c r="AA85" s="251">
        <v>3.2431117144965344E-4</v>
      </c>
      <c r="AB85" s="251">
        <v>4.9004875653511231E-4</v>
      </c>
      <c r="AC85" s="251">
        <v>6.140659123113608E-4</v>
      </c>
      <c r="AD85" s="251">
        <v>5.0103276934980467E-4</v>
      </c>
      <c r="AE85" s="251">
        <v>3.7687773161380287E-4</v>
      </c>
      <c r="AF85" s="251">
        <v>4.1154093150773776E-4</v>
      </c>
      <c r="AG85" s="251">
        <v>4.0519771000378541E-4</v>
      </c>
      <c r="AH85" s="251">
        <v>4.4575405421725598E-4</v>
      </c>
      <c r="AI85" s="251">
        <v>6.1373262612580395E-4</v>
      </c>
      <c r="AJ85" s="251">
        <v>5.6423231296038917E-4</v>
      </c>
      <c r="AK85" s="251">
        <v>0</v>
      </c>
      <c r="AL85" s="251">
        <v>0</v>
      </c>
      <c r="AM85" s="251">
        <v>1.8460980944645606E-4</v>
      </c>
      <c r="AN85" s="251">
        <v>4.003965981102302E-4</v>
      </c>
      <c r="AO85" s="251">
        <v>4.5219371313813729E-4</v>
      </c>
      <c r="AP85" s="251">
        <v>0</v>
      </c>
      <c r="AQ85" s="251">
        <v>1.9435425188684514E-4</v>
      </c>
      <c r="AR85" s="251">
        <v>3.6510097679597135E-4</v>
      </c>
      <c r="AS85" s="251">
        <v>3.9361476561119725E-4</v>
      </c>
      <c r="AT85" s="251">
        <v>3.5376688621636937E-4</v>
      </c>
      <c r="AU85" s="251">
        <v>3.1365948156776509E-4</v>
      </c>
      <c r="AV85" s="251">
        <v>4.385048755002908E-4</v>
      </c>
      <c r="AW85" s="251">
        <v>2.3166598936329684E-4</v>
      </c>
      <c r="AX85" s="251">
        <v>2.9061334807386926E-4</v>
      </c>
      <c r="AY85" s="251">
        <v>3.5223080423008984E-4</v>
      </c>
      <c r="AZ85" s="251">
        <v>4.6684950599354082E-4</v>
      </c>
      <c r="BA85" s="251">
        <v>3.1695013729322863E-4</v>
      </c>
      <c r="BB85" s="251">
        <v>2.855036938535626E-4</v>
      </c>
      <c r="BC85" s="251">
        <v>4.0537653790023303E-4</v>
      </c>
      <c r="BD85" s="251">
        <v>3.0449237188991254E-4</v>
      </c>
      <c r="BE85" s="251">
        <v>1.8721031937978568E-4</v>
      </c>
      <c r="BF85" s="251">
        <v>2.9227335852715313E-4</v>
      </c>
      <c r="BG85" s="251">
        <v>3.1080917782569953E-4</v>
      </c>
      <c r="BH85" s="251">
        <v>4.7320401074997357E-4</v>
      </c>
      <c r="BI85" s="251">
        <v>1.1941296476504582E-3</v>
      </c>
      <c r="BJ85" s="251">
        <v>6.2315118036257618E-4</v>
      </c>
      <c r="BK85" s="251">
        <v>1.1744467273981179E-3</v>
      </c>
      <c r="BL85" s="251">
        <v>9.1716418939980816E-4</v>
      </c>
      <c r="BM85" s="251">
        <v>1.4373268401343447E-3</v>
      </c>
      <c r="BN85" s="251">
        <v>3.2423091605104756E-3</v>
      </c>
      <c r="BO85" s="251">
        <v>1.3131679765333937E-3</v>
      </c>
      <c r="BP85" s="251">
        <v>1.8571646130721088E-3</v>
      </c>
      <c r="BQ85" s="251">
        <v>1.6791032772792466E-3</v>
      </c>
      <c r="BR85" s="251">
        <v>2.1130350469602691E-3</v>
      </c>
      <c r="BS85" s="251">
        <v>7.5967847853345375E-3</v>
      </c>
      <c r="BT85" s="251">
        <v>9.1788231443684014E-4</v>
      </c>
      <c r="BU85" s="251">
        <v>1.4945867523053107E-3</v>
      </c>
      <c r="BV85" s="251">
        <v>4.4775996292454386E-4</v>
      </c>
      <c r="BW85" s="251">
        <v>1.9065991479612055E-3</v>
      </c>
      <c r="BX85" s="251">
        <v>5.9973484432497071E-4</v>
      </c>
      <c r="BY85" s="251">
        <v>1.1276953953333261E-3</v>
      </c>
      <c r="BZ85" s="251">
        <v>2.9648970641814112E-3</v>
      </c>
      <c r="CA85" s="251">
        <v>1.0908295472746264E-3</v>
      </c>
      <c r="CB85" s="251">
        <v>4.1146301948201923E-3</v>
      </c>
      <c r="CC85" s="251">
        <v>1.3741090022400292E-3</v>
      </c>
      <c r="CD85" s="251">
        <v>1.0629658717862501E-3</v>
      </c>
      <c r="CE85" s="251">
        <v>1.0167670795587909</v>
      </c>
      <c r="CF85" s="251">
        <v>4.2654258247587576E-3</v>
      </c>
      <c r="CG85" s="251">
        <v>3.0391643606863636E-3</v>
      </c>
      <c r="CH85" s="251">
        <v>2.4641700250913139E-3</v>
      </c>
      <c r="CI85" s="251">
        <v>4.2906302301036793E-3</v>
      </c>
      <c r="CJ85" s="251">
        <v>1.487628901366953E-3</v>
      </c>
      <c r="CK85" s="251">
        <v>7.3503403713961954E-3</v>
      </c>
      <c r="CL85" s="251">
        <v>8.188304824001154E-4</v>
      </c>
      <c r="CM85" s="251">
        <v>6.2054151302208902E-3</v>
      </c>
      <c r="CN85" s="251">
        <v>1.7248921180406365E-3</v>
      </c>
      <c r="CO85" s="251">
        <v>6.2067108385664817E-3</v>
      </c>
      <c r="CP85" s="251">
        <v>2.3869419687266107E-3</v>
      </c>
      <c r="CQ85" s="251">
        <v>1.4450970979186853E-3</v>
      </c>
      <c r="CR85" s="251">
        <v>1.3564894247549591E-3</v>
      </c>
      <c r="CS85" s="251">
        <v>1.7290870390022448E-3</v>
      </c>
      <c r="CT85" s="251">
        <v>2.1460329695386078E-3</v>
      </c>
      <c r="CU85" s="251">
        <v>1.0832972809771942E-3</v>
      </c>
      <c r="CV85" s="251">
        <v>2.2555387758138152E-3</v>
      </c>
      <c r="CW85" s="251">
        <v>9.4566909261623131E-4</v>
      </c>
      <c r="CX85" s="251">
        <v>2.0957420785479488E-3</v>
      </c>
      <c r="CY85" s="251">
        <v>2.191129191160887E-3</v>
      </c>
      <c r="CZ85" s="251">
        <v>3.3239643980306316E-4</v>
      </c>
      <c r="DA85" s="251">
        <v>1.0917771912674636E-3</v>
      </c>
      <c r="DB85" s="276">
        <v>1.1366850978058567</v>
      </c>
      <c r="DC85" s="276">
        <v>0.88483920999999999</v>
      </c>
    </row>
    <row r="86" spans="1:107" s="253" customFormat="1" ht="15" customHeight="1" x14ac:dyDescent="0.15">
      <c r="A86" s="254" t="s">
        <v>408</v>
      </c>
      <c r="B86" s="255" t="s">
        <v>649</v>
      </c>
      <c r="C86" s="250">
        <v>1.9161579427838995E-3</v>
      </c>
      <c r="D86" s="251">
        <v>1.5395241788605984E-3</v>
      </c>
      <c r="E86" s="251">
        <v>2.8048020005739189E-3</v>
      </c>
      <c r="F86" s="251">
        <v>3.96051878202621E-3</v>
      </c>
      <c r="G86" s="251">
        <v>5.688067430253946E-3</v>
      </c>
      <c r="H86" s="251">
        <v>0</v>
      </c>
      <c r="I86" s="251">
        <v>4.933735301243582E-3</v>
      </c>
      <c r="J86" s="251">
        <v>1.7928476909161875E-3</v>
      </c>
      <c r="K86" s="251">
        <v>3.3228291004159956E-3</v>
      </c>
      <c r="L86" s="251">
        <v>1.65488397531953E-3</v>
      </c>
      <c r="M86" s="251">
        <v>2.9229843917901203E-3</v>
      </c>
      <c r="N86" s="251">
        <v>3.554655828060175E-3</v>
      </c>
      <c r="O86" s="251">
        <v>2.3275089042372969E-3</v>
      </c>
      <c r="P86" s="251">
        <v>1.9780042239150183E-3</v>
      </c>
      <c r="Q86" s="251">
        <v>2.3792975053505611E-3</v>
      </c>
      <c r="R86" s="251">
        <v>3.762161868341136E-3</v>
      </c>
      <c r="S86" s="251">
        <v>2.7784377027447343E-3</v>
      </c>
      <c r="T86" s="251">
        <v>3.1977134938770118E-3</v>
      </c>
      <c r="U86" s="251">
        <v>2.008965660354088E-3</v>
      </c>
      <c r="V86" s="251">
        <v>2.6855438358178458E-3</v>
      </c>
      <c r="W86" s="251">
        <v>3.233590175614952E-3</v>
      </c>
      <c r="X86" s="251">
        <v>1.9401517637994995E-3</v>
      </c>
      <c r="Y86" s="251">
        <v>2.2090782480760464E-3</v>
      </c>
      <c r="Z86" s="251">
        <v>2.2548099201950473E-3</v>
      </c>
      <c r="AA86" s="251">
        <v>1.7438457017164601E-3</v>
      </c>
      <c r="AB86" s="251">
        <v>1.0881971820051276E-2</v>
      </c>
      <c r="AC86" s="251">
        <v>3.8176011711193144E-3</v>
      </c>
      <c r="AD86" s="251">
        <v>3.2798437549713031E-3</v>
      </c>
      <c r="AE86" s="251">
        <v>2.229991628417072E-3</v>
      </c>
      <c r="AF86" s="251">
        <v>2.6005694910384834E-3</v>
      </c>
      <c r="AG86" s="251">
        <v>2.8763453160105829E-3</v>
      </c>
      <c r="AH86" s="251">
        <v>3.5262477843950955E-3</v>
      </c>
      <c r="AI86" s="251">
        <v>3.7821741306488105E-3</v>
      </c>
      <c r="AJ86" s="251">
        <v>2.8300193099993765E-3</v>
      </c>
      <c r="AK86" s="251">
        <v>0</v>
      </c>
      <c r="AL86" s="251">
        <v>0</v>
      </c>
      <c r="AM86" s="251">
        <v>9.1526169215244344E-4</v>
      </c>
      <c r="AN86" s="251">
        <v>1.9131308884333337E-3</v>
      </c>
      <c r="AO86" s="251">
        <v>1.5877884646202547E-3</v>
      </c>
      <c r="AP86" s="251">
        <v>0</v>
      </c>
      <c r="AQ86" s="251">
        <v>1.5797048379965568E-3</v>
      </c>
      <c r="AR86" s="251">
        <v>2.1102809966321977E-3</v>
      </c>
      <c r="AS86" s="251">
        <v>2.3301168302789243E-3</v>
      </c>
      <c r="AT86" s="251">
        <v>2.2895344240625088E-3</v>
      </c>
      <c r="AU86" s="251">
        <v>1.869319391598223E-3</v>
      </c>
      <c r="AV86" s="251">
        <v>2.7938271742202888E-3</v>
      </c>
      <c r="AW86" s="251">
        <v>1.2947043913224595E-3</v>
      </c>
      <c r="AX86" s="251">
        <v>1.6587492783137251E-3</v>
      </c>
      <c r="AY86" s="251">
        <v>2.3473950741885689E-3</v>
      </c>
      <c r="AZ86" s="251">
        <v>2.7247256216586294E-3</v>
      </c>
      <c r="BA86" s="251">
        <v>2.0279394161670083E-3</v>
      </c>
      <c r="BB86" s="251">
        <v>1.5015003966499557E-3</v>
      </c>
      <c r="BC86" s="251">
        <v>2.647423488043147E-3</v>
      </c>
      <c r="BD86" s="251">
        <v>1.901556741280131E-3</v>
      </c>
      <c r="BE86" s="251">
        <v>1.199156055525896E-3</v>
      </c>
      <c r="BF86" s="251">
        <v>1.7649122183968689E-3</v>
      </c>
      <c r="BG86" s="251">
        <v>1.9240037483352415E-3</v>
      </c>
      <c r="BH86" s="251">
        <v>2.7681262620506777E-3</v>
      </c>
      <c r="BI86" s="251">
        <v>2.9426344937240429E-3</v>
      </c>
      <c r="BJ86" s="251">
        <v>7.8067589707975886E-3</v>
      </c>
      <c r="BK86" s="251">
        <v>7.8326061164081286E-3</v>
      </c>
      <c r="BL86" s="251">
        <v>7.3730765016920422E-3</v>
      </c>
      <c r="BM86" s="251">
        <v>2.0784447653191978E-3</v>
      </c>
      <c r="BN86" s="251">
        <v>2.5200802343794196E-3</v>
      </c>
      <c r="BO86" s="251">
        <v>4.0235408746798302E-3</v>
      </c>
      <c r="BP86" s="251">
        <v>8.1416116052820241E-3</v>
      </c>
      <c r="BQ86" s="251">
        <v>1.9061479833554506E-2</v>
      </c>
      <c r="BR86" s="251">
        <v>1.6498649355506972E-2</v>
      </c>
      <c r="BS86" s="251">
        <v>1.6584271470392604E-2</v>
      </c>
      <c r="BT86" s="251">
        <v>5.5640868272217947E-3</v>
      </c>
      <c r="BU86" s="251">
        <v>7.843372967921057E-3</v>
      </c>
      <c r="BV86" s="251">
        <v>1.1064729675927152E-3</v>
      </c>
      <c r="BW86" s="251">
        <v>7.489523583928852E-3</v>
      </c>
      <c r="BX86" s="251">
        <v>4.2443400054474481E-3</v>
      </c>
      <c r="BY86" s="251">
        <v>4.1665353467427802E-3</v>
      </c>
      <c r="BZ86" s="251">
        <v>1.9067455686953071E-2</v>
      </c>
      <c r="CA86" s="251">
        <v>5.2151570361231086E-3</v>
      </c>
      <c r="CB86" s="251">
        <v>1.0204075693899318E-2</v>
      </c>
      <c r="CC86" s="251">
        <v>4.1002616951705479E-3</v>
      </c>
      <c r="CD86" s="251">
        <v>3.9468254835672081E-3</v>
      </c>
      <c r="CE86" s="251">
        <v>4.3040056134541951E-3</v>
      </c>
      <c r="CF86" s="251">
        <v>1.3101839013127485</v>
      </c>
      <c r="CG86" s="251">
        <v>4.690610425122755E-2</v>
      </c>
      <c r="CH86" s="251">
        <v>2.4835218452722959E-2</v>
      </c>
      <c r="CI86" s="251">
        <v>9.3615322795617857E-3</v>
      </c>
      <c r="CJ86" s="251">
        <v>2.0074742177781067E-3</v>
      </c>
      <c r="CK86" s="251">
        <v>2.0601258930117144E-2</v>
      </c>
      <c r="CL86" s="251">
        <v>3.9821506185114489E-3</v>
      </c>
      <c r="CM86" s="251">
        <v>1.6549890267435821E-2</v>
      </c>
      <c r="CN86" s="251">
        <v>4.1319263062148184E-3</v>
      </c>
      <c r="CO86" s="251">
        <v>1.7119886443390062E-2</v>
      </c>
      <c r="CP86" s="251">
        <v>7.2998933330477283E-3</v>
      </c>
      <c r="CQ86" s="251">
        <v>2.1795308774560592E-2</v>
      </c>
      <c r="CR86" s="251">
        <v>4.7446918241709933E-3</v>
      </c>
      <c r="CS86" s="251">
        <v>6.1089547552059019E-3</v>
      </c>
      <c r="CT86" s="251">
        <v>1.0947561292250713E-2</v>
      </c>
      <c r="CU86" s="251">
        <v>9.7845249219980623E-3</v>
      </c>
      <c r="CV86" s="251">
        <v>1.2281437813521631E-2</v>
      </c>
      <c r="CW86" s="251">
        <v>4.1976684675520126E-3</v>
      </c>
      <c r="CX86" s="251">
        <v>8.6498696942658923E-3</v>
      </c>
      <c r="CY86" s="251">
        <v>7.1279531727046971E-3</v>
      </c>
      <c r="CZ86" s="251">
        <v>2.8049422571638288E-3</v>
      </c>
      <c r="DA86" s="251">
        <v>2.0249064248816045E-2</v>
      </c>
      <c r="DB86" s="276">
        <v>1.8873505181895867</v>
      </c>
      <c r="DC86" s="276">
        <v>1.4691859199999999</v>
      </c>
    </row>
    <row r="87" spans="1:107" s="253" customFormat="1" ht="15" customHeight="1" x14ac:dyDescent="0.15">
      <c r="A87" s="254" t="s">
        <v>409</v>
      </c>
      <c r="B87" s="255" t="s">
        <v>584</v>
      </c>
      <c r="C87" s="250">
        <v>2.4986411643253254E-4</v>
      </c>
      <c r="D87" s="251">
        <v>1.4361846511388096E-4</v>
      </c>
      <c r="E87" s="251">
        <v>1.9553131603768182E-4</v>
      </c>
      <c r="F87" s="251">
        <v>2.8862203142715248E-4</v>
      </c>
      <c r="G87" s="251">
        <v>2.8054130887626271E-4</v>
      </c>
      <c r="H87" s="251">
        <v>0</v>
      </c>
      <c r="I87" s="251">
        <v>5.0823349188472574E-4</v>
      </c>
      <c r="J87" s="251">
        <v>3.0310150602588001E-4</v>
      </c>
      <c r="K87" s="251">
        <v>2.4256902399801228E-4</v>
      </c>
      <c r="L87" s="251">
        <v>2.1175119436278938E-4</v>
      </c>
      <c r="M87" s="251">
        <v>1.479588097105448E-3</v>
      </c>
      <c r="N87" s="251">
        <v>3.598076536145843E-4</v>
      </c>
      <c r="O87" s="251">
        <v>5.4362760894625427E-3</v>
      </c>
      <c r="P87" s="251">
        <v>1.7327098078341051E-4</v>
      </c>
      <c r="Q87" s="251">
        <v>2.1277763131819611E-4</v>
      </c>
      <c r="R87" s="251">
        <v>7.4754658586463792E-4</v>
      </c>
      <c r="S87" s="251">
        <v>3.07569324769884E-4</v>
      </c>
      <c r="T87" s="251">
        <v>7.712070939033251E-4</v>
      </c>
      <c r="U87" s="251">
        <v>7.0693530389934157E-4</v>
      </c>
      <c r="V87" s="251">
        <v>5.4063567397558598E-4</v>
      </c>
      <c r="W87" s="251">
        <v>2.509913383774922E-4</v>
      </c>
      <c r="X87" s="251">
        <v>4.5126348753334218E-4</v>
      </c>
      <c r="Y87" s="251">
        <v>6.1312597311296245E-4</v>
      </c>
      <c r="Z87" s="251">
        <v>2.4234809729578512E-4</v>
      </c>
      <c r="AA87" s="251">
        <v>1.5759463371053833E-4</v>
      </c>
      <c r="AB87" s="251">
        <v>5.0751868579391847E-3</v>
      </c>
      <c r="AC87" s="251">
        <v>2.5824548416777981E-4</v>
      </c>
      <c r="AD87" s="251">
        <v>2.222551671310143E-4</v>
      </c>
      <c r="AE87" s="251">
        <v>5.864628823985332E-4</v>
      </c>
      <c r="AF87" s="251">
        <v>4.6657757530448843E-4</v>
      </c>
      <c r="AG87" s="251">
        <v>4.9941356883070247E-4</v>
      </c>
      <c r="AH87" s="251">
        <v>5.1859963341754998E-4</v>
      </c>
      <c r="AI87" s="251">
        <v>3.0372373458672261E-4</v>
      </c>
      <c r="AJ87" s="251">
        <v>4.0728602228645369E-4</v>
      </c>
      <c r="AK87" s="251">
        <v>0</v>
      </c>
      <c r="AL87" s="251">
        <v>0</v>
      </c>
      <c r="AM87" s="251">
        <v>1.1180578522397577E-4</v>
      </c>
      <c r="AN87" s="251">
        <v>2.6420043225054208E-4</v>
      </c>
      <c r="AO87" s="251">
        <v>2.1395854627664495E-4</v>
      </c>
      <c r="AP87" s="251">
        <v>0</v>
      </c>
      <c r="AQ87" s="251">
        <v>1.4523215444769814E-4</v>
      </c>
      <c r="AR87" s="251">
        <v>3.0204670411203846E-4</v>
      </c>
      <c r="AS87" s="251">
        <v>2.8488188918141856E-4</v>
      </c>
      <c r="AT87" s="251">
        <v>4.4501354409586365E-4</v>
      </c>
      <c r="AU87" s="251">
        <v>3.4452302985851313E-4</v>
      </c>
      <c r="AV87" s="251">
        <v>5.1715643943144626E-4</v>
      </c>
      <c r="AW87" s="251">
        <v>4.5395986125248896E-4</v>
      </c>
      <c r="AX87" s="251">
        <v>2.7946366972784629E-4</v>
      </c>
      <c r="AY87" s="251">
        <v>4.124754068370734E-4</v>
      </c>
      <c r="AZ87" s="251">
        <v>9.3725548634441874E-4</v>
      </c>
      <c r="BA87" s="251">
        <v>4.2101255013801984E-4</v>
      </c>
      <c r="BB87" s="251">
        <v>1.7846038052174928E-4</v>
      </c>
      <c r="BC87" s="251">
        <v>7.5120319276009888E-4</v>
      </c>
      <c r="BD87" s="251">
        <v>7.296150914089675E-4</v>
      </c>
      <c r="BE87" s="251">
        <v>6.7079967079168416E-4</v>
      </c>
      <c r="BF87" s="251">
        <v>2.6410583191241482E-4</v>
      </c>
      <c r="BG87" s="251">
        <v>5.3382469683869083E-4</v>
      </c>
      <c r="BH87" s="251">
        <v>5.5902103987040118E-4</v>
      </c>
      <c r="BI87" s="251">
        <v>4.8478018777215961E-4</v>
      </c>
      <c r="BJ87" s="251">
        <v>4.8212747017953658E-4</v>
      </c>
      <c r="BK87" s="251">
        <v>3.2107598010908041E-4</v>
      </c>
      <c r="BL87" s="251">
        <v>4.8292028596307464E-4</v>
      </c>
      <c r="BM87" s="251">
        <v>5.812507966261914E-4</v>
      </c>
      <c r="BN87" s="251">
        <v>1.0314474164575369E-3</v>
      </c>
      <c r="BO87" s="251">
        <v>1.0727029086587058E-3</v>
      </c>
      <c r="BP87" s="251">
        <v>5.2035378984371862E-4</v>
      </c>
      <c r="BQ87" s="251">
        <v>7.8051263415665039E-4</v>
      </c>
      <c r="BR87" s="251">
        <v>1.8650196567775777E-3</v>
      </c>
      <c r="BS87" s="251">
        <v>2.9187418205309764E-3</v>
      </c>
      <c r="BT87" s="251">
        <v>1.8436272486957303E-3</v>
      </c>
      <c r="BU87" s="251">
        <v>2.7107645535862012E-3</v>
      </c>
      <c r="BV87" s="251">
        <v>1.807917999858971E-4</v>
      </c>
      <c r="BW87" s="251">
        <v>8.4898286923560772E-4</v>
      </c>
      <c r="BX87" s="251">
        <v>4.7476712490026858E-4</v>
      </c>
      <c r="BY87" s="251">
        <v>7.7163612112365453E-4</v>
      </c>
      <c r="BZ87" s="251">
        <v>8.4616608085389083E-4</v>
      </c>
      <c r="CA87" s="251">
        <v>1.3537590424777817E-3</v>
      </c>
      <c r="CB87" s="251">
        <v>7.2908438855570547E-4</v>
      </c>
      <c r="CC87" s="251">
        <v>4.587259264881445E-4</v>
      </c>
      <c r="CD87" s="251">
        <v>1.3451947450680679E-3</v>
      </c>
      <c r="CE87" s="251">
        <v>2.4992798903743484E-4</v>
      </c>
      <c r="CF87" s="251">
        <v>2.8341203134558753E-3</v>
      </c>
      <c r="CG87" s="251">
        <v>1.0325240453433389</v>
      </c>
      <c r="CH87" s="251">
        <v>2.222957335009052E-3</v>
      </c>
      <c r="CI87" s="251">
        <v>3.4463382778015899E-4</v>
      </c>
      <c r="CJ87" s="251">
        <v>6.6119742769427418E-4</v>
      </c>
      <c r="CK87" s="251">
        <v>5.0342525449518561E-4</v>
      </c>
      <c r="CL87" s="251">
        <v>3.8422061873393914E-4</v>
      </c>
      <c r="CM87" s="251">
        <v>4.5200673164739493E-4</v>
      </c>
      <c r="CN87" s="251">
        <v>4.3696195696742797E-4</v>
      </c>
      <c r="CO87" s="251">
        <v>9.7604274449930063E-4</v>
      </c>
      <c r="CP87" s="251">
        <v>2.352740430382542E-3</v>
      </c>
      <c r="CQ87" s="251">
        <v>0.25603834343508858</v>
      </c>
      <c r="CR87" s="251">
        <v>3.9805248674182277E-4</v>
      </c>
      <c r="CS87" s="251">
        <v>1.5219646251241775E-3</v>
      </c>
      <c r="CT87" s="251">
        <v>3.9425499059884518E-3</v>
      </c>
      <c r="CU87" s="251">
        <v>3.5863536703434947E-3</v>
      </c>
      <c r="CV87" s="251">
        <v>4.7535429461818355E-3</v>
      </c>
      <c r="CW87" s="251">
        <v>2.0743133898946495E-3</v>
      </c>
      <c r="CX87" s="251">
        <v>6.1792340382287318E-4</v>
      </c>
      <c r="CY87" s="251">
        <v>1.0389905860312808E-3</v>
      </c>
      <c r="CZ87" s="251">
        <v>2.7571491363984063E-4</v>
      </c>
      <c r="DA87" s="251">
        <v>5.0613156625995571E-3</v>
      </c>
      <c r="DB87" s="275">
        <v>1.3773883145947743</v>
      </c>
      <c r="DC87" s="275">
        <v>1.07221181</v>
      </c>
    </row>
    <row r="88" spans="1:107" s="253" customFormat="1" ht="15" customHeight="1" x14ac:dyDescent="0.15">
      <c r="A88" s="254" t="s">
        <v>410</v>
      </c>
      <c r="B88" s="255" t="s">
        <v>650</v>
      </c>
      <c r="C88" s="250">
        <v>2.6347828393403316E-3</v>
      </c>
      <c r="D88" s="251">
        <v>2.279184812890482E-3</v>
      </c>
      <c r="E88" s="251">
        <v>5.0196458056917309E-3</v>
      </c>
      <c r="F88" s="251">
        <v>1.4267575932628374E-3</v>
      </c>
      <c r="G88" s="251">
        <v>1.8895882919504152E-3</v>
      </c>
      <c r="H88" s="251">
        <v>0</v>
      </c>
      <c r="I88" s="251">
        <v>3.636572322125867E-3</v>
      </c>
      <c r="J88" s="251">
        <v>2.0636258592845011E-3</v>
      </c>
      <c r="K88" s="251">
        <v>2.1372823169089512E-3</v>
      </c>
      <c r="L88" s="251">
        <v>1.9586918236833722E-3</v>
      </c>
      <c r="M88" s="251">
        <v>3.3994825089062315E-3</v>
      </c>
      <c r="N88" s="251">
        <v>3.3257598356450794E-3</v>
      </c>
      <c r="O88" s="251">
        <v>5.9367443438255989E-3</v>
      </c>
      <c r="P88" s="251">
        <v>1.6067155255348377E-3</v>
      </c>
      <c r="Q88" s="251">
        <v>1.7220332543550522E-3</v>
      </c>
      <c r="R88" s="251">
        <v>2.9327074330701632E-3</v>
      </c>
      <c r="S88" s="251">
        <v>2.2875562792498542E-3</v>
      </c>
      <c r="T88" s="251">
        <v>2.3685915454074204E-3</v>
      </c>
      <c r="U88" s="251">
        <v>4.1786755021730434E-3</v>
      </c>
      <c r="V88" s="251">
        <v>2.0221273599612703E-3</v>
      </c>
      <c r="W88" s="251">
        <v>2.3304442672357571E-3</v>
      </c>
      <c r="X88" s="251">
        <v>5.1788462033848211E-3</v>
      </c>
      <c r="Y88" s="251">
        <v>4.5970438260541724E-3</v>
      </c>
      <c r="Z88" s="251">
        <v>3.6292074322928454E-3</v>
      </c>
      <c r="AA88" s="251">
        <v>1.6626804805222129E-3</v>
      </c>
      <c r="AB88" s="251">
        <v>8.474915797764172E-3</v>
      </c>
      <c r="AC88" s="251">
        <v>3.1135935697186993E-3</v>
      </c>
      <c r="AD88" s="251">
        <v>1.5888117551102184E-3</v>
      </c>
      <c r="AE88" s="251">
        <v>2.0791058659492012E-3</v>
      </c>
      <c r="AF88" s="251">
        <v>2.2551995202151542E-3</v>
      </c>
      <c r="AG88" s="251">
        <v>8.6622138084768794E-3</v>
      </c>
      <c r="AH88" s="251">
        <v>3.1103093419275261E-3</v>
      </c>
      <c r="AI88" s="251">
        <v>2.7478479119033617E-3</v>
      </c>
      <c r="AJ88" s="251">
        <v>3.6754534317216519E-3</v>
      </c>
      <c r="AK88" s="251">
        <v>0</v>
      </c>
      <c r="AL88" s="251">
        <v>0</v>
      </c>
      <c r="AM88" s="251">
        <v>9.5238476586581133E-4</v>
      </c>
      <c r="AN88" s="251">
        <v>3.0619566261276309E-3</v>
      </c>
      <c r="AO88" s="251">
        <v>1.548872040568091E-3</v>
      </c>
      <c r="AP88" s="251">
        <v>0</v>
      </c>
      <c r="AQ88" s="251">
        <v>1.0579185074184145E-3</v>
      </c>
      <c r="AR88" s="251">
        <v>5.9622473127689474E-3</v>
      </c>
      <c r="AS88" s="251">
        <v>2.3356418037803277E-3</v>
      </c>
      <c r="AT88" s="251">
        <v>3.4444814155666467E-3</v>
      </c>
      <c r="AU88" s="251">
        <v>4.0439992179377568E-3</v>
      </c>
      <c r="AV88" s="251">
        <v>2.5945516367850666E-3</v>
      </c>
      <c r="AW88" s="251">
        <v>3.0646814769774745E-3</v>
      </c>
      <c r="AX88" s="251">
        <v>2.8329095319068929E-3</v>
      </c>
      <c r="AY88" s="251">
        <v>4.7701721667991939E-3</v>
      </c>
      <c r="AZ88" s="251">
        <v>1.8853939990002395E-3</v>
      </c>
      <c r="BA88" s="251">
        <v>7.8215569854259408E-3</v>
      </c>
      <c r="BB88" s="251">
        <v>3.7641713019361104E-3</v>
      </c>
      <c r="BC88" s="251">
        <v>4.5906111110319585E-3</v>
      </c>
      <c r="BD88" s="251">
        <v>1.5698745841886467E-2</v>
      </c>
      <c r="BE88" s="251">
        <v>1.5199979261884373E-3</v>
      </c>
      <c r="BF88" s="251">
        <v>4.0982182925112251E-3</v>
      </c>
      <c r="BG88" s="251">
        <v>3.1712717012244256E-3</v>
      </c>
      <c r="BH88" s="251">
        <v>3.031512765193865E-3</v>
      </c>
      <c r="BI88" s="251">
        <v>2.8819558076583389E-3</v>
      </c>
      <c r="BJ88" s="251">
        <v>3.3191408191274572E-3</v>
      </c>
      <c r="BK88" s="251">
        <v>2.9411544652480312E-3</v>
      </c>
      <c r="BL88" s="251">
        <v>3.6164669434639971E-3</v>
      </c>
      <c r="BM88" s="251">
        <v>6.8408765745693011E-3</v>
      </c>
      <c r="BN88" s="251">
        <v>5.8092142777473113E-3</v>
      </c>
      <c r="BO88" s="251">
        <v>1.631784154091551E-2</v>
      </c>
      <c r="BP88" s="251">
        <v>3.6133532301628329E-3</v>
      </c>
      <c r="BQ88" s="251">
        <v>8.4802716245262894E-3</v>
      </c>
      <c r="BR88" s="251">
        <v>1.4839795305161638E-2</v>
      </c>
      <c r="BS88" s="251">
        <v>2.0899833595220591E-2</v>
      </c>
      <c r="BT88" s="251">
        <v>4.6403983541855728E-3</v>
      </c>
      <c r="BU88" s="251">
        <v>6.4026856300679891E-3</v>
      </c>
      <c r="BV88" s="251">
        <v>1.2509888009156736E-3</v>
      </c>
      <c r="BW88" s="251">
        <v>3.3714964007430562E-3</v>
      </c>
      <c r="BX88" s="251">
        <v>2.9729689577824838E-3</v>
      </c>
      <c r="BY88" s="251">
        <v>4.6661710877753488E-3</v>
      </c>
      <c r="BZ88" s="251">
        <v>4.5332319219633273E-3</v>
      </c>
      <c r="CA88" s="251">
        <v>5.8339275347365363E-3</v>
      </c>
      <c r="CB88" s="251">
        <v>5.6729545133682021E-3</v>
      </c>
      <c r="CC88" s="251">
        <v>7.4142264705771036E-3</v>
      </c>
      <c r="CD88" s="251">
        <v>1.1423505248803737E-2</v>
      </c>
      <c r="CE88" s="251">
        <v>3.1465334099303587E-3</v>
      </c>
      <c r="CF88" s="251">
        <v>2.3347638933042297E-2</v>
      </c>
      <c r="CG88" s="251">
        <v>8.38004604340329E-2</v>
      </c>
      <c r="CH88" s="251">
        <v>1.0314931127882649</v>
      </c>
      <c r="CI88" s="251">
        <v>9.1596336860771971E-3</v>
      </c>
      <c r="CJ88" s="251">
        <v>4.8150013694750488E-3</v>
      </c>
      <c r="CK88" s="251">
        <v>1.974270248909548E-2</v>
      </c>
      <c r="CL88" s="251">
        <v>4.5553032487424651E-3</v>
      </c>
      <c r="CM88" s="251">
        <v>9.424585925892473E-3</v>
      </c>
      <c r="CN88" s="251">
        <v>2.2294000933922608E-3</v>
      </c>
      <c r="CO88" s="251">
        <v>2.1267094374239192E-2</v>
      </c>
      <c r="CP88" s="251">
        <v>1.0417258813190363E-2</v>
      </c>
      <c r="CQ88" s="251">
        <v>0.15488618235091345</v>
      </c>
      <c r="CR88" s="251">
        <v>2.5111312286516803E-3</v>
      </c>
      <c r="CS88" s="251">
        <v>1.1012157086502682E-2</v>
      </c>
      <c r="CT88" s="251">
        <v>1.1834481088161259E-2</v>
      </c>
      <c r="CU88" s="251">
        <v>5.74214624245131E-3</v>
      </c>
      <c r="CV88" s="251">
        <v>5.6492644076600968E-3</v>
      </c>
      <c r="CW88" s="251">
        <v>1.2853537998616908E-2</v>
      </c>
      <c r="CX88" s="251">
        <v>3.5917134280965732E-3</v>
      </c>
      <c r="CY88" s="251">
        <v>5.3583016834626114E-3</v>
      </c>
      <c r="CZ88" s="251">
        <v>2.04932310847579E-3</v>
      </c>
      <c r="DA88" s="251">
        <v>9.0205446343818337E-3</v>
      </c>
      <c r="DB88" s="275">
        <v>1.7828334628199143</v>
      </c>
      <c r="DC88" s="275">
        <v>1.38782585</v>
      </c>
    </row>
    <row r="89" spans="1:107" s="253" customFormat="1" ht="15" customHeight="1" x14ac:dyDescent="0.15">
      <c r="A89" s="254" t="s">
        <v>411</v>
      </c>
      <c r="B89" s="255" t="s">
        <v>585</v>
      </c>
      <c r="C89" s="250">
        <v>1.0544147353739317E-3</v>
      </c>
      <c r="D89" s="251">
        <v>1.3322872139938236E-4</v>
      </c>
      <c r="E89" s="251">
        <v>2.5084164227636384E-4</v>
      </c>
      <c r="F89" s="251">
        <v>1.72538741637885E-4</v>
      </c>
      <c r="G89" s="251">
        <v>9.7277679330714129E-4</v>
      </c>
      <c r="H89" s="251">
        <v>0</v>
      </c>
      <c r="I89" s="251">
        <v>9.2235583055366374E-4</v>
      </c>
      <c r="J89" s="251">
        <v>8.4969608949277381E-4</v>
      </c>
      <c r="K89" s="251">
        <v>1.0319700628708716E-3</v>
      </c>
      <c r="L89" s="251">
        <v>1.3080853635672406E-3</v>
      </c>
      <c r="M89" s="251">
        <v>4.3476805699924352E-4</v>
      </c>
      <c r="N89" s="251">
        <v>3.3319425135878869E-4</v>
      </c>
      <c r="O89" s="251">
        <v>3.5437552390503538E-4</v>
      </c>
      <c r="P89" s="251">
        <v>4.8846000915162176E-4</v>
      </c>
      <c r="Q89" s="251">
        <v>3.1184976063061454E-4</v>
      </c>
      <c r="R89" s="251">
        <v>4.8581025272419274E-4</v>
      </c>
      <c r="S89" s="251">
        <v>1.1728891184791073E-3</v>
      </c>
      <c r="T89" s="251">
        <v>3.0535884958384575E-4</v>
      </c>
      <c r="U89" s="251">
        <v>3.9228054659527127E-4</v>
      </c>
      <c r="V89" s="251">
        <v>3.8247862432379324E-4</v>
      </c>
      <c r="W89" s="251">
        <v>3.0767742533552593E-4</v>
      </c>
      <c r="X89" s="251">
        <v>1.6525790827263831E-4</v>
      </c>
      <c r="Y89" s="251">
        <v>8.0829878525112751E-4</v>
      </c>
      <c r="Z89" s="251">
        <v>3.3494512274659881E-4</v>
      </c>
      <c r="AA89" s="251">
        <v>2.1796192783732625E-4</v>
      </c>
      <c r="AB89" s="251">
        <v>1.5213231131525669E-4</v>
      </c>
      <c r="AC89" s="251">
        <v>1.9290901793245628E-4</v>
      </c>
      <c r="AD89" s="251">
        <v>2.0210357191219807E-3</v>
      </c>
      <c r="AE89" s="251">
        <v>2.320676451850912E-4</v>
      </c>
      <c r="AF89" s="251">
        <v>6.6810069812618504E-4</v>
      </c>
      <c r="AG89" s="251">
        <v>5.401251031297875E-4</v>
      </c>
      <c r="AH89" s="251">
        <v>2.1015023093722408E-3</v>
      </c>
      <c r="AI89" s="251">
        <v>1.0616873720244529E-3</v>
      </c>
      <c r="AJ89" s="251">
        <v>6.8037074506595947E-4</v>
      </c>
      <c r="AK89" s="251">
        <v>0</v>
      </c>
      <c r="AL89" s="251">
        <v>0</v>
      </c>
      <c r="AM89" s="251">
        <v>2.8624943755994198E-4</v>
      </c>
      <c r="AN89" s="251">
        <v>1.6136873983148765E-3</v>
      </c>
      <c r="AO89" s="251">
        <v>5.7566018942310857E-4</v>
      </c>
      <c r="AP89" s="251">
        <v>0</v>
      </c>
      <c r="AQ89" s="251">
        <v>5.6477619849878492E-4</v>
      </c>
      <c r="AR89" s="251">
        <v>3.8018576681247095E-4</v>
      </c>
      <c r="AS89" s="251">
        <v>5.8178684742492574E-4</v>
      </c>
      <c r="AT89" s="251">
        <v>9.0726624005874426E-4</v>
      </c>
      <c r="AU89" s="251">
        <v>5.1367283434998034E-4</v>
      </c>
      <c r="AV89" s="251">
        <v>3.9015124333783744E-4</v>
      </c>
      <c r="AW89" s="251">
        <v>1.2983551301722586E-4</v>
      </c>
      <c r="AX89" s="251">
        <v>1.4140897214277406E-4</v>
      </c>
      <c r="AY89" s="251">
        <v>3.3851548654707954E-4</v>
      </c>
      <c r="AZ89" s="251">
        <v>1.1082548020728316E-4</v>
      </c>
      <c r="BA89" s="251">
        <v>1.179755299221406E-4</v>
      </c>
      <c r="BB89" s="251">
        <v>2.879392052243582E-4</v>
      </c>
      <c r="BC89" s="251">
        <v>9.3852605167308212E-4</v>
      </c>
      <c r="BD89" s="251">
        <v>2.2255707284604248E-4</v>
      </c>
      <c r="BE89" s="251">
        <v>8.5044454436151301E-5</v>
      </c>
      <c r="BF89" s="251">
        <v>5.4407671145226863E-4</v>
      </c>
      <c r="BG89" s="251">
        <v>1.1502677190168196E-3</v>
      </c>
      <c r="BH89" s="251">
        <v>1.8080611808597496E-4</v>
      </c>
      <c r="BI89" s="251">
        <v>3.5576501409167484E-4</v>
      </c>
      <c r="BJ89" s="251">
        <v>1.4741075525094396E-3</v>
      </c>
      <c r="BK89" s="251">
        <v>1.9109609896929311E-3</v>
      </c>
      <c r="BL89" s="251">
        <v>1.399907087386847E-3</v>
      </c>
      <c r="BM89" s="251">
        <v>5.210133675846414E-4</v>
      </c>
      <c r="BN89" s="251">
        <v>6.6027212545300437E-4</v>
      </c>
      <c r="BO89" s="251">
        <v>1.0382920801865355E-3</v>
      </c>
      <c r="BP89" s="251">
        <v>9.1908916205604783E-4</v>
      </c>
      <c r="BQ89" s="251">
        <v>7.8620611051377263E-4</v>
      </c>
      <c r="BR89" s="251">
        <v>5.3138009168753346E-4</v>
      </c>
      <c r="BS89" s="251">
        <v>1.3407700363112962E-3</v>
      </c>
      <c r="BT89" s="251">
        <v>1.2622049566235157E-3</v>
      </c>
      <c r="BU89" s="251">
        <v>1.386143870361089E-3</v>
      </c>
      <c r="BV89" s="251">
        <v>1.2686020909867445E-4</v>
      </c>
      <c r="BW89" s="251">
        <v>7.1058704483959888E-4</v>
      </c>
      <c r="BX89" s="251">
        <v>2.8524822352198704E-4</v>
      </c>
      <c r="BY89" s="251">
        <v>4.3445743258069871E-4</v>
      </c>
      <c r="BZ89" s="251">
        <v>1.7299309700801668E-3</v>
      </c>
      <c r="CA89" s="251">
        <v>4.9053493878500431E-4</v>
      </c>
      <c r="CB89" s="251">
        <v>9.5407043638048687E-4</v>
      </c>
      <c r="CC89" s="251">
        <v>5.2732566688583479E-4</v>
      </c>
      <c r="CD89" s="251">
        <v>2.7106563457682942E-4</v>
      </c>
      <c r="CE89" s="251">
        <v>1.7497619224006642E-4</v>
      </c>
      <c r="CF89" s="251">
        <v>1.0630705770403555E-3</v>
      </c>
      <c r="CG89" s="251">
        <v>6.886632151409766E-4</v>
      </c>
      <c r="CH89" s="251">
        <v>5.5836667385025741E-4</v>
      </c>
      <c r="CI89" s="251">
        <v>1.0001671260626588</v>
      </c>
      <c r="CJ89" s="251">
        <v>1.0360005840739722E-3</v>
      </c>
      <c r="CK89" s="251">
        <v>1.9340880009192856E-4</v>
      </c>
      <c r="CL89" s="251">
        <v>3.1277319376802297E-4</v>
      </c>
      <c r="CM89" s="251">
        <v>8.2145257320545529E-4</v>
      </c>
      <c r="CN89" s="251">
        <v>4.0913410599467502E-4</v>
      </c>
      <c r="CO89" s="251">
        <v>1.458559858913893E-3</v>
      </c>
      <c r="CP89" s="251">
        <v>6.2598756632325277E-4</v>
      </c>
      <c r="CQ89" s="251">
        <v>3.1565117021717978E-4</v>
      </c>
      <c r="CR89" s="251">
        <v>6.6278469087244012E-4</v>
      </c>
      <c r="CS89" s="251">
        <v>6.0499514602776658E-4</v>
      </c>
      <c r="CT89" s="251">
        <v>2.3778023595300429E-3</v>
      </c>
      <c r="CU89" s="251">
        <v>3.8644930691802347E-4</v>
      </c>
      <c r="CV89" s="251">
        <v>1.096875423314402E-3</v>
      </c>
      <c r="CW89" s="251">
        <v>2.5768001691716075E-4</v>
      </c>
      <c r="CX89" s="251">
        <v>2.5818214559644265E-4</v>
      </c>
      <c r="CY89" s="251">
        <v>8.5522998950607332E-4</v>
      </c>
      <c r="CZ89" s="251">
        <v>1.8709353531991268E-4</v>
      </c>
      <c r="DA89" s="251">
        <v>0.10628574158048885</v>
      </c>
      <c r="DB89" s="275">
        <v>1.1708168573045168</v>
      </c>
      <c r="DC89" s="275">
        <v>0.91140867999999997</v>
      </c>
    </row>
    <row r="90" spans="1:107" s="253" customFormat="1" ht="15" customHeight="1" x14ac:dyDescent="0.15">
      <c r="A90" s="254" t="s">
        <v>412</v>
      </c>
      <c r="B90" s="255" t="s">
        <v>586</v>
      </c>
      <c r="C90" s="250">
        <v>1.3540006517877011E-4</v>
      </c>
      <c r="D90" s="251">
        <v>8.8917935858583014E-5</v>
      </c>
      <c r="E90" s="251">
        <v>1.2923196941221686E-4</v>
      </c>
      <c r="F90" s="251">
        <v>7.4530573758113119E-4</v>
      </c>
      <c r="G90" s="251">
        <v>1.2194750260979325E-4</v>
      </c>
      <c r="H90" s="251">
        <v>0</v>
      </c>
      <c r="I90" s="251">
        <v>6.9947096634839572E-4</v>
      </c>
      <c r="J90" s="251">
        <v>2.2492028825174548E-4</v>
      </c>
      <c r="K90" s="251">
        <v>4.3784301987844426E-4</v>
      </c>
      <c r="L90" s="251">
        <v>1.3162602522924803E-4</v>
      </c>
      <c r="M90" s="251">
        <v>3.7022073718303894E-4</v>
      </c>
      <c r="N90" s="251">
        <v>3.4308569324217186E-4</v>
      </c>
      <c r="O90" s="251">
        <v>2.5937734624413518E-4</v>
      </c>
      <c r="P90" s="251">
        <v>3.9084429413713229E-4</v>
      </c>
      <c r="Q90" s="251">
        <v>9.0029050985054545E-5</v>
      </c>
      <c r="R90" s="251">
        <v>1.3901336367664653E-4</v>
      </c>
      <c r="S90" s="251">
        <v>3.1757105568510155E-4</v>
      </c>
      <c r="T90" s="251">
        <v>1.9466623799249872E-4</v>
      </c>
      <c r="U90" s="251">
        <v>3.9498676825685337E-4</v>
      </c>
      <c r="V90" s="251">
        <v>2.1604209313519934E-4</v>
      </c>
      <c r="W90" s="251">
        <v>1.2637615858627683E-4</v>
      </c>
      <c r="X90" s="251">
        <v>2.4958194832285603E-4</v>
      </c>
      <c r="Y90" s="251">
        <v>3.5691772561087238E-4</v>
      </c>
      <c r="Z90" s="251">
        <v>6.0966200115076228E-4</v>
      </c>
      <c r="AA90" s="251">
        <v>4.0732191403682224E-4</v>
      </c>
      <c r="AB90" s="251">
        <v>4.287625876488751E-4</v>
      </c>
      <c r="AC90" s="251">
        <v>1.216146422312038E-3</v>
      </c>
      <c r="AD90" s="251">
        <v>1.4059173527313133E-4</v>
      </c>
      <c r="AE90" s="251">
        <v>2.77269849107327E-4</v>
      </c>
      <c r="AF90" s="251">
        <v>2.0120160827802102E-4</v>
      </c>
      <c r="AG90" s="251">
        <v>1.3717277203141332E-4</v>
      </c>
      <c r="AH90" s="251">
        <v>2.2617708966583518E-4</v>
      </c>
      <c r="AI90" s="251">
        <v>8.0209579902464393E-4</v>
      </c>
      <c r="AJ90" s="251">
        <v>4.5249786636845262E-4</v>
      </c>
      <c r="AK90" s="251">
        <v>0</v>
      </c>
      <c r="AL90" s="251">
        <v>0</v>
      </c>
      <c r="AM90" s="251">
        <v>7.5186117644527524E-5</v>
      </c>
      <c r="AN90" s="251">
        <v>7.9241324557181414E-4</v>
      </c>
      <c r="AO90" s="251">
        <v>1.9134986231861763E-4</v>
      </c>
      <c r="AP90" s="251">
        <v>0</v>
      </c>
      <c r="AQ90" s="251">
        <v>1.072386560881944E-4</v>
      </c>
      <c r="AR90" s="251">
        <v>1.2694750989936201E-3</v>
      </c>
      <c r="AS90" s="251">
        <v>3.4405732597111532E-4</v>
      </c>
      <c r="AT90" s="251">
        <v>6.4068743266655322E-4</v>
      </c>
      <c r="AU90" s="251">
        <v>4.0424718663810237E-4</v>
      </c>
      <c r="AV90" s="251">
        <v>4.0675022523880362E-4</v>
      </c>
      <c r="AW90" s="251">
        <v>1.1245375901635627E-3</v>
      </c>
      <c r="AX90" s="251">
        <v>1.8146004312317326E-3</v>
      </c>
      <c r="AY90" s="251">
        <v>1.3987401342022939E-3</v>
      </c>
      <c r="AZ90" s="251">
        <v>2.4700365486528559E-3</v>
      </c>
      <c r="BA90" s="251">
        <v>1.2388331519605196E-3</v>
      </c>
      <c r="BB90" s="251">
        <v>1.2800602464679749E-3</v>
      </c>
      <c r="BC90" s="251">
        <v>3.2529464445658278E-3</v>
      </c>
      <c r="BD90" s="251">
        <v>6.5017110317777704E-4</v>
      </c>
      <c r="BE90" s="251">
        <v>2.0278358177425402E-4</v>
      </c>
      <c r="BF90" s="251">
        <v>5.8321585419687067E-4</v>
      </c>
      <c r="BG90" s="251">
        <v>2.3764828148847942E-4</v>
      </c>
      <c r="BH90" s="251">
        <v>5.8034404005841882E-4</v>
      </c>
      <c r="BI90" s="251">
        <v>2.8159195141880375E-4</v>
      </c>
      <c r="BJ90" s="251">
        <v>4.7666913830171994E-4</v>
      </c>
      <c r="BK90" s="251">
        <v>2.9108620657206362E-4</v>
      </c>
      <c r="BL90" s="251">
        <v>4.2420621975510587E-4</v>
      </c>
      <c r="BM90" s="251">
        <v>1.0686874359191923E-3</v>
      </c>
      <c r="BN90" s="251">
        <v>6.469994080937285E-4</v>
      </c>
      <c r="BO90" s="251">
        <v>3.9394519872310105E-4</v>
      </c>
      <c r="BP90" s="251">
        <v>4.5213123438319345E-4</v>
      </c>
      <c r="BQ90" s="251">
        <v>4.6911968951890605E-4</v>
      </c>
      <c r="BR90" s="251">
        <v>5.9865712410047973E-4</v>
      </c>
      <c r="BS90" s="251">
        <v>5.7748670060819656E-4</v>
      </c>
      <c r="BT90" s="251">
        <v>1.6412457520047197E-4</v>
      </c>
      <c r="BU90" s="251">
        <v>2.0071394075824815E-4</v>
      </c>
      <c r="BV90" s="251">
        <v>4.0262450848453231E-5</v>
      </c>
      <c r="BW90" s="251">
        <v>6.2750850888511102E-3</v>
      </c>
      <c r="BX90" s="251">
        <v>3.0880282237406127E-4</v>
      </c>
      <c r="BY90" s="251">
        <v>8.2673470221587679E-4</v>
      </c>
      <c r="BZ90" s="251">
        <v>4.2548014041742118E-4</v>
      </c>
      <c r="CA90" s="251">
        <v>2.4778592608579685E-4</v>
      </c>
      <c r="CB90" s="251">
        <v>9.3238498190810828E-4</v>
      </c>
      <c r="CC90" s="251">
        <v>6.0977106333923788E-4</v>
      </c>
      <c r="CD90" s="251">
        <v>3.8882476216266438E-4</v>
      </c>
      <c r="CE90" s="251">
        <v>3.7017458032804151E-4</v>
      </c>
      <c r="CF90" s="251">
        <v>9.3309812060326514E-3</v>
      </c>
      <c r="CG90" s="251">
        <v>1.6585916750396447E-3</v>
      </c>
      <c r="CH90" s="251">
        <v>5.2924671737184324E-3</v>
      </c>
      <c r="CI90" s="251">
        <v>2.8352356650325326E-4</v>
      </c>
      <c r="CJ90" s="251">
        <v>1.0001340086716703</v>
      </c>
      <c r="CK90" s="251">
        <v>3.5303497628170447E-4</v>
      </c>
      <c r="CL90" s="251">
        <v>2.4289951041192283E-4</v>
      </c>
      <c r="CM90" s="251">
        <v>3.8974994222870342E-4</v>
      </c>
      <c r="CN90" s="251">
        <v>1.4691982328319842E-4</v>
      </c>
      <c r="CO90" s="251">
        <v>3.2891893094094124E-4</v>
      </c>
      <c r="CP90" s="251">
        <v>1.0452809513628513E-3</v>
      </c>
      <c r="CQ90" s="251">
        <v>1.3550679725226706E-3</v>
      </c>
      <c r="CR90" s="251">
        <v>1.251719650019436E-4</v>
      </c>
      <c r="CS90" s="251">
        <v>8.4197321436945761E-4</v>
      </c>
      <c r="CT90" s="251">
        <v>6.2724368873213533E-4</v>
      </c>
      <c r="CU90" s="251">
        <v>8.6119371895819572E-4</v>
      </c>
      <c r="CV90" s="251">
        <v>1.2769143117861686E-3</v>
      </c>
      <c r="CW90" s="251">
        <v>3.2746161077625854E-4</v>
      </c>
      <c r="CX90" s="251">
        <v>9.0497192774116576E-4</v>
      </c>
      <c r="CY90" s="251">
        <v>5.6287593086923402E-4</v>
      </c>
      <c r="CZ90" s="251">
        <v>1.2785243600399061E-4</v>
      </c>
      <c r="DA90" s="251">
        <v>2.8315280985186783E-3</v>
      </c>
      <c r="DB90" s="275">
        <v>1.0756469548320133</v>
      </c>
      <c r="DC90" s="275">
        <v>0.83732477999999999</v>
      </c>
    </row>
    <row r="91" spans="1:107" s="253" customFormat="1" ht="15" customHeight="1" x14ac:dyDescent="0.15">
      <c r="A91" s="254" t="s">
        <v>413</v>
      </c>
      <c r="B91" s="255" t="s">
        <v>587</v>
      </c>
      <c r="C91" s="250">
        <v>0</v>
      </c>
      <c r="D91" s="251">
        <v>0</v>
      </c>
      <c r="E91" s="251">
        <v>0</v>
      </c>
      <c r="F91" s="251">
        <v>0</v>
      </c>
      <c r="G91" s="251">
        <v>0</v>
      </c>
      <c r="H91" s="251">
        <v>0</v>
      </c>
      <c r="I91" s="251">
        <v>0</v>
      </c>
      <c r="J91" s="251">
        <v>0</v>
      </c>
      <c r="K91" s="251">
        <v>0</v>
      </c>
      <c r="L91" s="251">
        <v>0</v>
      </c>
      <c r="M91" s="251">
        <v>0</v>
      </c>
      <c r="N91" s="251">
        <v>0</v>
      </c>
      <c r="O91" s="251">
        <v>0</v>
      </c>
      <c r="P91" s="251">
        <v>0</v>
      </c>
      <c r="Q91" s="251">
        <v>0</v>
      </c>
      <c r="R91" s="251">
        <v>0</v>
      </c>
      <c r="S91" s="251">
        <v>0</v>
      </c>
      <c r="T91" s="251">
        <v>0</v>
      </c>
      <c r="U91" s="251">
        <v>0</v>
      </c>
      <c r="V91" s="251">
        <v>0</v>
      </c>
      <c r="W91" s="251">
        <v>0</v>
      </c>
      <c r="X91" s="251">
        <v>0</v>
      </c>
      <c r="Y91" s="251">
        <v>0</v>
      </c>
      <c r="Z91" s="251">
        <v>0</v>
      </c>
      <c r="AA91" s="251">
        <v>0</v>
      </c>
      <c r="AB91" s="251">
        <v>0</v>
      </c>
      <c r="AC91" s="251">
        <v>0</v>
      </c>
      <c r="AD91" s="251">
        <v>0</v>
      </c>
      <c r="AE91" s="251">
        <v>0</v>
      </c>
      <c r="AF91" s="251">
        <v>0</v>
      </c>
      <c r="AG91" s="251">
        <v>0</v>
      </c>
      <c r="AH91" s="251">
        <v>0</v>
      </c>
      <c r="AI91" s="251">
        <v>0</v>
      </c>
      <c r="AJ91" s="251">
        <v>0</v>
      </c>
      <c r="AK91" s="251">
        <v>0</v>
      </c>
      <c r="AL91" s="251">
        <v>0</v>
      </c>
      <c r="AM91" s="251">
        <v>0</v>
      </c>
      <c r="AN91" s="251">
        <v>0</v>
      </c>
      <c r="AO91" s="251">
        <v>0</v>
      </c>
      <c r="AP91" s="251">
        <v>0</v>
      </c>
      <c r="AQ91" s="251">
        <v>0</v>
      </c>
      <c r="AR91" s="251">
        <v>0</v>
      </c>
      <c r="AS91" s="251">
        <v>0</v>
      </c>
      <c r="AT91" s="251">
        <v>0</v>
      </c>
      <c r="AU91" s="251">
        <v>0</v>
      </c>
      <c r="AV91" s="251">
        <v>0</v>
      </c>
      <c r="AW91" s="251">
        <v>0</v>
      </c>
      <c r="AX91" s="251">
        <v>0</v>
      </c>
      <c r="AY91" s="251">
        <v>0</v>
      </c>
      <c r="AZ91" s="251">
        <v>0</v>
      </c>
      <c r="BA91" s="251">
        <v>0</v>
      </c>
      <c r="BB91" s="251">
        <v>0</v>
      </c>
      <c r="BC91" s="251">
        <v>0</v>
      </c>
      <c r="BD91" s="251">
        <v>0</v>
      </c>
      <c r="BE91" s="251">
        <v>0</v>
      </c>
      <c r="BF91" s="251">
        <v>0</v>
      </c>
      <c r="BG91" s="251">
        <v>0</v>
      </c>
      <c r="BH91" s="251">
        <v>0</v>
      </c>
      <c r="BI91" s="251">
        <v>0</v>
      </c>
      <c r="BJ91" s="251">
        <v>0</v>
      </c>
      <c r="BK91" s="251">
        <v>0</v>
      </c>
      <c r="BL91" s="251">
        <v>0</v>
      </c>
      <c r="BM91" s="251">
        <v>0</v>
      </c>
      <c r="BN91" s="251">
        <v>0</v>
      </c>
      <c r="BO91" s="251">
        <v>0</v>
      </c>
      <c r="BP91" s="251">
        <v>0</v>
      </c>
      <c r="BQ91" s="251">
        <v>0</v>
      </c>
      <c r="BR91" s="251">
        <v>0</v>
      </c>
      <c r="BS91" s="251">
        <v>0</v>
      </c>
      <c r="BT91" s="251">
        <v>0</v>
      </c>
      <c r="BU91" s="251">
        <v>0</v>
      </c>
      <c r="BV91" s="251">
        <v>0</v>
      </c>
      <c r="BW91" s="251">
        <v>0</v>
      </c>
      <c r="BX91" s="251">
        <v>0</v>
      </c>
      <c r="BY91" s="251">
        <v>0</v>
      </c>
      <c r="BZ91" s="251">
        <v>0</v>
      </c>
      <c r="CA91" s="251">
        <v>0</v>
      </c>
      <c r="CB91" s="251">
        <v>0</v>
      </c>
      <c r="CC91" s="251">
        <v>0</v>
      </c>
      <c r="CD91" s="251">
        <v>0</v>
      </c>
      <c r="CE91" s="251">
        <v>0</v>
      </c>
      <c r="CF91" s="251">
        <v>0</v>
      </c>
      <c r="CG91" s="251">
        <v>0</v>
      </c>
      <c r="CH91" s="251">
        <v>0</v>
      </c>
      <c r="CI91" s="251">
        <v>0</v>
      </c>
      <c r="CJ91" s="251">
        <v>0</v>
      </c>
      <c r="CK91" s="251">
        <v>1</v>
      </c>
      <c r="CL91" s="251">
        <v>0</v>
      </c>
      <c r="CM91" s="251">
        <v>0</v>
      </c>
      <c r="CN91" s="251">
        <v>0</v>
      </c>
      <c r="CO91" s="251">
        <v>0</v>
      </c>
      <c r="CP91" s="251">
        <v>0</v>
      </c>
      <c r="CQ91" s="251">
        <v>0</v>
      </c>
      <c r="CR91" s="251">
        <v>0</v>
      </c>
      <c r="CS91" s="251">
        <v>0</v>
      </c>
      <c r="CT91" s="251">
        <v>0</v>
      </c>
      <c r="CU91" s="251">
        <v>0</v>
      </c>
      <c r="CV91" s="251">
        <v>0</v>
      </c>
      <c r="CW91" s="251">
        <v>0</v>
      </c>
      <c r="CX91" s="251">
        <v>0</v>
      </c>
      <c r="CY91" s="251">
        <v>0</v>
      </c>
      <c r="CZ91" s="251">
        <v>0</v>
      </c>
      <c r="DA91" s="251">
        <v>0</v>
      </c>
      <c r="DB91" s="275">
        <v>1</v>
      </c>
      <c r="DC91" s="275">
        <v>0.77843830000000003</v>
      </c>
    </row>
    <row r="92" spans="1:107" s="253" customFormat="1" ht="15" customHeight="1" x14ac:dyDescent="0.15">
      <c r="A92" s="254" t="s">
        <v>414</v>
      </c>
      <c r="B92" s="255" t="s">
        <v>651</v>
      </c>
      <c r="C92" s="250">
        <v>1.0956230282586765E-5</v>
      </c>
      <c r="D92" s="251">
        <v>3.0816434585023679E-5</v>
      </c>
      <c r="E92" s="251">
        <v>9.267999920933181E-6</v>
      </c>
      <c r="F92" s="251">
        <v>7.7548400561289111E-6</v>
      </c>
      <c r="G92" s="251">
        <v>1.2791447632885365E-5</v>
      </c>
      <c r="H92" s="251">
        <v>0</v>
      </c>
      <c r="I92" s="251">
        <v>2.0898789713901998E-5</v>
      </c>
      <c r="J92" s="251">
        <v>1.7458588169452868E-5</v>
      </c>
      <c r="K92" s="251">
        <v>1.7108415041027814E-5</v>
      </c>
      <c r="L92" s="251">
        <v>2.2981369976489372E-5</v>
      </c>
      <c r="M92" s="251">
        <v>1.2591239335824373E-5</v>
      </c>
      <c r="N92" s="251">
        <v>1.5018623249933795E-5</v>
      </c>
      <c r="O92" s="251">
        <v>1.276782599919647E-5</v>
      </c>
      <c r="P92" s="251">
        <v>3.4198159830884185E-5</v>
      </c>
      <c r="Q92" s="251">
        <v>8.9039115014465148E-6</v>
      </c>
      <c r="R92" s="251">
        <v>1.1330955542472721E-5</v>
      </c>
      <c r="S92" s="251">
        <v>1.1956161929954551E-5</v>
      </c>
      <c r="T92" s="251">
        <v>1.0319801675139125E-5</v>
      </c>
      <c r="U92" s="251">
        <v>1.3256521290432419E-5</v>
      </c>
      <c r="V92" s="251">
        <v>1.0914581002668574E-5</v>
      </c>
      <c r="W92" s="251">
        <v>1.9317173943650578E-5</v>
      </c>
      <c r="X92" s="251">
        <v>1.3223420764633265E-5</v>
      </c>
      <c r="Y92" s="251">
        <v>1.0641324685127089E-5</v>
      </c>
      <c r="Z92" s="251">
        <v>9.6065028264980911E-6</v>
      </c>
      <c r="AA92" s="251">
        <v>7.2930486270484094E-6</v>
      </c>
      <c r="AB92" s="251">
        <v>3.2220217838032592E-5</v>
      </c>
      <c r="AC92" s="251">
        <v>8.9836065913885524E-6</v>
      </c>
      <c r="AD92" s="251">
        <v>1.4975136475229558E-5</v>
      </c>
      <c r="AE92" s="251">
        <v>8.3105458897919523E-6</v>
      </c>
      <c r="AF92" s="251">
        <v>8.0425671613639536E-6</v>
      </c>
      <c r="AG92" s="251">
        <v>9.2410220128112279E-6</v>
      </c>
      <c r="AH92" s="251">
        <v>1.7612999873146017E-5</v>
      </c>
      <c r="AI92" s="251">
        <v>1.6205228187789002E-5</v>
      </c>
      <c r="AJ92" s="251">
        <v>1.7198565473614616E-5</v>
      </c>
      <c r="AK92" s="251">
        <v>0</v>
      </c>
      <c r="AL92" s="251">
        <v>0</v>
      </c>
      <c r="AM92" s="251">
        <v>8.3365446772287293E-6</v>
      </c>
      <c r="AN92" s="251">
        <v>1.3829343178428977E-5</v>
      </c>
      <c r="AO92" s="251">
        <v>1.3775009292660018E-5</v>
      </c>
      <c r="AP92" s="251">
        <v>0</v>
      </c>
      <c r="AQ92" s="251">
        <v>9.046506822416332E-6</v>
      </c>
      <c r="AR92" s="251">
        <v>8.2393286579470202E-6</v>
      </c>
      <c r="AS92" s="251">
        <v>8.363377380297162E-6</v>
      </c>
      <c r="AT92" s="251">
        <v>7.8487071379908548E-6</v>
      </c>
      <c r="AU92" s="251">
        <v>6.7329354327842476E-6</v>
      </c>
      <c r="AV92" s="251">
        <v>8.9640241744709553E-6</v>
      </c>
      <c r="AW92" s="251">
        <v>6.3079526207713642E-6</v>
      </c>
      <c r="AX92" s="251">
        <v>6.4308149936407093E-6</v>
      </c>
      <c r="AY92" s="251">
        <v>8.0230735529918079E-6</v>
      </c>
      <c r="AZ92" s="251">
        <v>7.6726877254765175E-6</v>
      </c>
      <c r="BA92" s="251">
        <v>7.0903460474579801E-6</v>
      </c>
      <c r="BB92" s="251">
        <v>9.1872385214297178E-6</v>
      </c>
      <c r="BC92" s="251">
        <v>9.4647849431631018E-6</v>
      </c>
      <c r="BD92" s="251">
        <v>9.4088898910368041E-6</v>
      </c>
      <c r="BE92" s="251">
        <v>5.5177268813461054E-6</v>
      </c>
      <c r="BF92" s="251">
        <v>8.9420160172239276E-6</v>
      </c>
      <c r="BG92" s="251">
        <v>8.8026057332664306E-6</v>
      </c>
      <c r="BH92" s="251">
        <v>1.1432471990105447E-5</v>
      </c>
      <c r="BI92" s="251">
        <v>2.7808511785341423E-5</v>
      </c>
      <c r="BJ92" s="251">
        <v>1.7308912478167492E-5</v>
      </c>
      <c r="BK92" s="251">
        <v>1.6172492896464421E-5</v>
      </c>
      <c r="BL92" s="251">
        <v>1.7346442390714359E-5</v>
      </c>
      <c r="BM92" s="251">
        <v>1.3474631009971619E-5</v>
      </c>
      <c r="BN92" s="251">
        <v>2.814310909044157E-5</v>
      </c>
      <c r="BO92" s="251">
        <v>1.5008439838864456E-4</v>
      </c>
      <c r="BP92" s="251">
        <v>1.6087072418148579E-5</v>
      </c>
      <c r="BQ92" s="251">
        <v>3.9999202053109237E-5</v>
      </c>
      <c r="BR92" s="251">
        <v>4.9257549989924066E-5</v>
      </c>
      <c r="BS92" s="251">
        <v>1.5243598728546137E-4</v>
      </c>
      <c r="BT92" s="251">
        <v>5.091005613993199E-5</v>
      </c>
      <c r="BU92" s="251">
        <v>7.2351091641042694E-5</v>
      </c>
      <c r="BV92" s="251">
        <v>9.1217934470923132E-6</v>
      </c>
      <c r="BW92" s="251">
        <v>5.3969572304671567E-5</v>
      </c>
      <c r="BX92" s="251">
        <v>1.4838745689047817E-5</v>
      </c>
      <c r="BY92" s="251">
        <v>4.3398838607826709E-5</v>
      </c>
      <c r="BZ92" s="251">
        <v>3.257965045719439E-4</v>
      </c>
      <c r="CA92" s="251">
        <v>6.8453914901935641E-5</v>
      </c>
      <c r="CB92" s="251">
        <v>2.2585331087023054E-5</v>
      </c>
      <c r="CC92" s="251">
        <v>1.2506459075960036E-2</v>
      </c>
      <c r="CD92" s="251">
        <v>3.7882527784650693E-4</v>
      </c>
      <c r="CE92" s="251">
        <v>5.2593124003459271E-5</v>
      </c>
      <c r="CF92" s="251">
        <v>8.6034979949283809E-4</v>
      </c>
      <c r="CG92" s="251">
        <v>4.1753202664280588E-4</v>
      </c>
      <c r="CH92" s="251">
        <v>1.6307047765961842E-4</v>
      </c>
      <c r="CI92" s="251">
        <v>3.1035330300452513E-5</v>
      </c>
      <c r="CJ92" s="251">
        <v>2.2677583572944393E-5</v>
      </c>
      <c r="CK92" s="251">
        <v>4.534572578211453E-5</v>
      </c>
      <c r="CL92" s="251">
        <v>1.0201969654227425</v>
      </c>
      <c r="CM92" s="251">
        <v>1.7861157035554162E-3</v>
      </c>
      <c r="CN92" s="251">
        <v>1.6811107985513932E-3</v>
      </c>
      <c r="CO92" s="251">
        <v>3.1022980865330583E-5</v>
      </c>
      <c r="CP92" s="251">
        <v>2.0093340572244345E-5</v>
      </c>
      <c r="CQ92" s="251">
        <v>1.5005723840464974E-4</v>
      </c>
      <c r="CR92" s="251">
        <v>9.6993427416525334E-6</v>
      </c>
      <c r="CS92" s="251">
        <v>5.1710347355584256E-5</v>
      </c>
      <c r="CT92" s="251">
        <v>3.2867234236059099E-5</v>
      </c>
      <c r="CU92" s="251">
        <v>4.8595125779729169E-4</v>
      </c>
      <c r="CV92" s="251">
        <v>2.0824254283253459E-5</v>
      </c>
      <c r="CW92" s="251">
        <v>9.8544260434931877E-5</v>
      </c>
      <c r="CX92" s="251">
        <v>3.7825035463680563E-3</v>
      </c>
      <c r="CY92" s="251">
        <v>7.1876413172827699E-5</v>
      </c>
      <c r="CZ92" s="251">
        <v>1.4191975247359402E-5</v>
      </c>
      <c r="DA92" s="251">
        <v>1.6539387866203569E-4</v>
      </c>
      <c r="DB92" s="275">
        <v>1.0449339402171871</v>
      </c>
      <c r="DC92" s="275">
        <v>0.81341660000000005</v>
      </c>
    </row>
    <row r="93" spans="1:107" s="253" customFormat="1" ht="15" customHeight="1" x14ac:dyDescent="0.15">
      <c r="A93" s="254" t="s">
        <v>415</v>
      </c>
      <c r="B93" s="255" t="s">
        <v>589</v>
      </c>
      <c r="C93" s="250">
        <v>0</v>
      </c>
      <c r="D93" s="251">
        <v>0</v>
      </c>
      <c r="E93" s="251">
        <v>0</v>
      </c>
      <c r="F93" s="251">
        <v>0</v>
      </c>
      <c r="G93" s="251">
        <v>0</v>
      </c>
      <c r="H93" s="251">
        <v>0</v>
      </c>
      <c r="I93" s="251">
        <v>0</v>
      </c>
      <c r="J93" s="251">
        <v>0</v>
      </c>
      <c r="K93" s="251">
        <v>0</v>
      </c>
      <c r="L93" s="251">
        <v>0</v>
      </c>
      <c r="M93" s="251">
        <v>0</v>
      </c>
      <c r="N93" s="251">
        <v>0</v>
      </c>
      <c r="O93" s="251">
        <v>0</v>
      </c>
      <c r="P93" s="251">
        <v>0</v>
      </c>
      <c r="Q93" s="251">
        <v>0</v>
      </c>
      <c r="R93" s="251">
        <v>0</v>
      </c>
      <c r="S93" s="251">
        <v>0</v>
      </c>
      <c r="T93" s="251">
        <v>0</v>
      </c>
      <c r="U93" s="251">
        <v>0</v>
      </c>
      <c r="V93" s="251">
        <v>0</v>
      </c>
      <c r="W93" s="251">
        <v>0</v>
      </c>
      <c r="X93" s="251">
        <v>0</v>
      </c>
      <c r="Y93" s="251">
        <v>0</v>
      </c>
      <c r="Z93" s="251">
        <v>0</v>
      </c>
      <c r="AA93" s="251">
        <v>0</v>
      </c>
      <c r="AB93" s="251">
        <v>0</v>
      </c>
      <c r="AC93" s="251">
        <v>0</v>
      </c>
      <c r="AD93" s="251">
        <v>0</v>
      </c>
      <c r="AE93" s="251">
        <v>0</v>
      </c>
      <c r="AF93" s="251">
        <v>0</v>
      </c>
      <c r="AG93" s="251">
        <v>0</v>
      </c>
      <c r="AH93" s="251">
        <v>0</v>
      </c>
      <c r="AI93" s="251">
        <v>0</v>
      </c>
      <c r="AJ93" s="251">
        <v>0</v>
      </c>
      <c r="AK93" s="251">
        <v>0</v>
      </c>
      <c r="AL93" s="251">
        <v>0</v>
      </c>
      <c r="AM93" s="251">
        <v>0</v>
      </c>
      <c r="AN93" s="251">
        <v>0</v>
      </c>
      <c r="AO93" s="251">
        <v>0</v>
      </c>
      <c r="AP93" s="251">
        <v>0</v>
      </c>
      <c r="AQ93" s="251">
        <v>0</v>
      </c>
      <c r="AR93" s="251">
        <v>0</v>
      </c>
      <c r="AS93" s="251">
        <v>0</v>
      </c>
      <c r="AT93" s="251">
        <v>0</v>
      </c>
      <c r="AU93" s="251">
        <v>0</v>
      </c>
      <c r="AV93" s="251">
        <v>0</v>
      </c>
      <c r="AW93" s="251">
        <v>0</v>
      </c>
      <c r="AX93" s="251">
        <v>0</v>
      </c>
      <c r="AY93" s="251">
        <v>0</v>
      </c>
      <c r="AZ93" s="251">
        <v>0</v>
      </c>
      <c r="BA93" s="251">
        <v>0</v>
      </c>
      <c r="BB93" s="251">
        <v>0</v>
      </c>
      <c r="BC93" s="251">
        <v>0</v>
      </c>
      <c r="BD93" s="251">
        <v>0</v>
      </c>
      <c r="BE93" s="251">
        <v>0</v>
      </c>
      <c r="BF93" s="251">
        <v>0</v>
      </c>
      <c r="BG93" s="251">
        <v>0</v>
      </c>
      <c r="BH93" s="251">
        <v>0</v>
      </c>
      <c r="BI93" s="251">
        <v>0</v>
      </c>
      <c r="BJ93" s="251">
        <v>0</v>
      </c>
      <c r="BK93" s="251">
        <v>0</v>
      </c>
      <c r="BL93" s="251">
        <v>0</v>
      </c>
      <c r="BM93" s="251">
        <v>0</v>
      </c>
      <c r="BN93" s="251">
        <v>0</v>
      </c>
      <c r="BO93" s="251">
        <v>0</v>
      </c>
      <c r="BP93" s="251">
        <v>0</v>
      </c>
      <c r="BQ93" s="251">
        <v>0</v>
      </c>
      <c r="BR93" s="251">
        <v>0</v>
      </c>
      <c r="BS93" s="251">
        <v>0</v>
      </c>
      <c r="BT93" s="251">
        <v>0</v>
      </c>
      <c r="BU93" s="251">
        <v>0</v>
      </c>
      <c r="BV93" s="251">
        <v>0</v>
      </c>
      <c r="BW93" s="251">
        <v>0</v>
      </c>
      <c r="BX93" s="251">
        <v>0</v>
      </c>
      <c r="BY93" s="251">
        <v>0</v>
      </c>
      <c r="BZ93" s="251">
        <v>0</v>
      </c>
      <c r="CA93" s="251">
        <v>0</v>
      </c>
      <c r="CB93" s="251">
        <v>0</v>
      </c>
      <c r="CC93" s="251">
        <v>0</v>
      </c>
      <c r="CD93" s="251">
        <v>0</v>
      </c>
      <c r="CE93" s="251">
        <v>0</v>
      </c>
      <c r="CF93" s="251">
        <v>0</v>
      </c>
      <c r="CG93" s="251">
        <v>0</v>
      </c>
      <c r="CH93" s="251">
        <v>0</v>
      </c>
      <c r="CI93" s="251">
        <v>0</v>
      </c>
      <c r="CJ93" s="251">
        <v>0</v>
      </c>
      <c r="CK93" s="251">
        <v>0</v>
      </c>
      <c r="CL93" s="251">
        <v>0</v>
      </c>
      <c r="CM93" s="251">
        <v>1</v>
      </c>
      <c r="CN93" s="251">
        <v>0</v>
      </c>
      <c r="CO93" s="251">
        <v>0</v>
      </c>
      <c r="CP93" s="251">
        <v>0</v>
      </c>
      <c r="CQ93" s="251">
        <v>0</v>
      </c>
      <c r="CR93" s="251">
        <v>0</v>
      </c>
      <c r="CS93" s="251">
        <v>0</v>
      </c>
      <c r="CT93" s="251">
        <v>0</v>
      </c>
      <c r="CU93" s="251">
        <v>0</v>
      </c>
      <c r="CV93" s="251">
        <v>0</v>
      </c>
      <c r="CW93" s="251">
        <v>0</v>
      </c>
      <c r="CX93" s="251">
        <v>0</v>
      </c>
      <c r="CY93" s="251">
        <v>0</v>
      </c>
      <c r="CZ93" s="251">
        <v>0</v>
      </c>
      <c r="DA93" s="251">
        <v>0</v>
      </c>
      <c r="DB93" s="275">
        <v>1</v>
      </c>
      <c r="DC93" s="275">
        <v>0.77843830000000003</v>
      </c>
    </row>
    <row r="94" spans="1:107" s="253" customFormat="1" ht="15" customHeight="1" x14ac:dyDescent="0.15">
      <c r="A94" s="254" t="s">
        <v>416</v>
      </c>
      <c r="B94" s="255" t="s">
        <v>652</v>
      </c>
      <c r="C94" s="250">
        <v>0</v>
      </c>
      <c r="D94" s="251">
        <v>0</v>
      </c>
      <c r="E94" s="251">
        <v>0</v>
      </c>
      <c r="F94" s="251">
        <v>0</v>
      </c>
      <c r="G94" s="251">
        <v>0</v>
      </c>
      <c r="H94" s="251">
        <v>0</v>
      </c>
      <c r="I94" s="251">
        <v>0</v>
      </c>
      <c r="J94" s="251">
        <v>0</v>
      </c>
      <c r="K94" s="251">
        <v>0</v>
      </c>
      <c r="L94" s="251">
        <v>0</v>
      </c>
      <c r="M94" s="251">
        <v>0</v>
      </c>
      <c r="N94" s="251">
        <v>0</v>
      </c>
      <c r="O94" s="251">
        <v>0</v>
      </c>
      <c r="P94" s="251">
        <v>0</v>
      </c>
      <c r="Q94" s="251">
        <v>0</v>
      </c>
      <c r="R94" s="251">
        <v>0</v>
      </c>
      <c r="S94" s="251">
        <v>0</v>
      </c>
      <c r="T94" s="251">
        <v>0</v>
      </c>
      <c r="U94" s="251">
        <v>0</v>
      </c>
      <c r="V94" s="251">
        <v>0</v>
      </c>
      <c r="W94" s="251">
        <v>0</v>
      </c>
      <c r="X94" s="251">
        <v>0</v>
      </c>
      <c r="Y94" s="251">
        <v>0</v>
      </c>
      <c r="Z94" s="251">
        <v>0</v>
      </c>
      <c r="AA94" s="251">
        <v>0</v>
      </c>
      <c r="AB94" s="251">
        <v>0</v>
      </c>
      <c r="AC94" s="251">
        <v>0</v>
      </c>
      <c r="AD94" s="251">
        <v>0</v>
      </c>
      <c r="AE94" s="251">
        <v>0</v>
      </c>
      <c r="AF94" s="251">
        <v>0</v>
      </c>
      <c r="AG94" s="251">
        <v>0</v>
      </c>
      <c r="AH94" s="251">
        <v>0</v>
      </c>
      <c r="AI94" s="251">
        <v>0</v>
      </c>
      <c r="AJ94" s="251">
        <v>0</v>
      </c>
      <c r="AK94" s="251">
        <v>0</v>
      </c>
      <c r="AL94" s="251">
        <v>0</v>
      </c>
      <c r="AM94" s="251">
        <v>0</v>
      </c>
      <c r="AN94" s="251">
        <v>0</v>
      </c>
      <c r="AO94" s="251">
        <v>0</v>
      </c>
      <c r="AP94" s="251">
        <v>0</v>
      </c>
      <c r="AQ94" s="251">
        <v>0</v>
      </c>
      <c r="AR94" s="251">
        <v>0</v>
      </c>
      <c r="AS94" s="251">
        <v>0</v>
      </c>
      <c r="AT94" s="251">
        <v>0</v>
      </c>
      <c r="AU94" s="251">
        <v>0</v>
      </c>
      <c r="AV94" s="251">
        <v>0</v>
      </c>
      <c r="AW94" s="251">
        <v>0</v>
      </c>
      <c r="AX94" s="251">
        <v>0</v>
      </c>
      <c r="AY94" s="251">
        <v>0</v>
      </c>
      <c r="AZ94" s="251">
        <v>0</v>
      </c>
      <c r="BA94" s="251">
        <v>0</v>
      </c>
      <c r="BB94" s="251">
        <v>0</v>
      </c>
      <c r="BC94" s="251">
        <v>0</v>
      </c>
      <c r="BD94" s="251">
        <v>0</v>
      </c>
      <c r="BE94" s="251">
        <v>0</v>
      </c>
      <c r="BF94" s="251">
        <v>0</v>
      </c>
      <c r="BG94" s="251">
        <v>0</v>
      </c>
      <c r="BH94" s="251">
        <v>0</v>
      </c>
      <c r="BI94" s="251">
        <v>0</v>
      </c>
      <c r="BJ94" s="251">
        <v>0</v>
      </c>
      <c r="BK94" s="251">
        <v>0</v>
      </c>
      <c r="BL94" s="251">
        <v>0</v>
      </c>
      <c r="BM94" s="251">
        <v>0</v>
      </c>
      <c r="BN94" s="251">
        <v>0</v>
      </c>
      <c r="BO94" s="251">
        <v>0</v>
      </c>
      <c r="BP94" s="251">
        <v>0</v>
      </c>
      <c r="BQ94" s="251">
        <v>0</v>
      </c>
      <c r="BR94" s="251">
        <v>0</v>
      </c>
      <c r="BS94" s="251">
        <v>0</v>
      </c>
      <c r="BT94" s="251">
        <v>0</v>
      </c>
      <c r="BU94" s="251">
        <v>0</v>
      </c>
      <c r="BV94" s="251">
        <v>0</v>
      </c>
      <c r="BW94" s="251">
        <v>0</v>
      </c>
      <c r="BX94" s="251">
        <v>0</v>
      </c>
      <c r="BY94" s="251">
        <v>0</v>
      </c>
      <c r="BZ94" s="251">
        <v>0</v>
      </c>
      <c r="CA94" s="251">
        <v>0</v>
      </c>
      <c r="CB94" s="251">
        <v>0</v>
      </c>
      <c r="CC94" s="251">
        <v>0</v>
      </c>
      <c r="CD94" s="251">
        <v>0</v>
      </c>
      <c r="CE94" s="251">
        <v>0</v>
      </c>
      <c r="CF94" s="251">
        <v>0</v>
      </c>
      <c r="CG94" s="251">
        <v>0</v>
      </c>
      <c r="CH94" s="251">
        <v>0</v>
      </c>
      <c r="CI94" s="251">
        <v>0</v>
      </c>
      <c r="CJ94" s="251">
        <v>0</v>
      </c>
      <c r="CK94" s="251">
        <v>0</v>
      </c>
      <c r="CL94" s="251">
        <v>0</v>
      </c>
      <c r="CM94" s="251">
        <v>0</v>
      </c>
      <c r="CN94" s="251">
        <v>1</v>
      </c>
      <c r="CO94" s="251">
        <v>0</v>
      </c>
      <c r="CP94" s="251">
        <v>0</v>
      </c>
      <c r="CQ94" s="251">
        <v>0</v>
      </c>
      <c r="CR94" s="251">
        <v>0</v>
      </c>
      <c r="CS94" s="251">
        <v>0</v>
      </c>
      <c r="CT94" s="251">
        <v>0</v>
      </c>
      <c r="CU94" s="251">
        <v>0</v>
      </c>
      <c r="CV94" s="251">
        <v>0</v>
      </c>
      <c r="CW94" s="251">
        <v>0</v>
      </c>
      <c r="CX94" s="251">
        <v>0</v>
      </c>
      <c r="CY94" s="251">
        <v>0</v>
      </c>
      <c r="CZ94" s="251">
        <v>0</v>
      </c>
      <c r="DA94" s="251">
        <v>0</v>
      </c>
      <c r="DB94" s="275">
        <v>1</v>
      </c>
      <c r="DC94" s="275">
        <v>0.77843830000000003</v>
      </c>
    </row>
    <row r="95" spans="1:107" s="253" customFormat="1" ht="15" customHeight="1" x14ac:dyDescent="0.15">
      <c r="A95" s="254" t="s">
        <v>417</v>
      </c>
      <c r="B95" s="255" t="s">
        <v>591</v>
      </c>
      <c r="C95" s="250">
        <v>2.8101581679707724E-3</v>
      </c>
      <c r="D95" s="251">
        <v>2.0694254415913908E-3</v>
      </c>
      <c r="E95" s="251">
        <v>6.1365167240754609E-4</v>
      </c>
      <c r="F95" s="251">
        <v>2.1224109306994445E-3</v>
      </c>
      <c r="G95" s="251">
        <v>1.2908294223857192E-2</v>
      </c>
      <c r="H95" s="251">
        <v>0</v>
      </c>
      <c r="I95" s="251">
        <v>2.7175781341754763E-3</v>
      </c>
      <c r="J95" s="251">
        <v>1.3935234908907827E-3</v>
      </c>
      <c r="K95" s="251">
        <v>5.2023186994217142E-3</v>
      </c>
      <c r="L95" s="251">
        <v>2.5342170561272791E-3</v>
      </c>
      <c r="M95" s="251">
        <v>1.2829060895312805E-3</v>
      </c>
      <c r="N95" s="251">
        <v>1.4112850166077978E-3</v>
      </c>
      <c r="O95" s="251">
        <v>1.9626555379404042E-3</v>
      </c>
      <c r="P95" s="251">
        <v>1.5255856656626557E-3</v>
      </c>
      <c r="Q95" s="251">
        <v>6.4753744423042534E-4</v>
      </c>
      <c r="R95" s="251">
        <v>1.9882126202108641E-3</v>
      </c>
      <c r="S95" s="251">
        <v>2.1341659876133933E-3</v>
      </c>
      <c r="T95" s="251">
        <v>9.25933245194473E-4</v>
      </c>
      <c r="U95" s="251">
        <v>1.2901820466844961E-3</v>
      </c>
      <c r="V95" s="251">
        <v>6.8641445369447673E-4</v>
      </c>
      <c r="W95" s="251">
        <v>8.2605746038286654E-4</v>
      </c>
      <c r="X95" s="251">
        <v>1.6656826694727458E-3</v>
      </c>
      <c r="Y95" s="251">
        <v>1.5764983713784262E-3</v>
      </c>
      <c r="Z95" s="251">
        <v>1.6902991943791039E-3</v>
      </c>
      <c r="AA95" s="251">
        <v>7.4506069024667403E-4</v>
      </c>
      <c r="AB95" s="251">
        <v>2.0131805980579281E-3</v>
      </c>
      <c r="AC95" s="251">
        <v>6.6526188771072025E-4</v>
      </c>
      <c r="AD95" s="251">
        <v>7.252132560193876E-4</v>
      </c>
      <c r="AE95" s="251">
        <v>6.7585037554595423E-4</v>
      </c>
      <c r="AF95" s="251">
        <v>6.7496488552251535E-4</v>
      </c>
      <c r="AG95" s="251">
        <v>2.2620522544582853E-4</v>
      </c>
      <c r="AH95" s="251">
        <v>6.3527314229544127E-4</v>
      </c>
      <c r="AI95" s="251">
        <v>2.0325933594586921E-3</v>
      </c>
      <c r="AJ95" s="251">
        <v>9.8917680046897E-4</v>
      </c>
      <c r="AK95" s="251">
        <v>0</v>
      </c>
      <c r="AL95" s="251">
        <v>0</v>
      </c>
      <c r="AM95" s="251">
        <v>8.9749393384416537E-4</v>
      </c>
      <c r="AN95" s="251">
        <v>6.5188106455217685E-4</v>
      </c>
      <c r="AO95" s="251">
        <v>1.3757731830587015E-3</v>
      </c>
      <c r="AP95" s="251">
        <v>0</v>
      </c>
      <c r="AQ95" s="251">
        <v>1.7461357476863842E-3</v>
      </c>
      <c r="AR95" s="251">
        <v>6.2264568710114238E-4</v>
      </c>
      <c r="AS95" s="251">
        <v>4.3586540013453723E-4</v>
      </c>
      <c r="AT95" s="251">
        <v>2.7375998207258348E-3</v>
      </c>
      <c r="AU95" s="251">
        <v>6.2148409045299541E-4</v>
      </c>
      <c r="AV95" s="251">
        <v>9.4798063154281442E-4</v>
      </c>
      <c r="AW95" s="251">
        <v>5.5250816466163779E-4</v>
      </c>
      <c r="AX95" s="251">
        <v>5.7841336521513879E-4</v>
      </c>
      <c r="AY95" s="251">
        <v>6.0919638245712283E-4</v>
      </c>
      <c r="AZ95" s="251">
        <v>3.10779235954927E-4</v>
      </c>
      <c r="BA95" s="251">
        <v>1.0875972788566464E-3</v>
      </c>
      <c r="BB95" s="251">
        <v>3.034034980829199E-4</v>
      </c>
      <c r="BC95" s="251">
        <v>3.1922690046482752E-4</v>
      </c>
      <c r="BD95" s="251">
        <v>2.6468731714810416E-4</v>
      </c>
      <c r="BE95" s="251">
        <v>1.8058892591865116E-4</v>
      </c>
      <c r="BF95" s="251">
        <v>9.2512083400228854E-4</v>
      </c>
      <c r="BG95" s="251">
        <v>4.190147387019001E-4</v>
      </c>
      <c r="BH95" s="251">
        <v>9.3728663102257345E-4</v>
      </c>
      <c r="BI95" s="251">
        <v>2.3186631599808271E-3</v>
      </c>
      <c r="BJ95" s="251">
        <v>1.3752105788705081E-3</v>
      </c>
      <c r="BK95" s="251">
        <v>1.8130311922429808E-3</v>
      </c>
      <c r="BL95" s="251">
        <v>1.2828878481599185E-3</v>
      </c>
      <c r="BM95" s="251">
        <v>2.2174790159379485E-3</v>
      </c>
      <c r="BN95" s="251">
        <v>4.8855026895042166E-3</v>
      </c>
      <c r="BO95" s="251">
        <v>9.8730576999556587E-3</v>
      </c>
      <c r="BP95" s="251">
        <v>2.5197642136158757E-3</v>
      </c>
      <c r="BQ95" s="251">
        <v>7.5392819893677716E-4</v>
      </c>
      <c r="BR95" s="251">
        <v>1.3522783507009268E-3</v>
      </c>
      <c r="BS95" s="251">
        <v>4.3327879443151333E-3</v>
      </c>
      <c r="BT95" s="251">
        <v>1.0179803816791676E-3</v>
      </c>
      <c r="BU95" s="251">
        <v>1.6092966705828654E-3</v>
      </c>
      <c r="BV95" s="251">
        <v>2.8249790012160398E-4</v>
      </c>
      <c r="BW95" s="251">
        <v>1.1895297154538838E-3</v>
      </c>
      <c r="BX95" s="251">
        <v>1.8342612469415679E-3</v>
      </c>
      <c r="BY95" s="251">
        <v>1.3911095714741856E-3</v>
      </c>
      <c r="BZ95" s="251">
        <v>1.9987915980855088E-3</v>
      </c>
      <c r="CA95" s="251">
        <v>1.0039210612799684E-3</v>
      </c>
      <c r="CB95" s="251">
        <v>1.4138302019922433E-3</v>
      </c>
      <c r="CC95" s="251">
        <v>4.5539189266623975E-3</v>
      </c>
      <c r="CD95" s="251">
        <v>4.1251909935071628E-3</v>
      </c>
      <c r="CE95" s="251">
        <v>3.0595213313767028E-4</v>
      </c>
      <c r="CF95" s="251">
        <v>2.0669687099419049E-3</v>
      </c>
      <c r="CG95" s="251">
        <v>4.6680702049422774E-3</v>
      </c>
      <c r="CH95" s="251">
        <v>1.6963955024085068E-3</v>
      </c>
      <c r="CI95" s="251">
        <v>4.4053094127599385E-4</v>
      </c>
      <c r="CJ95" s="251">
        <v>8.40012127805595E-4</v>
      </c>
      <c r="CK95" s="251">
        <v>4.6070540114110901E-3</v>
      </c>
      <c r="CL95" s="251">
        <v>1.7915753489255064E-3</v>
      </c>
      <c r="CM95" s="251">
        <v>4.588203714128919E-4</v>
      </c>
      <c r="CN95" s="251">
        <v>7.3570065932948786E-4</v>
      </c>
      <c r="CO95" s="251">
        <v>1.0004064596194009</v>
      </c>
      <c r="CP95" s="251">
        <v>2.1768599027746248E-3</v>
      </c>
      <c r="CQ95" s="251">
        <v>1.9630038601582758E-3</v>
      </c>
      <c r="CR95" s="251">
        <v>1.9226159689828218E-3</v>
      </c>
      <c r="CS95" s="251">
        <v>2.7908231679940826E-3</v>
      </c>
      <c r="CT95" s="251">
        <v>2.3039895655044113E-3</v>
      </c>
      <c r="CU95" s="251">
        <v>1.7411727020460604E-3</v>
      </c>
      <c r="CV95" s="251">
        <v>2.149726874945009E-3</v>
      </c>
      <c r="CW95" s="251">
        <v>1.038115435601957E-2</v>
      </c>
      <c r="CX95" s="251">
        <v>2.6901845541002561E-3</v>
      </c>
      <c r="CY95" s="251">
        <v>3.2851278966035836E-3</v>
      </c>
      <c r="CZ95" s="251">
        <v>3.1571487176142101E-4</v>
      </c>
      <c r="DA95" s="251">
        <v>6.9012736754854749E-4</v>
      </c>
      <c r="DB95" s="275">
        <v>1.1814654165509146</v>
      </c>
      <c r="DC95" s="275">
        <v>0.91969793</v>
      </c>
    </row>
    <row r="96" spans="1:107" s="253" customFormat="1" ht="15" customHeight="1" x14ac:dyDescent="0.15">
      <c r="A96" s="254" t="s">
        <v>418</v>
      </c>
      <c r="B96" s="255" t="s">
        <v>592</v>
      </c>
      <c r="C96" s="250">
        <v>1.1345800706504892E-2</v>
      </c>
      <c r="D96" s="251">
        <v>8.6887741961876545E-3</v>
      </c>
      <c r="E96" s="251">
        <v>5.0618826982418812E-3</v>
      </c>
      <c r="F96" s="251">
        <v>1.5191667669044109E-2</v>
      </c>
      <c r="G96" s="251">
        <v>4.853526994926703E-3</v>
      </c>
      <c r="H96" s="251">
        <v>0</v>
      </c>
      <c r="I96" s="251">
        <v>3.8058040156663683E-2</v>
      </c>
      <c r="J96" s="251">
        <v>4.6459817697215326E-3</v>
      </c>
      <c r="K96" s="251">
        <v>4.1122531951142275E-3</v>
      </c>
      <c r="L96" s="251">
        <v>6.541348012769805E-3</v>
      </c>
      <c r="M96" s="251">
        <v>4.2823393966610829E-3</v>
      </c>
      <c r="N96" s="251">
        <v>5.5995378296736396E-3</v>
      </c>
      <c r="O96" s="251">
        <v>5.4562258683700489E-3</v>
      </c>
      <c r="P96" s="251">
        <v>5.4320720769240978E-3</v>
      </c>
      <c r="Q96" s="251">
        <v>4.8742803451680408E-3</v>
      </c>
      <c r="R96" s="251">
        <v>3.7728659392213021E-3</v>
      </c>
      <c r="S96" s="251">
        <v>1.2685969567912949E-2</v>
      </c>
      <c r="T96" s="251">
        <v>5.3352916345857536E-3</v>
      </c>
      <c r="U96" s="251">
        <v>4.7510413631639764E-3</v>
      </c>
      <c r="V96" s="251">
        <v>3.1477700295681303E-3</v>
      </c>
      <c r="W96" s="251">
        <v>7.5113018475804344E-3</v>
      </c>
      <c r="X96" s="251">
        <v>4.8579637228818627E-3</v>
      </c>
      <c r="Y96" s="251">
        <v>1.3956834002363878E-2</v>
      </c>
      <c r="Z96" s="251">
        <v>2.9276829340986687E-3</v>
      </c>
      <c r="AA96" s="251">
        <v>1.4317222115172079E-3</v>
      </c>
      <c r="AB96" s="251">
        <v>1.9536759410552222E-3</v>
      </c>
      <c r="AC96" s="251">
        <v>2.2209210410049094E-3</v>
      </c>
      <c r="AD96" s="251">
        <v>1.2540094827533724E-2</v>
      </c>
      <c r="AE96" s="251">
        <v>3.1921607390696274E-3</v>
      </c>
      <c r="AF96" s="251">
        <v>4.6860132090926739E-3</v>
      </c>
      <c r="AG96" s="251">
        <v>5.2965960282458889E-3</v>
      </c>
      <c r="AH96" s="251">
        <v>5.1159516844459848E-3</v>
      </c>
      <c r="AI96" s="251">
        <v>9.4233128946270197E-3</v>
      </c>
      <c r="AJ96" s="251">
        <v>1.558447322009047E-2</v>
      </c>
      <c r="AK96" s="251">
        <v>0</v>
      </c>
      <c r="AL96" s="251">
        <v>0</v>
      </c>
      <c r="AM96" s="251">
        <v>2.0723134109143088E-3</v>
      </c>
      <c r="AN96" s="251">
        <v>4.8861093413956327E-3</v>
      </c>
      <c r="AO96" s="251">
        <v>1.1941197720113084E-2</v>
      </c>
      <c r="AP96" s="251">
        <v>0</v>
      </c>
      <c r="AQ96" s="251">
        <v>2.5557629787855427E-3</v>
      </c>
      <c r="AR96" s="251">
        <v>2.9944161851407445E-3</v>
      </c>
      <c r="AS96" s="251">
        <v>4.3616631417190046E-3</v>
      </c>
      <c r="AT96" s="251">
        <v>6.1217044306860384E-3</v>
      </c>
      <c r="AU96" s="251">
        <v>4.3168853616121832E-3</v>
      </c>
      <c r="AV96" s="251">
        <v>3.7364890007255936E-3</v>
      </c>
      <c r="AW96" s="251">
        <v>7.0983090398871428E-3</v>
      </c>
      <c r="AX96" s="251">
        <v>3.4102153289834532E-3</v>
      </c>
      <c r="AY96" s="251">
        <v>8.0099510924040336E-3</v>
      </c>
      <c r="AZ96" s="251">
        <v>2.9458476609224007E-3</v>
      </c>
      <c r="BA96" s="251">
        <v>3.8950871104176514E-3</v>
      </c>
      <c r="BB96" s="251">
        <v>2.7277659040428844E-3</v>
      </c>
      <c r="BC96" s="251">
        <v>2.3788794072037299E-3</v>
      </c>
      <c r="BD96" s="251">
        <v>2.3581603880535066E-3</v>
      </c>
      <c r="BE96" s="251">
        <v>2.5321625304411443E-3</v>
      </c>
      <c r="BF96" s="251">
        <v>9.7646883061055772E-3</v>
      </c>
      <c r="BG96" s="251">
        <v>8.048527229136208E-3</v>
      </c>
      <c r="BH96" s="251">
        <v>6.5125403905332479E-3</v>
      </c>
      <c r="BI96" s="251">
        <v>9.3148731271056093E-2</v>
      </c>
      <c r="BJ96" s="251">
        <v>3.5010390351774258E-2</v>
      </c>
      <c r="BK96" s="251">
        <v>2.4891162596878173E-2</v>
      </c>
      <c r="BL96" s="251">
        <v>6.837903305330191E-2</v>
      </c>
      <c r="BM96" s="251">
        <v>5.6849457480720846E-3</v>
      </c>
      <c r="BN96" s="251">
        <v>5.7932925779278334E-3</v>
      </c>
      <c r="BO96" s="251">
        <v>4.7770887011494559E-3</v>
      </c>
      <c r="BP96" s="251">
        <v>7.3368063338516889E-3</v>
      </c>
      <c r="BQ96" s="251">
        <v>1.0426797428335221E-2</v>
      </c>
      <c r="BR96" s="251">
        <v>1.1432097463135204E-2</v>
      </c>
      <c r="BS96" s="251">
        <v>5.3555156175752495E-3</v>
      </c>
      <c r="BT96" s="251">
        <v>2.2997581831083872E-3</v>
      </c>
      <c r="BU96" s="251">
        <v>3.1044709413557306E-3</v>
      </c>
      <c r="BV96" s="251">
        <v>8.9596541844955005E-4</v>
      </c>
      <c r="BW96" s="251">
        <v>2.9764864789900828E-3</v>
      </c>
      <c r="BX96" s="251">
        <v>5.1463285217349664E-3</v>
      </c>
      <c r="BY96" s="251">
        <v>0.1551472275751678</v>
      </c>
      <c r="BZ96" s="251">
        <v>3.7492210111184873E-3</v>
      </c>
      <c r="CA96" s="251">
        <v>5.3980605759911704E-2</v>
      </c>
      <c r="CB96" s="251">
        <v>7.5912972839596608E-3</v>
      </c>
      <c r="CC96" s="251">
        <v>6.7948249463494308E-3</v>
      </c>
      <c r="CD96" s="251">
        <v>3.7246321997182275E-3</v>
      </c>
      <c r="CE96" s="251">
        <v>2.3384864024634531E-3</v>
      </c>
      <c r="CF96" s="251">
        <v>9.5255443574088772E-3</v>
      </c>
      <c r="CG96" s="251">
        <v>1.0944128107378265E-2</v>
      </c>
      <c r="CH96" s="251">
        <v>1.1406105180770352E-2</v>
      </c>
      <c r="CI96" s="251">
        <v>7.1870066129868047E-3</v>
      </c>
      <c r="CJ96" s="251">
        <v>3.5779537775076638E-3</v>
      </c>
      <c r="CK96" s="251">
        <v>3.8437047301873393E-3</v>
      </c>
      <c r="CL96" s="251">
        <v>7.5223679641271204E-3</v>
      </c>
      <c r="CM96" s="251">
        <v>5.8277433677877835E-3</v>
      </c>
      <c r="CN96" s="251">
        <v>1.0313921413962087E-2</v>
      </c>
      <c r="CO96" s="251">
        <v>4.5971064228028501E-3</v>
      </c>
      <c r="CP96" s="251">
        <v>1.0057659316984178</v>
      </c>
      <c r="CQ96" s="251">
        <v>6.9357998330732877E-3</v>
      </c>
      <c r="CR96" s="251">
        <v>4.8532356650297778E-3</v>
      </c>
      <c r="CS96" s="251">
        <v>6.7666640957904341E-3</v>
      </c>
      <c r="CT96" s="251">
        <v>1.7593043721227008E-2</v>
      </c>
      <c r="CU96" s="251">
        <v>3.7772891433431165E-3</v>
      </c>
      <c r="CV96" s="251">
        <v>6.3305592972150585E-3</v>
      </c>
      <c r="CW96" s="251">
        <v>7.6857948787161625E-3</v>
      </c>
      <c r="CX96" s="251">
        <v>3.7170511222288398E-3</v>
      </c>
      <c r="CY96" s="251">
        <v>7.2637846626167502E-3</v>
      </c>
      <c r="CZ96" s="251">
        <v>2.1516254166070916E-3</v>
      </c>
      <c r="DA96" s="251">
        <v>3.4901687015061458E-3</v>
      </c>
      <c r="DB96" s="275">
        <v>2.0182657457493289</v>
      </c>
      <c r="DC96" s="275">
        <v>1.57109535</v>
      </c>
    </row>
    <row r="97" spans="1:107" s="253" customFormat="1" ht="15" customHeight="1" x14ac:dyDescent="0.15">
      <c r="A97" s="254" t="s">
        <v>419</v>
      </c>
      <c r="B97" s="255" t="s">
        <v>593</v>
      </c>
      <c r="C97" s="250">
        <v>6.3072835583388915E-4</v>
      </c>
      <c r="D97" s="251">
        <v>4.4387772331626991E-4</v>
      </c>
      <c r="E97" s="251">
        <v>6.502868760943065E-4</v>
      </c>
      <c r="F97" s="251">
        <v>9.6018800665886655E-4</v>
      </c>
      <c r="G97" s="251">
        <v>8.7921517544081913E-4</v>
      </c>
      <c r="H97" s="251">
        <v>0</v>
      </c>
      <c r="I97" s="251">
        <v>1.4115104938703796E-3</v>
      </c>
      <c r="J97" s="251">
        <v>9.7966953044337658E-4</v>
      </c>
      <c r="K97" s="251">
        <v>7.1363771345381061E-4</v>
      </c>
      <c r="L97" s="251">
        <v>5.1396402617534022E-4</v>
      </c>
      <c r="M97" s="251">
        <v>5.6523210888764532E-3</v>
      </c>
      <c r="N97" s="251">
        <v>1.2508576741937032E-3</v>
      </c>
      <c r="O97" s="251">
        <v>2.1191040067792665E-2</v>
      </c>
      <c r="P97" s="251">
        <v>5.2761882828344833E-4</v>
      </c>
      <c r="Q97" s="251">
        <v>6.5558686901396603E-4</v>
      </c>
      <c r="R97" s="251">
        <v>2.7109281233753282E-3</v>
      </c>
      <c r="S97" s="251">
        <v>8.8370900661627534E-4</v>
      </c>
      <c r="T97" s="251">
        <v>2.8692833075270982E-3</v>
      </c>
      <c r="U97" s="251">
        <v>2.6269225999397483E-3</v>
      </c>
      <c r="V97" s="251">
        <v>1.9902916533050354E-3</v>
      </c>
      <c r="W97" s="251">
        <v>8.0740867727457639E-4</v>
      </c>
      <c r="X97" s="251">
        <v>1.6671225146141777E-3</v>
      </c>
      <c r="Y97" s="251">
        <v>2.1595110522464292E-3</v>
      </c>
      <c r="Z97" s="251">
        <v>8.6175646314034756E-4</v>
      </c>
      <c r="AA97" s="251">
        <v>5.3365449820882668E-4</v>
      </c>
      <c r="AB97" s="251">
        <v>1.9819284815795528E-2</v>
      </c>
      <c r="AC97" s="251">
        <v>9.3530863388763936E-4</v>
      </c>
      <c r="AD97" s="251">
        <v>4.2248443971800212E-4</v>
      </c>
      <c r="AE97" s="251">
        <v>2.1818207103626672E-3</v>
      </c>
      <c r="AF97" s="251">
        <v>1.6273377396496922E-3</v>
      </c>
      <c r="AG97" s="251">
        <v>1.7315018582252626E-3</v>
      </c>
      <c r="AH97" s="251">
        <v>1.608249609068168E-3</v>
      </c>
      <c r="AI97" s="251">
        <v>8.6828665517749539E-4</v>
      </c>
      <c r="AJ97" s="251">
        <v>1.3604605403316407E-3</v>
      </c>
      <c r="AK97" s="251">
        <v>0</v>
      </c>
      <c r="AL97" s="251">
        <v>0</v>
      </c>
      <c r="AM97" s="251">
        <v>3.6042425305632728E-4</v>
      </c>
      <c r="AN97" s="251">
        <v>7.1224901426842301E-4</v>
      </c>
      <c r="AO97" s="251">
        <v>6.0930952769914376E-4</v>
      </c>
      <c r="AP97" s="251">
        <v>0</v>
      </c>
      <c r="AQ97" s="251">
        <v>4.317935468523609E-4</v>
      </c>
      <c r="AR97" s="251">
        <v>1.0307242042190833E-3</v>
      </c>
      <c r="AS97" s="251">
        <v>9.3112384872735777E-4</v>
      </c>
      <c r="AT97" s="251">
        <v>1.5168703424263085E-3</v>
      </c>
      <c r="AU97" s="251">
        <v>1.1893759698618043E-3</v>
      </c>
      <c r="AV97" s="251">
        <v>1.8929260757828271E-3</v>
      </c>
      <c r="AW97" s="251">
        <v>1.7028154314711929E-3</v>
      </c>
      <c r="AX97" s="251">
        <v>1.0345049315760716E-3</v>
      </c>
      <c r="AY97" s="251">
        <v>1.5086133442142055E-3</v>
      </c>
      <c r="AZ97" s="251">
        <v>3.5005380640799016E-3</v>
      </c>
      <c r="BA97" s="251">
        <v>1.5970681088428604E-3</v>
      </c>
      <c r="BB97" s="251">
        <v>5.1723296537972241E-4</v>
      </c>
      <c r="BC97" s="251">
        <v>2.7239687501652379E-3</v>
      </c>
      <c r="BD97" s="251">
        <v>2.7738235371001841E-3</v>
      </c>
      <c r="BE97" s="251">
        <v>2.5862927563267521E-3</v>
      </c>
      <c r="BF97" s="251">
        <v>8.295774591817424E-4</v>
      </c>
      <c r="BG97" s="251">
        <v>1.8097667724946394E-3</v>
      </c>
      <c r="BH97" s="251">
        <v>2.019992694721656E-3</v>
      </c>
      <c r="BI97" s="251">
        <v>1.3810446945647567E-3</v>
      </c>
      <c r="BJ97" s="251">
        <v>1.4745781269411029E-3</v>
      </c>
      <c r="BK97" s="251">
        <v>8.0542323161990467E-4</v>
      </c>
      <c r="BL97" s="251">
        <v>1.3522443902710074E-3</v>
      </c>
      <c r="BM97" s="251">
        <v>2.1123063266510781E-3</v>
      </c>
      <c r="BN97" s="251">
        <v>3.8725673826899244E-3</v>
      </c>
      <c r="BO97" s="251">
        <v>3.9529644454286521E-3</v>
      </c>
      <c r="BP97" s="251">
        <v>1.1408230676760959E-3</v>
      </c>
      <c r="BQ97" s="251">
        <v>2.6999789950619842E-3</v>
      </c>
      <c r="BR97" s="251">
        <v>6.7157934674429353E-3</v>
      </c>
      <c r="BS97" s="251">
        <v>1.0210648230926191E-2</v>
      </c>
      <c r="BT97" s="251">
        <v>6.8246470819601883E-3</v>
      </c>
      <c r="BU97" s="251">
        <v>1.0261810032292951E-2</v>
      </c>
      <c r="BV97" s="251">
        <v>6.2763217449863346E-4</v>
      </c>
      <c r="BW97" s="251">
        <v>2.1720534913246847E-3</v>
      </c>
      <c r="BX97" s="251">
        <v>1.7023841903045156E-3</v>
      </c>
      <c r="BY97" s="251">
        <v>2.2900039381746201E-3</v>
      </c>
      <c r="BZ97" s="251">
        <v>2.4945017985868582E-3</v>
      </c>
      <c r="CA97" s="251">
        <v>4.8200292799210741E-3</v>
      </c>
      <c r="CB97" s="251">
        <v>2.4483149852742225E-3</v>
      </c>
      <c r="CC97" s="251">
        <v>1.5652016032447562E-3</v>
      </c>
      <c r="CD97" s="251">
        <v>4.1289759563957118E-3</v>
      </c>
      <c r="CE97" s="251">
        <v>6.7940890747108899E-4</v>
      </c>
      <c r="CF97" s="251">
        <v>1.0828368714017182E-2</v>
      </c>
      <c r="CG97" s="251">
        <v>7.6750824344490104E-3</v>
      </c>
      <c r="CH97" s="251">
        <v>8.4697471111998997E-3</v>
      </c>
      <c r="CI97" s="251">
        <v>1.2252707424072089E-3</v>
      </c>
      <c r="CJ97" s="251">
        <v>2.0020501798495905E-3</v>
      </c>
      <c r="CK97" s="251">
        <v>1.76170397979311E-3</v>
      </c>
      <c r="CL97" s="251">
        <v>1.1164720801103228E-3</v>
      </c>
      <c r="CM97" s="251">
        <v>1.1548004392084631E-3</v>
      </c>
      <c r="CN97" s="251">
        <v>1.0209973648498594E-3</v>
      </c>
      <c r="CO97" s="251">
        <v>2.5106554051972691E-3</v>
      </c>
      <c r="CP97" s="251">
        <v>5.8959156682042314E-3</v>
      </c>
      <c r="CQ97" s="251">
        <v>1.00368925368498</v>
      </c>
      <c r="CR97" s="251">
        <v>1.2960226795334445E-3</v>
      </c>
      <c r="CS97" s="251">
        <v>5.731240883504166E-3</v>
      </c>
      <c r="CT97" s="251">
        <v>2.5224485987969869E-3</v>
      </c>
      <c r="CU97" s="251">
        <v>4.3980781567179057E-3</v>
      </c>
      <c r="CV97" s="251">
        <v>4.2079586649589858E-3</v>
      </c>
      <c r="CW97" s="251">
        <v>3.6267846245507974E-3</v>
      </c>
      <c r="CX97" s="251">
        <v>1.7977475393693737E-3</v>
      </c>
      <c r="CY97" s="251">
        <v>3.4244162458336646E-3</v>
      </c>
      <c r="CZ97" s="251">
        <v>9.8333438089610739E-4</v>
      </c>
      <c r="DA97" s="251">
        <v>2.0250174712807003E-3</v>
      </c>
      <c r="DB97" s="276">
        <v>1.2685015197747904</v>
      </c>
      <c r="DC97" s="276">
        <v>0.98745015999999997</v>
      </c>
    </row>
    <row r="98" spans="1:107" s="253" customFormat="1" ht="15" customHeight="1" x14ac:dyDescent="0.15">
      <c r="A98" s="254" t="s">
        <v>420</v>
      </c>
      <c r="B98" s="255" t="s">
        <v>594</v>
      </c>
      <c r="C98" s="250">
        <v>6.6341920912254673E-2</v>
      </c>
      <c r="D98" s="251">
        <v>2.1249896399867584E-2</v>
      </c>
      <c r="E98" s="251">
        <v>7.9833234980920056E-2</v>
      </c>
      <c r="F98" s="251">
        <v>2.5837891266352796E-2</v>
      </c>
      <c r="G98" s="251">
        <v>8.4314077101154978E-3</v>
      </c>
      <c r="H98" s="251">
        <v>0</v>
      </c>
      <c r="I98" s="251">
        <v>6.8725458800260264E-2</v>
      </c>
      <c r="J98" s="251">
        <v>1.2404281281145731E-2</v>
      </c>
      <c r="K98" s="251">
        <v>8.8571962686348083E-3</v>
      </c>
      <c r="L98" s="251">
        <v>3.3321232863752159E-2</v>
      </c>
      <c r="M98" s="251">
        <v>1.3285790174389862E-2</v>
      </c>
      <c r="N98" s="251">
        <v>1.4353569736283597E-2</v>
      </c>
      <c r="O98" s="251">
        <v>1.9801539912817977E-2</v>
      </c>
      <c r="P98" s="251">
        <v>1.7559614713244107E-2</v>
      </c>
      <c r="Q98" s="251">
        <v>1.6123953336228517E-2</v>
      </c>
      <c r="R98" s="251">
        <v>1.0273054342504343E-2</v>
      </c>
      <c r="S98" s="251">
        <v>2.1730003026928547E-2</v>
      </c>
      <c r="T98" s="251">
        <v>8.1687822889551318E-3</v>
      </c>
      <c r="U98" s="251">
        <v>1.758821952532718E-2</v>
      </c>
      <c r="V98" s="251">
        <v>8.5395299257575892E-3</v>
      </c>
      <c r="W98" s="251">
        <v>8.8950739210338116E-3</v>
      </c>
      <c r="X98" s="251">
        <v>2.1011045704663306E-2</v>
      </c>
      <c r="Y98" s="251">
        <v>4.8518110849039883E-2</v>
      </c>
      <c r="Z98" s="251">
        <v>1.4875437214328328E-2</v>
      </c>
      <c r="AA98" s="251">
        <v>6.6753392575815982E-3</v>
      </c>
      <c r="AB98" s="251">
        <v>1.1729294452729635E-2</v>
      </c>
      <c r="AC98" s="251">
        <v>7.2058751775813026E-3</v>
      </c>
      <c r="AD98" s="251">
        <v>1.7215939787701775E-2</v>
      </c>
      <c r="AE98" s="251">
        <v>1.1957806506103992E-2</v>
      </c>
      <c r="AF98" s="251">
        <v>2.1861992654673052E-2</v>
      </c>
      <c r="AG98" s="251">
        <v>1.409309270048931E-2</v>
      </c>
      <c r="AH98" s="251">
        <v>1.3928394895888518E-2</v>
      </c>
      <c r="AI98" s="251">
        <v>2.8848641916441414E-2</v>
      </c>
      <c r="AJ98" s="251">
        <v>3.4631146115368022E-2</v>
      </c>
      <c r="AK98" s="251">
        <v>0</v>
      </c>
      <c r="AL98" s="251">
        <v>0</v>
      </c>
      <c r="AM98" s="251">
        <v>9.2593044182647365E-3</v>
      </c>
      <c r="AN98" s="251">
        <v>1.8010870497390585E-2</v>
      </c>
      <c r="AO98" s="251">
        <v>2.0085025131491654E-2</v>
      </c>
      <c r="AP98" s="251">
        <v>0</v>
      </c>
      <c r="AQ98" s="251">
        <v>9.9991030363302709E-3</v>
      </c>
      <c r="AR98" s="251">
        <v>1.4134972063678874E-2</v>
      </c>
      <c r="AS98" s="251">
        <v>1.2171930607105162E-2</v>
      </c>
      <c r="AT98" s="251">
        <v>1.1926414318203958E-2</v>
      </c>
      <c r="AU98" s="251">
        <v>1.1308705572430293E-2</v>
      </c>
      <c r="AV98" s="251">
        <v>1.1243714896413147E-2</v>
      </c>
      <c r="AW98" s="251">
        <v>1.5460205587198265E-2</v>
      </c>
      <c r="AX98" s="251">
        <v>1.481721597387467E-2</v>
      </c>
      <c r="AY98" s="251">
        <v>1.0321085303384223E-2</v>
      </c>
      <c r="AZ98" s="251">
        <v>6.0232367353161946E-3</v>
      </c>
      <c r="BA98" s="251">
        <v>1.3196891136958534E-2</v>
      </c>
      <c r="BB98" s="251">
        <v>9.3375463755227504E-3</v>
      </c>
      <c r="BC98" s="251">
        <v>7.470026044970355E-3</v>
      </c>
      <c r="BD98" s="251">
        <v>9.2446268124838048E-3</v>
      </c>
      <c r="BE98" s="251">
        <v>5.8251125746555154E-3</v>
      </c>
      <c r="BF98" s="251">
        <v>6.2059878070549936E-3</v>
      </c>
      <c r="BG98" s="251">
        <v>6.6525863024726982E-3</v>
      </c>
      <c r="BH98" s="251">
        <v>9.4344903121293747E-3</v>
      </c>
      <c r="BI98" s="251">
        <v>3.2809268287591155E-2</v>
      </c>
      <c r="BJ98" s="251">
        <v>1.4294359464241577E-2</v>
      </c>
      <c r="BK98" s="251">
        <v>1.8642184866519858E-2</v>
      </c>
      <c r="BL98" s="251">
        <v>2.2941880791335943E-2</v>
      </c>
      <c r="BM98" s="251">
        <v>7.3357190001164543E-2</v>
      </c>
      <c r="BN98" s="251">
        <v>1.5890409289886061E-2</v>
      </c>
      <c r="BO98" s="251">
        <v>3.6274991937944139E-2</v>
      </c>
      <c r="BP98" s="251">
        <v>3.0161927752354774E-2</v>
      </c>
      <c r="BQ98" s="251">
        <v>1.1975549944768222E-2</v>
      </c>
      <c r="BR98" s="251">
        <v>1.2992389525554329E-2</v>
      </c>
      <c r="BS98" s="251">
        <v>8.1918431846895439E-3</v>
      </c>
      <c r="BT98" s="251">
        <v>6.1527168198807023E-3</v>
      </c>
      <c r="BU98" s="251">
        <v>6.2113144684984318E-3</v>
      </c>
      <c r="BV98" s="251">
        <v>1.0330787481492092E-3</v>
      </c>
      <c r="BW98" s="251">
        <v>7.9307476706980476E-3</v>
      </c>
      <c r="BX98" s="251">
        <v>3.6190176242715665E-2</v>
      </c>
      <c r="BY98" s="251">
        <v>0.23114166084713078</v>
      </c>
      <c r="BZ98" s="251">
        <v>5.8853445056198384E-3</v>
      </c>
      <c r="CA98" s="251">
        <v>2.0175445898836634E-2</v>
      </c>
      <c r="CB98" s="251">
        <v>1.6327460004077934E-2</v>
      </c>
      <c r="CC98" s="251">
        <v>1.5794825981921581E-2</v>
      </c>
      <c r="CD98" s="251">
        <v>1.718384560219605E-2</v>
      </c>
      <c r="CE98" s="251">
        <v>8.0205752480452443E-3</v>
      </c>
      <c r="CF98" s="251">
        <v>1.9381498112179017E-2</v>
      </c>
      <c r="CG98" s="251">
        <v>1.8622729514312417E-2</v>
      </c>
      <c r="CH98" s="251">
        <v>2.0827662941885986E-2</v>
      </c>
      <c r="CI98" s="251">
        <v>2.0911251600067772E-2</v>
      </c>
      <c r="CJ98" s="251">
        <v>8.851885973866257E-3</v>
      </c>
      <c r="CK98" s="251">
        <v>2.0498114037959723E-2</v>
      </c>
      <c r="CL98" s="251">
        <v>7.0109044342519071E-3</v>
      </c>
      <c r="CM98" s="251">
        <v>1.3910179988187932E-2</v>
      </c>
      <c r="CN98" s="251">
        <v>7.7759255012704439E-3</v>
      </c>
      <c r="CO98" s="251">
        <v>1.3180415391508301E-2</v>
      </c>
      <c r="CP98" s="251">
        <v>0.1503645303128878</v>
      </c>
      <c r="CQ98" s="251">
        <v>1.2963238741056305E-2</v>
      </c>
      <c r="CR98" s="251">
        <v>1.0500707985569533</v>
      </c>
      <c r="CS98" s="251">
        <v>8.5758458744427894E-3</v>
      </c>
      <c r="CT98" s="251">
        <v>2.4350631472462976E-2</v>
      </c>
      <c r="CU98" s="251">
        <v>9.2841233298775923E-3</v>
      </c>
      <c r="CV98" s="251">
        <v>1.6668590693225207E-2</v>
      </c>
      <c r="CW98" s="251">
        <v>1.7729163842313416E-2</v>
      </c>
      <c r="CX98" s="251">
        <v>6.486269720885238E-3</v>
      </c>
      <c r="CY98" s="251">
        <v>1.2388337569210249E-2</v>
      </c>
      <c r="CZ98" s="251">
        <v>4.2732187824803388E-3</v>
      </c>
      <c r="DA98" s="251">
        <v>7.6682331525597929E-3</v>
      </c>
      <c r="DB98" s="275">
        <v>3.0873755567543602</v>
      </c>
      <c r="DC98" s="275">
        <v>2.4033313700000001</v>
      </c>
    </row>
    <row r="99" spans="1:107" s="253" customFormat="1" ht="15" customHeight="1" x14ac:dyDescent="0.15">
      <c r="A99" s="254" t="s">
        <v>421</v>
      </c>
      <c r="B99" s="255" t="s">
        <v>595</v>
      </c>
      <c r="C99" s="250">
        <v>9.6317172652617671E-3</v>
      </c>
      <c r="D99" s="251">
        <v>7.7352316493025618E-3</v>
      </c>
      <c r="E99" s="251">
        <v>2.2206844960589226E-2</v>
      </c>
      <c r="F99" s="251">
        <v>7.2898394582413999E-3</v>
      </c>
      <c r="G99" s="251">
        <v>1.2306334578844938E-2</v>
      </c>
      <c r="H99" s="251">
        <v>0</v>
      </c>
      <c r="I99" s="251">
        <v>2.390053365495879E-2</v>
      </c>
      <c r="J99" s="251">
        <v>1.8637792987873845E-2</v>
      </c>
      <c r="K99" s="251">
        <v>1.3228548885278508E-2</v>
      </c>
      <c r="L99" s="251">
        <v>7.1779413561744842E-3</v>
      </c>
      <c r="M99" s="251">
        <v>2.804001645039193E-2</v>
      </c>
      <c r="N99" s="251">
        <v>2.9002079909136884E-2</v>
      </c>
      <c r="O99" s="251">
        <v>2.078377227752334E-2</v>
      </c>
      <c r="P99" s="251">
        <v>8.0300524506466964E-3</v>
      </c>
      <c r="Q99" s="251">
        <v>1.2605302711939145E-2</v>
      </c>
      <c r="R99" s="251">
        <v>3.5325674295808754E-2</v>
      </c>
      <c r="S99" s="251">
        <v>1.5168437359493612E-2</v>
      </c>
      <c r="T99" s="251">
        <v>2.9659041153618282E-2</v>
      </c>
      <c r="U99" s="251">
        <v>1.9440089759140623E-2</v>
      </c>
      <c r="V99" s="251">
        <v>1.2911319624033968E-2</v>
      </c>
      <c r="W99" s="251">
        <v>2.8139826994012716E-2</v>
      </c>
      <c r="X99" s="251">
        <v>1.7830293021814245E-2</v>
      </c>
      <c r="Y99" s="251">
        <v>6.2339024699843482E-2</v>
      </c>
      <c r="Z99" s="251">
        <v>1.2793377237651182E-2</v>
      </c>
      <c r="AA99" s="251">
        <v>1.0590015676529634E-2</v>
      </c>
      <c r="AB99" s="251">
        <v>2.087586871593362E-2</v>
      </c>
      <c r="AC99" s="251">
        <v>1.4086456565730701E-2</v>
      </c>
      <c r="AD99" s="251">
        <v>1.184424819200945E-2</v>
      </c>
      <c r="AE99" s="251">
        <v>2.4995639913377398E-2</v>
      </c>
      <c r="AF99" s="251">
        <v>2.3860605502862217E-2</v>
      </c>
      <c r="AG99" s="251">
        <v>1.4496224597453993E-2</v>
      </c>
      <c r="AH99" s="251">
        <v>5.1353613371154225E-2</v>
      </c>
      <c r="AI99" s="251">
        <v>4.1992250438352717E-2</v>
      </c>
      <c r="AJ99" s="251">
        <v>3.3072183777700936E-2</v>
      </c>
      <c r="AK99" s="251">
        <v>0</v>
      </c>
      <c r="AL99" s="251">
        <v>0</v>
      </c>
      <c r="AM99" s="251">
        <v>5.3438019944254331E-3</v>
      </c>
      <c r="AN99" s="251">
        <v>2.0004456401219891E-2</v>
      </c>
      <c r="AO99" s="251">
        <v>1.1810102373158488E-2</v>
      </c>
      <c r="AP99" s="251">
        <v>0</v>
      </c>
      <c r="AQ99" s="251">
        <v>1.1201018246936032E-2</v>
      </c>
      <c r="AR99" s="251">
        <v>1.5014299602809526E-2</v>
      </c>
      <c r="AS99" s="251">
        <v>2.3809817178143199E-2</v>
      </c>
      <c r="AT99" s="251">
        <v>2.4200110125046026E-2</v>
      </c>
      <c r="AU99" s="251">
        <v>2.460043415884422E-2</v>
      </c>
      <c r="AV99" s="251">
        <v>2.4130972260499203E-2</v>
      </c>
      <c r="AW99" s="251">
        <v>2.6650247047796775E-2</v>
      </c>
      <c r="AX99" s="251">
        <v>2.7061619201622329E-2</v>
      </c>
      <c r="AY99" s="251">
        <v>2.4555513387307864E-2</v>
      </c>
      <c r="AZ99" s="251">
        <v>2.1865217126515513E-2</v>
      </c>
      <c r="BA99" s="251">
        <v>2.3465584980428809E-2</v>
      </c>
      <c r="BB99" s="251">
        <v>2.7175698600750389E-2</v>
      </c>
      <c r="BC99" s="251">
        <v>2.254389477156054E-2</v>
      </c>
      <c r="BD99" s="251">
        <v>2.9010696891533582E-2</v>
      </c>
      <c r="BE99" s="251">
        <v>1.5779977919718333E-2</v>
      </c>
      <c r="BF99" s="251">
        <v>1.6665322970866311E-2</v>
      </c>
      <c r="BG99" s="251">
        <v>1.8143509722883415E-2</v>
      </c>
      <c r="BH99" s="251">
        <v>1.8139091762642872E-2</v>
      </c>
      <c r="BI99" s="251">
        <v>2.9153991777883508E-2</v>
      </c>
      <c r="BJ99" s="251">
        <v>5.7424529603054546E-2</v>
      </c>
      <c r="BK99" s="251">
        <v>3.011399190748746E-2</v>
      </c>
      <c r="BL99" s="251">
        <v>7.7391405997344773E-2</v>
      </c>
      <c r="BM99" s="251">
        <v>7.0999261240878131E-2</v>
      </c>
      <c r="BN99" s="251">
        <v>2.943663027305005E-2</v>
      </c>
      <c r="BO99" s="251">
        <v>0.10221858117065701</v>
      </c>
      <c r="BP99" s="251">
        <v>3.9528933391346104E-2</v>
      </c>
      <c r="BQ99" s="251">
        <v>4.9164596281014668E-2</v>
      </c>
      <c r="BR99" s="251">
        <v>6.6657327641619121E-2</v>
      </c>
      <c r="BS99" s="251">
        <v>7.6804858704451584E-2</v>
      </c>
      <c r="BT99" s="251">
        <v>4.2361266523808692E-2</v>
      </c>
      <c r="BU99" s="251">
        <v>5.3288222703022248E-2</v>
      </c>
      <c r="BV99" s="251">
        <v>6.1761275301702966E-3</v>
      </c>
      <c r="BW99" s="251">
        <v>2.8267705312055854E-2</v>
      </c>
      <c r="BX99" s="251">
        <v>2.0935930415903935E-2</v>
      </c>
      <c r="BY99" s="251">
        <v>3.7627240169744627E-2</v>
      </c>
      <c r="BZ99" s="251">
        <v>2.1914379673040562E-2</v>
      </c>
      <c r="CA99" s="251">
        <v>3.7493673778205949E-2</v>
      </c>
      <c r="CB99" s="251">
        <v>6.3424004485306509E-2</v>
      </c>
      <c r="CC99" s="251">
        <v>0.11484565515698425</v>
      </c>
      <c r="CD99" s="251">
        <v>0.13896326642279608</v>
      </c>
      <c r="CE99" s="251">
        <v>1.4906400864317201E-2</v>
      </c>
      <c r="CF99" s="251">
        <v>0.12330112085723462</v>
      </c>
      <c r="CG99" s="251">
        <v>8.7838545984133987E-2</v>
      </c>
      <c r="CH99" s="251">
        <v>0.10544815991734331</v>
      </c>
      <c r="CI99" s="251">
        <v>5.5722463716432989E-2</v>
      </c>
      <c r="CJ99" s="251">
        <v>4.2734942568121471E-2</v>
      </c>
      <c r="CK99" s="251">
        <v>0.11387467436370585</v>
      </c>
      <c r="CL99" s="251">
        <v>2.9237356213209702E-2</v>
      </c>
      <c r="CM99" s="251">
        <v>5.0510302998651488E-2</v>
      </c>
      <c r="CN99" s="251">
        <v>2.4053188374692353E-2</v>
      </c>
      <c r="CO99" s="251">
        <v>5.4655574613358501E-2</v>
      </c>
      <c r="CP99" s="251">
        <v>8.2711595231581114E-2</v>
      </c>
      <c r="CQ99" s="251">
        <v>7.7189026222555704E-2</v>
      </c>
      <c r="CR99" s="251">
        <v>3.0962973593438969E-2</v>
      </c>
      <c r="CS99" s="251">
        <v>1.1085033376766447</v>
      </c>
      <c r="CT99" s="251">
        <v>4.0057333231622937E-2</v>
      </c>
      <c r="CU99" s="251">
        <v>2.3210582158222991E-2</v>
      </c>
      <c r="CV99" s="251">
        <v>3.9060024376832668E-2</v>
      </c>
      <c r="CW99" s="251">
        <v>3.1270626766596137E-2</v>
      </c>
      <c r="CX99" s="251">
        <v>1.8545197352646165E-2</v>
      </c>
      <c r="CY99" s="251">
        <v>2.6186449219022894E-2</v>
      </c>
      <c r="CZ99" s="251">
        <v>1.0656921980128443E-2</v>
      </c>
      <c r="DA99" s="251">
        <v>3.2555755179498519E-2</v>
      </c>
      <c r="DB99" s="275">
        <v>4.5499057198372128</v>
      </c>
      <c r="DC99" s="275">
        <v>3.5418208600000001</v>
      </c>
    </row>
    <row r="100" spans="1:107" s="253" customFormat="1" ht="15" customHeight="1" x14ac:dyDescent="0.15">
      <c r="A100" s="254" t="s">
        <v>422</v>
      </c>
      <c r="B100" s="255" t="s">
        <v>653</v>
      </c>
      <c r="C100" s="250">
        <v>0</v>
      </c>
      <c r="D100" s="251">
        <v>0</v>
      </c>
      <c r="E100" s="251">
        <v>0</v>
      </c>
      <c r="F100" s="251">
        <v>0</v>
      </c>
      <c r="G100" s="251">
        <v>0</v>
      </c>
      <c r="H100" s="251">
        <v>0</v>
      </c>
      <c r="I100" s="251">
        <v>0</v>
      </c>
      <c r="J100" s="251">
        <v>0</v>
      </c>
      <c r="K100" s="251">
        <v>0</v>
      </c>
      <c r="L100" s="251">
        <v>0</v>
      </c>
      <c r="M100" s="251">
        <v>0</v>
      </c>
      <c r="N100" s="251">
        <v>0</v>
      </c>
      <c r="O100" s="251">
        <v>0</v>
      </c>
      <c r="P100" s="251">
        <v>0</v>
      </c>
      <c r="Q100" s="251">
        <v>0</v>
      </c>
      <c r="R100" s="251">
        <v>0</v>
      </c>
      <c r="S100" s="251">
        <v>0</v>
      </c>
      <c r="T100" s="251">
        <v>0</v>
      </c>
      <c r="U100" s="251">
        <v>0</v>
      </c>
      <c r="V100" s="251">
        <v>0</v>
      </c>
      <c r="W100" s="251">
        <v>0</v>
      </c>
      <c r="X100" s="251">
        <v>0</v>
      </c>
      <c r="Y100" s="251">
        <v>0</v>
      </c>
      <c r="Z100" s="251">
        <v>0</v>
      </c>
      <c r="AA100" s="251">
        <v>0</v>
      </c>
      <c r="AB100" s="251">
        <v>0</v>
      </c>
      <c r="AC100" s="251">
        <v>0</v>
      </c>
      <c r="AD100" s="251">
        <v>0</v>
      </c>
      <c r="AE100" s="251">
        <v>0</v>
      </c>
      <c r="AF100" s="251">
        <v>0</v>
      </c>
      <c r="AG100" s="251">
        <v>0</v>
      </c>
      <c r="AH100" s="251">
        <v>0</v>
      </c>
      <c r="AI100" s="251">
        <v>0</v>
      </c>
      <c r="AJ100" s="251">
        <v>0</v>
      </c>
      <c r="AK100" s="251">
        <v>0</v>
      </c>
      <c r="AL100" s="251">
        <v>0</v>
      </c>
      <c r="AM100" s="251">
        <v>0</v>
      </c>
      <c r="AN100" s="251">
        <v>0</v>
      </c>
      <c r="AO100" s="251">
        <v>0</v>
      </c>
      <c r="AP100" s="251">
        <v>0</v>
      </c>
      <c r="AQ100" s="251">
        <v>0</v>
      </c>
      <c r="AR100" s="251">
        <v>0</v>
      </c>
      <c r="AS100" s="251">
        <v>0</v>
      </c>
      <c r="AT100" s="251">
        <v>0</v>
      </c>
      <c r="AU100" s="251">
        <v>0</v>
      </c>
      <c r="AV100" s="251">
        <v>0</v>
      </c>
      <c r="AW100" s="251">
        <v>0</v>
      </c>
      <c r="AX100" s="251">
        <v>0</v>
      </c>
      <c r="AY100" s="251">
        <v>0</v>
      </c>
      <c r="AZ100" s="251">
        <v>0</v>
      </c>
      <c r="BA100" s="251">
        <v>0</v>
      </c>
      <c r="BB100" s="251">
        <v>0</v>
      </c>
      <c r="BC100" s="251">
        <v>0</v>
      </c>
      <c r="BD100" s="251">
        <v>0</v>
      </c>
      <c r="BE100" s="251">
        <v>0</v>
      </c>
      <c r="BF100" s="251">
        <v>0</v>
      </c>
      <c r="BG100" s="251">
        <v>0</v>
      </c>
      <c r="BH100" s="251">
        <v>0</v>
      </c>
      <c r="BI100" s="251">
        <v>0</v>
      </c>
      <c r="BJ100" s="251">
        <v>0</v>
      </c>
      <c r="BK100" s="251">
        <v>0</v>
      </c>
      <c r="BL100" s="251">
        <v>0</v>
      </c>
      <c r="BM100" s="251">
        <v>0</v>
      </c>
      <c r="BN100" s="251">
        <v>0</v>
      </c>
      <c r="BO100" s="251">
        <v>0</v>
      </c>
      <c r="BP100" s="251">
        <v>0</v>
      </c>
      <c r="BQ100" s="251">
        <v>0</v>
      </c>
      <c r="BR100" s="251">
        <v>0</v>
      </c>
      <c r="BS100" s="251">
        <v>0</v>
      </c>
      <c r="BT100" s="251">
        <v>0</v>
      </c>
      <c r="BU100" s="251">
        <v>0</v>
      </c>
      <c r="BV100" s="251">
        <v>0</v>
      </c>
      <c r="BW100" s="251">
        <v>0</v>
      </c>
      <c r="BX100" s="251">
        <v>0</v>
      </c>
      <c r="BY100" s="251">
        <v>0</v>
      </c>
      <c r="BZ100" s="251">
        <v>0</v>
      </c>
      <c r="CA100" s="251">
        <v>0</v>
      </c>
      <c r="CB100" s="251">
        <v>0</v>
      </c>
      <c r="CC100" s="251">
        <v>0</v>
      </c>
      <c r="CD100" s="251">
        <v>0</v>
      </c>
      <c r="CE100" s="251">
        <v>0</v>
      </c>
      <c r="CF100" s="251">
        <v>0</v>
      </c>
      <c r="CG100" s="251">
        <v>0</v>
      </c>
      <c r="CH100" s="251">
        <v>0</v>
      </c>
      <c r="CI100" s="251">
        <v>0</v>
      </c>
      <c r="CJ100" s="251">
        <v>0</v>
      </c>
      <c r="CK100" s="251">
        <v>0</v>
      </c>
      <c r="CL100" s="251">
        <v>0</v>
      </c>
      <c r="CM100" s="251">
        <v>0</v>
      </c>
      <c r="CN100" s="251">
        <v>0</v>
      </c>
      <c r="CO100" s="251">
        <v>0</v>
      </c>
      <c r="CP100" s="251">
        <v>0</v>
      </c>
      <c r="CQ100" s="251">
        <v>0</v>
      </c>
      <c r="CR100" s="251">
        <v>0</v>
      </c>
      <c r="CS100" s="251">
        <v>0</v>
      </c>
      <c r="CT100" s="251">
        <v>1.000701440091903</v>
      </c>
      <c r="CU100" s="251">
        <v>0</v>
      </c>
      <c r="CV100" s="251">
        <v>0</v>
      </c>
      <c r="CW100" s="251">
        <v>0</v>
      </c>
      <c r="CX100" s="251">
        <v>0</v>
      </c>
      <c r="CY100" s="251">
        <v>0</v>
      </c>
      <c r="CZ100" s="251">
        <v>0</v>
      </c>
      <c r="DA100" s="251">
        <v>0</v>
      </c>
      <c r="DB100" s="275">
        <v>1.000701440091903</v>
      </c>
      <c r="DC100" s="275">
        <v>0.77898433</v>
      </c>
    </row>
    <row r="101" spans="1:107" s="253" customFormat="1" ht="15" customHeight="1" x14ac:dyDescent="0.15">
      <c r="A101" s="254" t="s">
        <v>423</v>
      </c>
      <c r="B101" s="255" t="s">
        <v>654</v>
      </c>
      <c r="C101" s="250">
        <v>7.1208113929782738E-7</v>
      </c>
      <c r="D101" s="251">
        <v>5.8865147363727743E-7</v>
      </c>
      <c r="E101" s="251">
        <v>6.7355010841390155E-7</v>
      </c>
      <c r="F101" s="251">
        <v>3.650373287615884E-6</v>
      </c>
      <c r="G101" s="251">
        <v>6.5631277092435776E-7</v>
      </c>
      <c r="H101" s="251">
        <v>0</v>
      </c>
      <c r="I101" s="251">
        <v>3.4956691119860502E-6</v>
      </c>
      <c r="J101" s="251">
        <v>1.1790775450311418E-6</v>
      </c>
      <c r="K101" s="251">
        <v>2.2087898450256022E-6</v>
      </c>
      <c r="L101" s="251">
        <v>7.5540840944185136E-7</v>
      </c>
      <c r="M101" s="251">
        <v>1.8580492962131928E-6</v>
      </c>
      <c r="N101" s="251">
        <v>1.7390299609319406E-6</v>
      </c>
      <c r="O101" s="251">
        <v>1.3219720652554781E-6</v>
      </c>
      <c r="P101" s="251">
        <v>2.0686631094278415E-6</v>
      </c>
      <c r="Q101" s="251">
        <v>4.8176575649322682E-7</v>
      </c>
      <c r="R101" s="251">
        <v>7.3150570176154905E-7</v>
      </c>
      <c r="S101" s="251">
        <v>1.5997335509716044E-6</v>
      </c>
      <c r="T101" s="251">
        <v>9.959360016775333E-7</v>
      </c>
      <c r="U101" s="251">
        <v>1.9814371570184189E-6</v>
      </c>
      <c r="V101" s="251">
        <v>1.1025389003235216E-6</v>
      </c>
      <c r="W101" s="251">
        <v>7.1120191485413026E-7</v>
      </c>
      <c r="X101" s="251">
        <v>1.276852391082696E-6</v>
      </c>
      <c r="Y101" s="251">
        <v>1.7836123548065849E-6</v>
      </c>
      <c r="Z101" s="251">
        <v>3.0027327532805926E-6</v>
      </c>
      <c r="AA101" s="251">
        <v>2.0106411258154541E-6</v>
      </c>
      <c r="AB101" s="251">
        <v>2.2422247202157416E-6</v>
      </c>
      <c r="AC101" s="251">
        <v>5.9376614943759524E-6</v>
      </c>
      <c r="AD101" s="251">
        <v>7.5782305296952254E-7</v>
      </c>
      <c r="AE101" s="251">
        <v>1.3858156666451026E-6</v>
      </c>
      <c r="AF101" s="251">
        <v>1.0159292902872886E-6</v>
      </c>
      <c r="AG101" s="251">
        <v>7.1188118906094716E-7</v>
      </c>
      <c r="AH101" s="251">
        <v>1.1859572590172357E-6</v>
      </c>
      <c r="AI101" s="251">
        <v>3.9687887894504596E-6</v>
      </c>
      <c r="AJ101" s="251">
        <v>2.2802472871765482E-6</v>
      </c>
      <c r="AK101" s="251">
        <v>0</v>
      </c>
      <c r="AL101" s="251">
        <v>0</v>
      </c>
      <c r="AM101" s="251">
        <v>4.0695211366720681E-7</v>
      </c>
      <c r="AN101" s="251">
        <v>3.9097087418173159E-6</v>
      </c>
      <c r="AO101" s="251">
        <v>9.975724960620322E-7</v>
      </c>
      <c r="AP101" s="251">
        <v>0</v>
      </c>
      <c r="AQ101" s="251">
        <v>5.6586845425233617E-7</v>
      </c>
      <c r="AR101" s="251">
        <v>6.1921995298304041E-6</v>
      </c>
      <c r="AS101" s="251">
        <v>1.7096389805284133E-6</v>
      </c>
      <c r="AT101" s="251">
        <v>3.1440297385231792E-6</v>
      </c>
      <c r="AU101" s="251">
        <v>1.9928758440302895E-6</v>
      </c>
      <c r="AV101" s="251">
        <v>2.0164327948439091E-6</v>
      </c>
      <c r="AW101" s="251">
        <v>5.4801528676333137E-6</v>
      </c>
      <c r="AX101" s="251">
        <v>8.8237990254053276E-6</v>
      </c>
      <c r="AY101" s="251">
        <v>6.8173173689985657E-6</v>
      </c>
      <c r="AZ101" s="251">
        <v>1.2005428892119547E-5</v>
      </c>
      <c r="BA101" s="251">
        <v>6.0378674985101289E-6</v>
      </c>
      <c r="BB101" s="251">
        <v>6.2483359916482281E-6</v>
      </c>
      <c r="BC101" s="251">
        <v>1.5807425884222548E-5</v>
      </c>
      <c r="BD101" s="251">
        <v>3.1979670557946628E-6</v>
      </c>
      <c r="BE101" s="251">
        <v>1.0106571912662628E-6</v>
      </c>
      <c r="BF101" s="251">
        <v>2.8712096273825328E-6</v>
      </c>
      <c r="BG101" s="251">
        <v>1.1963896287741144E-6</v>
      </c>
      <c r="BH101" s="251">
        <v>2.8700569123298802E-6</v>
      </c>
      <c r="BI101" s="251">
        <v>1.5066517104352486E-6</v>
      </c>
      <c r="BJ101" s="251">
        <v>2.3979106291109053E-6</v>
      </c>
      <c r="BK101" s="251">
        <v>1.4930297382308641E-6</v>
      </c>
      <c r="BL101" s="251">
        <v>2.143945753764137E-6</v>
      </c>
      <c r="BM101" s="251">
        <v>5.2463045925840781E-6</v>
      </c>
      <c r="BN101" s="251">
        <v>3.2785862732440153E-6</v>
      </c>
      <c r="BO101" s="251">
        <v>2.677427105019375E-6</v>
      </c>
      <c r="BP101" s="251">
        <v>2.2727764145138011E-6</v>
      </c>
      <c r="BQ101" s="251">
        <v>2.4775906477705487E-6</v>
      </c>
      <c r="BR101" s="251">
        <v>3.1525711335878183E-6</v>
      </c>
      <c r="BS101" s="251">
        <v>3.5786441717243192E-6</v>
      </c>
      <c r="BT101" s="251">
        <v>1.0559402348207433E-6</v>
      </c>
      <c r="BU101" s="251">
        <v>1.3430506657349747E-6</v>
      </c>
      <c r="BV101" s="251">
        <v>2.4178725526252557E-7</v>
      </c>
      <c r="BW101" s="251">
        <v>3.0676227953319566E-5</v>
      </c>
      <c r="BX101" s="251">
        <v>1.572024632964326E-6</v>
      </c>
      <c r="BY101" s="251">
        <v>4.2274783225590245E-6</v>
      </c>
      <c r="BZ101" s="251">
        <v>3.730457143701385E-6</v>
      </c>
      <c r="CA101" s="251">
        <v>1.5511242583952474E-6</v>
      </c>
      <c r="CB101" s="251">
        <v>4.6326644769186149E-6</v>
      </c>
      <c r="CC101" s="251">
        <v>6.7030722164915203E-5</v>
      </c>
      <c r="CD101" s="251">
        <v>3.8245720069209688E-6</v>
      </c>
      <c r="CE101" s="251">
        <v>2.0627748228642983E-6</v>
      </c>
      <c r="CF101" s="251">
        <v>4.961202732657507E-5</v>
      </c>
      <c r="CG101" s="251">
        <v>1.0174284661611629E-5</v>
      </c>
      <c r="CH101" s="251">
        <v>2.6474902218066218E-5</v>
      </c>
      <c r="CI101" s="251">
        <v>1.5325420025273581E-6</v>
      </c>
      <c r="CJ101" s="251">
        <v>4.8452758871745504E-3</v>
      </c>
      <c r="CK101" s="251">
        <v>1.9426098810259463E-6</v>
      </c>
      <c r="CL101" s="251">
        <v>5.2281425667095316E-3</v>
      </c>
      <c r="CM101" s="251">
        <v>8.9782780849425609E-3</v>
      </c>
      <c r="CN101" s="251">
        <v>2.054440559077423E-2</v>
      </c>
      <c r="CO101" s="251">
        <v>1.7523970496848894E-6</v>
      </c>
      <c r="CP101" s="251">
        <v>5.1668225046191655E-6</v>
      </c>
      <c r="CQ101" s="251">
        <v>7.3334573134054126E-6</v>
      </c>
      <c r="CR101" s="251">
        <v>6.560913537613053E-7</v>
      </c>
      <c r="CS101" s="251">
        <v>4.3438853611698866E-6</v>
      </c>
      <c r="CT101" s="251">
        <v>1.5389133376213289E-3</v>
      </c>
      <c r="CU101" s="251">
        <v>1.0038431776945418</v>
      </c>
      <c r="CV101" s="251">
        <v>6.292717576451572E-6</v>
      </c>
      <c r="CW101" s="251">
        <v>2.0912814414929733E-6</v>
      </c>
      <c r="CX101" s="251">
        <v>2.3763753552680927E-5</v>
      </c>
      <c r="CY101" s="251">
        <v>3.0951162178593218E-6</v>
      </c>
      <c r="CZ101" s="251">
        <v>6.9209486766389651E-7</v>
      </c>
      <c r="DA101" s="251">
        <v>1.4564760961680817E-5</v>
      </c>
      <c r="DB101" s="275">
        <v>1.0454392299692807</v>
      </c>
      <c r="DC101" s="275">
        <v>0.81380993000000001</v>
      </c>
    </row>
    <row r="102" spans="1:107" s="253" customFormat="1" ht="15" customHeight="1" x14ac:dyDescent="0.15">
      <c r="A102" s="254" t="s">
        <v>424</v>
      </c>
      <c r="B102" s="255" t="s">
        <v>597</v>
      </c>
      <c r="C102" s="250">
        <v>4.2269260984305007E-5</v>
      </c>
      <c r="D102" s="251">
        <v>2.5133540002413036E-5</v>
      </c>
      <c r="E102" s="251">
        <v>4.9433301738361503E-5</v>
      </c>
      <c r="F102" s="251">
        <v>2.6786784853441604E-5</v>
      </c>
      <c r="G102" s="251">
        <v>8.4668418293489699E-5</v>
      </c>
      <c r="H102" s="251">
        <v>0</v>
      </c>
      <c r="I102" s="251">
        <v>1.0167165360051813E-4</v>
      </c>
      <c r="J102" s="251">
        <v>1.5703360660540073E-4</v>
      </c>
      <c r="K102" s="251">
        <v>1.6123892344139433E-4</v>
      </c>
      <c r="L102" s="251">
        <v>1.6335816452275808E-4</v>
      </c>
      <c r="M102" s="251">
        <v>1.6989300806545212E-4</v>
      </c>
      <c r="N102" s="251">
        <v>1.307837962817678E-4</v>
      </c>
      <c r="O102" s="251">
        <v>2.2965048690561487E-4</v>
      </c>
      <c r="P102" s="251">
        <v>5.9296622519159718E-5</v>
      </c>
      <c r="Q102" s="251">
        <v>1.3451445440389542E-4</v>
      </c>
      <c r="R102" s="251">
        <v>1.5404092795957611E-4</v>
      </c>
      <c r="S102" s="251">
        <v>1.3512894040338026E-4</v>
      </c>
      <c r="T102" s="251">
        <v>1.0151350049987373E-4</v>
      </c>
      <c r="U102" s="251">
        <v>1.0791982314583914E-4</v>
      </c>
      <c r="V102" s="251">
        <v>8.0463416217793851E-5</v>
      </c>
      <c r="W102" s="251">
        <v>9.4630033920747959E-5</v>
      </c>
      <c r="X102" s="251">
        <v>7.392386147292425E-5</v>
      </c>
      <c r="Y102" s="251">
        <v>1.3264939928532481E-4</v>
      </c>
      <c r="Z102" s="251">
        <v>5.6334742290784963E-5</v>
      </c>
      <c r="AA102" s="251">
        <v>3.102304452092051E-5</v>
      </c>
      <c r="AB102" s="251">
        <v>1.5633743067663134E-4</v>
      </c>
      <c r="AC102" s="251">
        <v>4.1429968403806146E-5</v>
      </c>
      <c r="AD102" s="251">
        <v>8.5932184798708877E-5</v>
      </c>
      <c r="AE102" s="251">
        <v>9.1251077415082792E-5</v>
      </c>
      <c r="AF102" s="251">
        <v>1.0202893158970107E-4</v>
      </c>
      <c r="AG102" s="251">
        <v>6.9008966172531196E-5</v>
      </c>
      <c r="AH102" s="251">
        <v>9.9444131925009605E-5</v>
      </c>
      <c r="AI102" s="251">
        <v>8.0779512027300774E-5</v>
      </c>
      <c r="AJ102" s="251">
        <v>7.2093566852408493E-5</v>
      </c>
      <c r="AK102" s="251">
        <v>0</v>
      </c>
      <c r="AL102" s="251">
        <v>0</v>
      </c>
      <c r="AM102" s="251">
        <v>3.3861195361980072E-5</v>
      </c>
      <c r="AN102" s="251">
        <v>6.6150446602440734E-5</v>
      </c>
      <c r="AO102" s="251">
        <v>4.1400122159721524E-5</v>
      </c>
      <c r="AP102" s="251">
        <v>0</v>
      </c>
      <c r="AQ102" s="251">
        <v>3.1626850922561537E-5</v>
      </c>
      <c r="AR102" s="251">
        <v>7.7800872492779516E-5</v>
      </c>
      <c r="AS102" s="251">
        <v>8.2167904889228152E-5</v>
      </c>
      <c r="AT102" s="251">
        <v>9.5540453992541894E-5</v>
      </c>
      <c r="AU102" s="251">
        <v>5.1080611797411782E-5</v>
      </c>
      <c r="AV102" s="251">
        <v>6.4097527326471097E-5</v>
      </c>
      <c r="AW102" s="251">
        <v>2.0031422054768728E-4</v>
      </c>
      <c r="AX102" s="251">
        <v>1.3281736094779113E-4</v>
      </c>
      <c r="AY102" s="251">
        <v>5.6906612661469598E-5</v>
      </c>
      <c r="AZ102" s="251">
        <v>8.9643808228694809E-5</v>
      </c>
      <c r="BA102" s="251">
        <v>7.9064265257364739E-5</v>
      </c>
      <c r="BB102" s="251">
        <v>4.7154371647568924E-5</v>
      </c>
      <c r="BC102" s="251">
        <v>8.6156881649017322E-5</v>
      </c>
      <c r="BD102" s="251">
        <v>1.0386348519446854E-4</v>
      </c>
      <c r="BE102" s="251">
        <v>6.7599598793254795E-5</v>
      </c>
      <c r="BF102" s="251">
        <v>2.8114241479941174E-4</v>
      </c>
      <c r="BG102" s="251">
        <v>2.0269879525396957E-4</v>
      </c>
      <c r="BH102" s="251">
        <v>1.155697704495143E-4</v>
      </c>
      <c r="BI102" s="251">
        <v>8.7645836400200881E-5</v>
      </c>
      <c r="BJ102" s="251">
        <v>1.1311002011958573E-4</v>
      </c>
      <c r="BK102" s="251">
        <v>9.886362097646619E-5</v>
      </c>
      <c r="BL102" s="251">
        <v>1.7793152346160711E-4</v>
      </c>
      <c r="BM102" s="251">
        <v>1.4711592356795057E-4</v>
      </c>
      <c r="BN102" s="251">
        <v>7.2853911153403448E-5</v>
      </c>
      <c r="BO102" s="251">
        <v>1.9100731833788999E-4</v>
      </c>
      <c r="BP102" s="251">
        <v>1.4545575948821658E-4</v>
      </c>
      <c r="BQ102" s="251">
        <v>1.6927444059971412E-4</v>
      </c>
      <c r="BR102" s="251">
        <v>1.7958541662277519E-4</v>
      </c>
      <c r="BS102" s="251">
        <v>2.0968567808668956E-4</v>
      </c>
      <c r="BT102" s="251">
        <v>1.5544985142877972E-4</v>
      </c>
      <c r="BU102" s="251">
        <v>1.6844087258595649E-4</v>
      </c>
      <c r="BV102" s="251">
        <v>1.7550482730695291E-5</v>
      </c>
      <c r="BW102" s="251">
        <v>1.9085216860233716E-3</v>
      </c>
      <c r="BX102" s="251">
        <v>1.1187458140434378E-4</v>
      </c>
      <c r="BY102" s="251">
        <v>1.0809125930521039E-4</v>
      </c>
      <c r="BZ102" s="251">
        <v>2.428582361092683E-4</v>
      </c>
      <c r="CA102" s="251">
        <v>3.243737177215928E-4</v>
      </c>
      <c r="CB102" s="251">
        <v>1.7050824914267179E-4</v>
      </c>
      <c r="CC102" s="251">
        <v>3.204061720200793E-4</v>
      </c>
      <c r="CD102" s="251">
        <v>2.1233822171896837E-4</v>
      </c>
      <c r="CE102" s="251">
        <v>3.7688102849438526E-4</v>
      </c>
      <c r="CF102" s="251">
        <v>8.4984225237366695E-4</v>
      </c>
      <c r="CG102" s="251">
        <v>1.4361346412402319E-3</v>
      </c>
      <c r="CH102" s="251">
        <v>6.2629209169304907E-4</v>
      </c>
      <c r="CI102" s="251">
        <v>1.8942024542776374E-4</v>
      </c>
      <c r="CJ102" s="251">
        <v>3.3089373064214034E-4</v>
      </c>
      <c r="CK102" s="251">
        <v>2.5314694529488115E-4</v>
      </c>
      <c r="CL102" s="251">
        <v>1.1164915315216087E-2</v>
      </c>
      <c r="CM102" s="251">
        <v>1.2389582912683807E-2</v>
      </c>
      <c r="CN102" s="251">
        <v>1.0101331639489371E-2</v>
      </c>
      <c r="CO102" s="251">
        <v>1.8991471216991864E-4</v>
      </c>
      <c r="CP102" s="251">
        <v>2.3619195367532151E-4</v>
      </c>
      <c r="CQ102" s="251">
        <v>1.2154727624141503E-3</v>
      </c>
      <c r="CR102" s="251">
        <v>7.794224700340809E-5</v>
      </c>
      <c r="CS102" s="251">
        <v>1.0700487547244343E-3</v>
      </c>
      <c r="CT102" s="251">
        <v>1.1459304556922918E-2</v>
      </c>
      <c r="CU102" s="251">
        <v>2.0571010727200114E-3</v>
      </c>
      <c r="CV102" s="251">
        <v>1.0213775833132477</v>
      </c>
      <c r="CW102" s="251">
        <v>1.39629881273976E-4</v>
      </c>
      <c r="CX102" s="251">
        <v>4.7355414318596867E-4</v>
      </c>
      <c r="CY102" s="251">
        <v>4.1153965995720954E-3</v>
      </c>
      <c r="CZ102" s="251">
        <v>3.974016017290117E-5</v>
      </c>
      <c r="DA102" s="251">
        <v>1.7594256199212185E-3</v>
      </c>
      <c r="DB102" s="275">
        <v>1.0925710124113364</v>
      </c>
      <c r="DC102" s="275">
        <v>0.85049912000000005</v>
      </c>
    </row>
    <row r="103" spans="1:107" s="253" customFormat="1" ht="15" customHeight="1" x14ac:dyDescent="0.15">
      <c r="A103" s="254" t="s">
        <v>425</v>
      </c>
      <c r="B103" s="255" t="s">
        <v>655</v>
      </c>
      <c r="C103" s="250">
        <v>3.6718241715196039E-5</v>
      </c>
      <c r="D103" s="251">
        <v>2.5523536337740797E-5</v>
      </c>
      <c r="E103" s="251">
        <v>4.8007726543159392E-5</v>
      </c>
      <c r="F103" s="251">
        <v>3.2473025895572361E-5</v>
      </c>
      <c r="G103" s="251">
        <v>3.6959710200511955E-5</v>
      </c>
      <c r="H103" s="251">
        <v>0</v>
      </c>
      <c r="I103" s="251">
        <v>6.1677779025095557E-5</v>
      </c>
      <c r="J103" s="251">
        <v>3.8714888671634404E-5</v>
      </c>
      <c r="K103" s="251">
        <v>3.4097501578434232E-5</v>
      </c>
      <c r="L103" s="251">
        <v>3.000186432290429E-5</v>
      </c>
      <c r="M103" s="251">
        <v>1.4969153947339117E-4</v>
      </c>
      <c r="N103" s="251">
        <v>5.0586397602272205E-5</v>
      </c>
      <c r="O103" s="251">
        <v>5.1307075376204119E-4</v>
      </c>
      <c r="P103" s="251">
        <v>2.436849229858337E-5</v>
      </c>
      <c r="Q103" s="251">
        <v>2.7480978171043707E-5</v>
      </c>
      <c r="R103" s="251">
        <v>8.2101366883069937E-5</v>
      </c>
      <c r="S103" s="251">
        <v>3.9688355252017287E-5</v>
      </c>
      <c r="T103" s="251">
        <v>8.0889712557957996E-5</v>
      </c>
      <c r="U103" s="251">
        <v>8.5833698529912803E-5</v>
      </c>
      <c r="V103" s="251">
        <v>5.8886261231400306E-5</v>
      </c>
      <c r="W103" s="251">
        <v>3.4405226179486822E-5</v>
      </c>
      <c r="X103" s="251">
        <v>6.9273165868536028E-5</v>
      </c>
      <c r="Y103" s="251">
        <v>7.9991976187753557E-5</v>
      </c>
      <c r="Z103" s="251">
        <v>4.2370109204108012E-5</v>
      </c>
      <c r="AA103" s="251">
        <v>2.3183724995837414E-5</v>
      </c>
      <c r="AB103" s="251">
        <v>4.9600978159321349E-4</v>
      </c>
      <c r="AC103" s="251">
        <v>4.1139425739567963E-5</v>
      </c>
      <c r="AD103" s="251">
        <v>2.86616563480245E-5</v>
      </c>
      <c r="AE103" s="251">
        <v>6.2994200438825978E-5</v>
      </c>
      <c r="AF103" s="251">
        <v>5.3560994278664009E-5</v>
      </c>
      <c r="AG103" s="251">
        <v>9.3059667773469663E-5</v>
      </c>
      <c r="AH103" s="251">
        <v>6.4327388749770286E-5</v>
      </c>
      <c r="AI103" s="251">
        <v>4.1840983327279228E-5</v>
      </c>
      <c r="AJ103" s="251">
        <v>5.6578979118599037E-5</v>
      </c>
      <c r="AK103" s="251">
        <v>0</v>
      </c>
      <c r="AL103" s="251">
        <v>0</v>
      </c>
      <c r="AM103" s="251">
        <v>1.5215658863201198E-5</v>
      </c>
      <c r="AN103" s="251">
        <v>4.1437402684722633E-5</v>
      </c>
      <c r="AO103" s="251">
        <v>2.6638711563224797E-5</v>
      </c>
      <c r="AP103" s="251">
        <v>0</v>
      </c>
      <c r="AQ103" s="251">
        <v>1.879103440137595E-5</v>
      </c>
      <c r="AR103" s="251">
        <v>6.0366678069061523E-5</v>
      </c>
      <c r="AS103" s="251">
        <v>3.7971591686530019E-5</v>
      </c>
      <c r="AT103" s="251">
        <v>5.8928059995930684E-5</v>
      </c>
      <c r="AU103" s="251">
        <v>5.3251468682882057E-5</v>
      </c>
      <c r="AV103" s="251">
        <v>6.0280297172007988E-5</v>
      </c>
      <c r="AW103" s="251">
        <v>5.7373623562149359E-5</v>
      </c>
      <c r="AX103" s="251">
        <v>4.1155104717404176E-5</v>
      </c>
      <c r="AY103" s="251">
        <v>6.3817392423165227E-5</v>
      </c>
      <c r="AZ103" s="251">
        <v>9.2151793718005769E-5</v>
      </c>
      <c r="BA103" s="251">
        <v>8.2220517461669673E-5</v>
      </c>
      <c r="BB103" s="251">
        <v>3.6444592862962735E-5</v>
      </c>
      <c r="BC103" s="251">
        <v>9.302587515142954E-5</v>
      </c>
      <c r="BD103" s="251">
        <v>1.545485337232656E-4</v>
      </c>
      <c r="BE103" s="251">
        <v>6.7728408494037898E-5</v>
      </c>
      <c r="BF103" s="251">
        <v>4.6255089466857767E-5</v>
      </c>
      <c r="BG103" s="251">
        <v>6.5025416058506043E-5</v>
      </c>
      <c r="BH103" s="251">
        <v>6.6463575311255426E-5</v>
      </c>
      <c r="BI103" s="251">
        <v>5.4212256702125345E-5</v>
      </c>
      <c r="BJ103" s="251">
        <v>6.0914820453314418E-5</v>
      </c>
      <c r="BK103" s="251">
        <v>4.5106670755794079E-5</v>
      </c>
      <c r="BL103" s="251">
        <v>6.1130722229133181E-5</v>
      </c>
      <c r="BM103" s="251">
        <v>9.0309182847489772E-5</v>
      </c>
      <c r="BN103" s="251">
        <v>1.2438244325873948E-4</v>
      </c>
      <c r="BO103" s="251">
        <v>1.8881846342778732E-4</v>
      </c>
      <c r="BP103" s="251">
        <v>5.8134377523987423E-5</v>
      </c>
      <c r="BQ103" s="251">
        <v>1.1657225097770023E-4</v>
      </c>
      <c r="BR103" s="251">
        <v>2.7411308273155244E-4</v>
      </c>
      <c r="BS103" s="251">
        <v>3.6627382500088068E-4</v>
      </c>
      <c r="BT103" s="251">
        <v>1.890021696033623E-4</v>
      </c>
      <c r="BU103" s="251">
        <v>2.7665229565785855E-4</v>
      </c>
      <c r="BV103" s="251">
        <v>2.2963806151252195E-5</v>
      </c>
      <c r="BW103" s="251">
        <v>8.259424676166041E-5</v>
      </c>
      <c r="BX103" s="251">
        <v>5.8459126380835834E-5</v>
      </c>
      <c r="BY103" s="251">
        <v>8.8584395117123147E-5</v>
      </c>
      <c r="BZ103" s="251">
        <v>9.5830459543553502E-5</v>
      </c>
      <c r="CA103" s="251">
        <v>1.4847089104444639E-4</v>
      </c>
      <c r="CB103" s="251">
        <v>9.5109673571743263E-5</v>
      </c>
      <c r="CC103" s="251">
        <v>8.2306655474658716E-5</v>
      </c>
      <c r="CD103" s="251">
        <v>1.7126446935537913E-4</v>
      </c>
      <c r="CE103" s="251">
        <v>3.7371782709433872E-5</v>
      </c>
      <c r="CF103" s="251">
        <v>4.1192077250631475E-4</v>
      </c>
      <c r="CG103" s="251">
        <v>3.9824015726519814E-2</v>
      </c>
      <c r="CH103" s="251">
        <v>6.1375404824663207E-3</v>
      </c>
      <c r="CI103" s="251">
        <v>8.2694558543436306E-5</v>
      </c>
      <c r="CJ103" s="251">
        <v>1.9832501506956838E-4</v>
      </c>
      <c r="CK103" s="251">
        <v>1.614749504464536E-4</v>
      </c>
      <c r="CL103" s="251">
        <v>5.7119397996485859E-5</v>
      </c>
      <c r="CM103" s="251">
        <v>9.0395717942235248E-5</v>
      </c>
      <c r="CN103" s="251">
        <v>4.6621448406400843E-5</v>
      </c>
      <c r="CO103" s="251">
        <v>1.9860123544136903E-4</v>
      </c>
      <c r="CP103" s="251">
        <v>2.2802471695012975E-4</v>
      </c>
      <c r="CQ103" s="251">
        <v>2.3459438673041649E-2</v>
      </c>
      <c r="CR103" s="251">
        <v>4.8642573742144587E-5</v>
      </c>
      <c r="CS103" s="251">
        <v>1.9744567389377534E-4</v>
      </c>
      <c r="CT103" s="251">
        <v>1.6046167584349044E-3</v>
      </c>
      <c r="CU103" s="251">
        <v>3.4657679326756272E-4</v>
      </c>
      <c r="CV103" s="251">
        <v>2.7222235504157017E-4</v>
      </c>
      <c r="CW103" s="251">
        <v>1.0094957244021514</v>
      </c>
      <c r="CX103" s="251">
        <v>6.9693146901536927E-5</v>
      </c>
      <c r="CY103" s="251">
        <v>1.0601694856641765E-3</v>
      </c>
      <c r="CZ103" s="251">
        <v>3.7890844396473395E-5</v>
      </c>
      <c r="DA103" s="251">
        <v>5.5530806819833317E-4</v>
      </c>
      <c r="DB103" s="275">
        <v>1.0912563008002267</v>
      </c>
      <c r="DC103" s="275">
        <v>0.84947569999999994</v>
      </c>
    </row>
    <row r="104" spans="1:107" s="253" customFormat="1" ht="15" customHeight="1" x14ac:dyDescent="0.15">
      <c r="A104" s="254" t="s">
        <v>426</v>
      </c>
      <c r="B104" s="255" t="s">
        <v>673</v>
      </c>
      <c r="C104" s="250">
        <v>4.0037412732515289E-5</v>
      </c>
      <c r="D104" s="251">
        <v>4.8563304442780716E-3</v>
      </c>
      <c r="E104" s="251">
        <v>1.0794634028135947E-4</v>
      </c>
      <c r="F104" s="251">
        <v>1.1902759166961827E-6</v>
      </c>
      <c r="G104" s="251">
        <v>3.2241751288139689E-7</v>
      </c>
      <c r="H104" s="251">
        <v>0</v>
      </c>
      <c r="I104" s="251">
        <v>4.2477651564160065E-7</v>
      </c>
      <c r="J104" s="251">
        <v>1.6332091091993597E-3</v>
      </c>
      <c r="K104" s="251">
        <v>9.9551174346830119E-7</v>
      </c>
      <c r="L104" s="251">
        <v>1.8229854645439964E-5</v>
      </c>
      <c r="M104" s="251">
        <v>4.5911344096450756E-5</v>
      </c>
      <c r="N104" s="251">
        <v>8.6142878242232617E-5</v>
      </c>
      <c r="O104" s="251">
        <v>3.9564893951865321E-5</v>
      </c>
      <c r="P104" s="251">
        <v>5.4794546630971537E-5</v>
      </c>
      <c r="Q104" s="251">
        <v>1.9731263250946016E-6</v>
      </c>
      <c r="R104" s="251">
        <v>1.107984757513401E-6</v>
      </c>
      <c r="S104" s="251">
        <v>3.4245817032633484E-7</v>
      </c>
      <c r="T104" s="251">
        <v>2.435463714524004E-7</v>
      </c>
      <c r="U104" s="251">
        <v>1.0655032457297619E-6</v>
      </c>
      <c r="V104" s="251">
        <v>2.4153999563694767E-7</v>
      </c>
      <c r="W104" s="251">
        <v>1.3262148554249527E-7</v>
      </c>
      <c r="X104" s="251">
        <v>2.207272774952883E-6</v>
      </c>
      <c r="Y104" s="251">
        <v>3.0715303154417566E-7</v>
      </c>
      <c r="Z104" s="251">
        <v>3.4967842352007261E-7</v>
      </c>
      <c r="AA104" s="251">
        <v>2.2623519136043186E-7</v>
      </c>
      <c r="AB104" s="251">
        <v>3.7292394997304351E-6</v>
      </c>
      <c r="AC104" s="251">
        <v>2.9632085559267498E-6</v>
      </c>
      <c r="AD104" s="251">
        <v>1.1654469804966663E-7</v>
      </c>
      <c r="AE104" s="251">
        <v>2.3974282880905134E-7</v>
      </c>
      <c r="AF104" s="251">
        <v>4.9317796718870985E-7</v>
      </c>
      <c r="AG104" s="251">
        <v>1.3271201521072484E-6</v>
      </c>
      <c r="AH104" s="251">
        <v>2.2282400444678126E-7</v>
      </c>
      <c r="AI104" s="251">
        <v>4.3205344482445111E-7</v>
      </c>
      <c r="AJ104" s="251">
        <v>3.4752329269116471E-7</v>
      </c>
      <c r="AK104" s="251">
        <v>0</v>
      </c>
      <c r="AL104" s="251">
        <v>0</v>
      </c>
      <c r="AM104" s="251">
        <v>6.1909728022776222E-8</v>
      </c>
      <c r="AN104" s="251">
        <v>4.2717286340251523E-7</v>
      </c>
      <c r="AO104" s="251">
        <v>1.3446898909574646E-7</v>
      </c>
      <c r="AP104" s="251">
        <v>0</v>
      </c>
      <c r="AQ104" s="251">
        <v>8.2843043172194181E-8</v>
      </c>
      <c r="AR104" s="251">
        <v>6.7061887308563921E-7</v>
      </c>
      <c r="AS104" s="251">
        <v>2.2242578791465106E-7</v>
      </c>
      <c r="AT104" s="251">
        <v>3.9211280219284186E-7</v>
      </c>
      <c r="AU104" s="251">
        <v>2.7752884500694839E-7</v>
      </c>
      <c r="AV104" s="251">
        <v>2.9213086410432197E-7</v>
      </c>
      <c r="AW104" s="251">
        <v>6.0178237313495354E-7</v>
      </c>
      <c r="AX104" s="251">
        <v>8.7571911084800937E-7</v>
      </c>
      <c r="AY104" s="251">
        <v>7.3467672912256324E-7</v>
      </c>
      <c r="AZ104" s="251">
        <v>1.2580998796243653E-6</v>
      </c>
      <c r="BA104" s="251">
        <v>6.9850500928129766E-7</v>
      </c>
      <c r="BB104" s="251">
        <v>6.3170089548562812E-7</v>
      </c>
      <c r="BC104" s="251">
        <v>1.6039246202378587E-6</v>
      </c>
      <c r="BD104" s="251">
        <v>5.7267005202112239E-7</v>
      </c>
      <c r="BE104" s="251">
        <v>2.1548496358186581E-7</v>
      </c>
      <c r="BF104" s="251">
        <v>3.4502799488981684E-7</v>
      </c>
      <c r="BG104" s="251">
        <v>2.2648636134726391E-7</v>
      </c>
      <c r="BH104" s="251">
        <v>1.5206005176343573E-6</v>
      </c>
      <c r="BI104" s="251">
        <v>2.2633851714158751E-7</v>
      </c>
      <c r="BJ104" s="251">
        <v>3.3984613708997124E-7</v>
      </c>
      <c r="BK104" s="251">
        <v>2.1595109139306581E-7</v>
      </c>
      <c r="BL104" s="251">
        <v>3.4308489792737381E-7</v>
      </c>
      <c r="BM104" s="251">
        <v>6.3814434427379144E-7</v>
      </c>
      <c r="BN104" s="251">
        <v>5.1621486555734657E-7</v>
      </c>
      <c r="BO104" s="251">
        <v>5.2565977533429848E-7</v>
      </c>
      <c r="BP104" s="251">
        <v>3.0841960530122996E-7</v>
      </c>
      <c r="BQ104" s="251">
        <v>4.2582766006859821E-7</v>
      </c>
      <c r="BR104" s="251">
        <v>7.7939303878540468E-7</v>
      </c>
      <c r="BS104" s="251">
        <v>9.3343694706998294E-7</v>
      </c>
      <c r="BT104" s="251">
        <v>4.2564208202333181E-7</v>
      </c>
      <c r="BU104" s="251">
        <v>6.0426478832284411E-7</v>
      </c>
      <c r="BV104" s="251">
        <v>6.1645802630232778E-8</v>
      </c>
      <c r="BW104" s="251">
        <v>2.9126411606392792E-6</v>
      </c>
      <c r="BX104" s="251">
        <v>2.4644351220363573E-7</v>
      </c>
      <c r="BY104" s="251">
        <v>5.342824962449895E-7</v>
      </c>
      <c r="BZ104" s="251">
        <v>3.6943822924582769E-7</v>
      </c>
      <c r="CA104" s="251">
        <v>3.9392656356908783E-7</v>
      </c>
      <c r="CB104" s="251">
        <v>5.8882263901359259E-7</v>
      </c>
      <c r="CC104" s="251">
        <v>4.3534251044924053E-7</v>
      </c>
      <c r="CD104" s="251">
        <v>5.4855528032744728E-7</v>
      </c>
      <c r="CE104" s="251">
        <v>2.3333669181729424E-7</v>
      </c>
      <c r="CF104" s="251">
        <v>4.867107178626369E-6</v>
      </c>
      <c r="CG104" s="251">
        <v>7.4352529876660028E-5</v>
      </c>
      <c r="CH104" s="251">
        <v>1.3681509164955976E-5</v>
      </c>
      <c r="CI104" s="251">
        <v>3.1813369155066199E-7</v>
      </c>
      <c r="CJ104" s="251">
        <v>4.3999398055045866E-4</v>
      </c>
      <c r="CK104" s="251">
        <v>4.5126617926760597E-6</v>
      </c>
      <c r="CL104" s="251">
        <v>1.1963012144829698E-6</v>
      </c>
      <c r="CM104" s="251">
        <v>3.8353190169847994E-6</v>
      </c>
      <c r="CN104" s="251">
        <v>6.7146569500639867E-6</v>
      </c>
      <c r="CO104" s="251">
        <v>6.0272180811860566E-7</v>
      </c>
      <c r="CP104" s="251">
        <v>8.8819981882211154E-7</v>
      </c>
      <c r="CQ104" s="251">
        <v>4.3969464372632468E-5</v>
      </c>
      <c r="CR104" s="251">
        <v>1.4826440843985021E-7</v>
      </c>
      <c r="CS104" s="251">
        <v>7.3950336995316153E-7</v>
      </c>
      <c r="CT104" s="251">
        <v>2.6547978708538992E-5</v>
      </c>
      <c r="CU104" s="251">
        <v>5.3187126059617257E-5</v>
      </c>
      <c r="CV104" s="251">
        <v>1.0747077641840144E-6</v>
      </c>
      <c r="CW104" s="251">
        <v>1.8662725541785368E-3</v>
      </c>
      <c r="CX104" s="251">
        <v>1.0024026244766242</v>
      </c>
      <c r="CY104" s="251">
        <v>4.4102782430566368E-6</v>
      </c>
      <c r="CZ104" s="251">
        <v>1.7203402464487802E-7</v>
      </c>
      <c r="DA104" s="251">
        <v>2.3060481245010781E-6</v>
      </c>
      <c r="DB104" s="275">
        <v>1.0118800364658447</v>
      </c>
      <c r="DC104" s="275">
        <v>0.78768616999999996</v>
      </c>
    </row>
    <row r="105" spans="1:107" s="253" customFormat="1" ht="15" customHeight="1" x14ac:dyDescent="0.15">
      <c r="A105" s="254" t="s">
        <v>427</v>
      </c>
      <c r="B105" s="255" t="s">
        <v>599</v>
      </c>
      <c r="C105" s="250">
        <v>2.5961519243775457E-4</v>
      </c>
      <c r="D105" s="251">
        <v>2.6880926988682421E-4</v>
      </c>
      <c r="E105" s="251">
        <v>2.4889741692047922E-3</v>
      </c>
      <c r="F105" s="251">
        <v>2.1197040699962974E-4</v>
      </c>
      <c r="G105" s="251">
        <v>1.1909857512198872E-3</v>
      </c>
      <c r="H105" s="251">
        <v>0</v>
      </c>
      <c r="I105" s="251">
        <v>3.6185387686879066E-4</v>
      </c>
      <c r="J105" s="251">
        <v>2.4687803428302826E-4</v>
      </c>
      <c r="K105" s="251">
        <v>5.0037758771842621E-4</v>
      </c>
      <c r="L105" s="251">
        <v>1.7074643301971616E-4</v>
      </c>
      <c r="M105" s="251">
        <v>2.6554480851602766E-4</v>
      </c>
      <c r="N105" s="251">
        <v>3.7158749281234886E-4</v>
      </c>
      <c r="O105" s="251">
        <v>2.5131188605347782E-4</v>
      </c>
      <c r="P105" s="251">
        <v>2.357935200611629E-4</v>
      </c>
      <c r="Q105" s="251">
        <v>1.3704769230755935E-4</v>
      </c>
      <c r="R105" s="251">
        <v>2.203228079887581E-4</v>
      </c>
      <c r="S105" s="251">
        <v>2.2646953122393268E-4</v>
      </c>
      <c r="T105" s="251">
        <v>2.0556726028557768E-4</v>
      </c>
      <c r="U105" s="251">
        <v>1.4176599626312646E-4</v>
      </c>
      <c r="V105" s="251">
        <v>1.1511531254044392E-4</v>
      </c>
      <c r="W105" s="251">
        <v>1.9078700650062221E-4</v>
      </c>
      <c r="X105" s="251">
        <v>4.1563701527119382E-4</v>
      </c>
      <c r="Y105" s="251">
        <v>3.3894998961414883E-4</v>
      </c>
      <c r="Z105" s="251">
        <v>1.7122422286909477E-4</v>
      </c>
      <c r="AA105" s="251">
        <v>1.135906088098432E-4</v>
      </c>
      <c r="AB105" s="251">
        <v>2.0491131169096002E-4</v>
      </c>
      <c r="AC105" s="251">
        <v>7.1062243049568939E-4</v>
      </c>
      <c r="AD105" s="251">
        <v>1.5934751280281955E-4</v>
      </c>
      <c r="AE105" s="251">
        <v>1.2219731788371202E-4</v>
      </c>
      <c r="AF105" s="251">
        <v>1.2652405122235699E-4</v>
      </c>
      <c r="AG105" s="251">
        <v>1.780004281250047E-4</v>
      </c>
      <c r="AH105" s="251">
        <v>3.5848273177753898E-4</v>
      </c>
      <c r="AI105" s="251">
        <v>3.0251504783047038E-4</v>
      </c>
      <c r="AJ105" s="251">
        <v>4.740109941521448E-4</v>
      </c>
      <c r="AK105" s="251">
        <v>0</v>
      </c>
      <c r="AL105" s="251">
        <v>0</v>
      </c>
      <c r="AM105" s="251">
        <v>5.9147192564349728E-5</v>
      </c>
      <c r="AN105" s="251">
        <v>1.7451269063541329E-4</v>
      </c>
      <c r="AO105" s="251">
        <v>1.2731258338033151E-4</v>
      </c>
      <c r="AP105" s="251">
        <v>0</v>
      </c>
      <c r="AQ105" s="251">
        <v>7.9464081357532714E-5</v>
      </c>
      <c r="AR105" s="251">
        <v>1.4070491082253048E-4</v>
      </c>
      <c r="AS105" s="251">
        <v>1.1836841158670936E-4</v>
      </c>
      <c r="AT105" s="251">
        <v>1.9918179802777409E-4</v>
      </c>
      <c r="AU105" s="251">
        <v>1.3224199409576839E-4</v>
      </c>
      <c r="AV105" s="251">
        <v>2.4558801629797841E-4</v>
      </c>
      <c r="AW105" s="251">
        <v>1.7589291950338159E-4</v>
      </c>
      <c r="AX105" s="251">
        <v>3.3899457820040174E-4</v>
      </c>
      <c r="AY105" s="251">
        <v>2.1547960372481016E-4</v>
      </c>
      <c r="AZ105" s="251">
        <v>2.5787637931892223E-4</v>
      </c>
      <c r="BA105" s="251">
        <v>1.6877748283225476E-4</v>
      </c>
      <c r="BB105" s="251">
        <v>4.012450826386952E-4</v>
      </c>
      <c r="BC105" s="251">
        <v>2.4052004246165537E-4</v>
      </c>
      <c r="BD105" s="251">
        <v>1.6774637671865391E-4</v>
      </c>
      <c r="BE105" s="251">
        <v>1.0543766241362115E-4</v>
      </c>
      <c r="BF105" s="251">
        <v>3.6783626725077047E-4</v>
      </c>
      <c r="BG105" s="251">
        <v>1.5923318019366787E-4</v>
      </c>
      <c r="BH105" s="251">
        <v>3.0228439333079301E-4</v>
      </c>
      <c r="BI105" s="251">
        <v>3.9037524267075891E-4</v>
      </c>
      <c r="BJ105" s="251">
        <v>3.8771973118361395E-4</v>
      </c>
      <c r="BK105" s="251">
        <v>2.6837784051262855E-4</v>
      </c>
      <c r="BL105" s="251">
        <v>6.177958584988332E-4</v>
      </c>
      <c r="BM105" s="251">
        <v>2.3986572000911569E-4</v>
      </c>
      <c r="BN105" s="251">
        <v>3.0995262395847311E-4</v>
      </c>
      <c r="BO105" s="251">
        <v>5.7086086987642119E-4</v>
      </c>
      <c r="BP105" s="251">
        <v>1.2804087877769075E-4</v>
      </c>
      <c r="BQ105" s="251">
        <v>9.2806307720702508E-4</v>
      </c>
      <c r="BR105" s="251">
        <v>6.6565819000186902E-4</v>
      </c>
      <c r="BS105" s="251">
        <v>4.0995062524839317E-4</v>
      </c>
      <c r="BT105" s="251">
        <v>1.5183892164550412E-3</v>
      </c>
      <c r="BU105" s="251">
        <v>1.6588278256863976E-3</v>
      </c>
      <c r="BV105" s="251">
        <v>5.1157094995615815E-4</v>
      </c>
      <c r="BW105" s="251">
        <v>3.5564265359768404E-4</v>
      </c>
      <c r="BX105" s="251">
        <v>5.2765194534107448E-4</v>
      </c>
      <c r="BY105" s="251">
        <v>4.1693754510182602E-4</v>
      </c>
      <c r="BZ105" s="251">
        <v>5.6148654145374462E-4</v>
      </c>
      <c r="CA105" s="251">
        <v>3.1987552798891264E-4</v>
      </c>
      <c r="CB105" s="251">
        <v>4.4912069727095393E-4</v>
      </c>
      <c r="CC105" s="251">
        <v>5.4566074757029571E-4</v>
      </c>
      <c r="CD105" s="251">
        <v>6.8651344102320562E-4</v>
      </c>
      <c r="CE105" s="251">
        <v>4.1818691603121185E-4</v>
      </c>
      <c r="CF105" s="251">
        <v>7.7460890747248472E-4</v>
      </c>
      <c r="CG105" s="251">
        <v>1.7211845719593063E-3</v>
      </c>
      <c r="CH105" s="251">
        <v>1.648475560998459E-3</v>
      </c>
      <c r="CI105" s="251">
        <v>4.0125799720042019E-4</v>
      </c>
      <c r="CJ105" s="251">
        <v>3.7606132343577059E-3</v>
      </c>
      <c r="CK105" s="251">
        <v>2.5120066709979185E-3</v>
      </c>
      <c r="CL105" s="251">
        <v>3.8714163885783081E-4</v>
      </c>
      <c r="CM105" s="251">
        <v>3.4187844908978451E-4</v>
      </c>
      <c r="CN105" s="251">
        <v>3.4388177673130415E-4</v>
      </c>
      <c r="CO105" s="251">
        <v>2.437029370230642E-3</v>
      </c>
      <c r="CP105" s="251">
        <v>1.0873768218568852E-3</v>
      </c>
      <c r="CQ105" s="251">
        <v>2.3997554444462367E-3</v>
      </c>
      <c r="CR105" s="251">
        <v>5.4255461287079393E-4</v>
      </c>
      <c r="CS105" s="251">
        <v>1.0276437236540028E-3</v>
      </c>
      <c r="CT105" s="251">
        <v>1.9808940403880254E-3</v>
      </c>
      <c r="CU105" s="251">
        <v>6.7299698871037912E-4</v>
      </c>
      <c r="CV105" s="251">
        <v>1.7212865759838152E-3</v>
      </c>
      <c r="CW105" s="251">
        <v>2.6402005581932322E-3</v>
      </c>
      <c r="CX105" s="251">
        <v>1.5264291995507019E-3</v>
      </c>
      <c r="CY105" s="251">
        <v>1.0043517248556548</v>
      </c>
      <c r="CZ105" s="251">
        <v>1.421522756083372E-4</v>
      </c>
      <c r="DA105" s="251">
        <v>1.6418387209297016E-3</v>
      </c>
      <c r="DB105" s="275">
        <v>1.0628648400072569</v>
      </c>
      <c r="DC105" s="275">
        <v>0.82737470000000002</v>
      </c>
    </row>
    <row r="106" spans="1:107" s="253" customFormat="1" ht="15" customHeight="1" x14ac:dyDescent="0.15">
      <c r="A106" s="254" t="s">
        <v>428</v>
      </c>
      <c r="B106" s="255" t="s">
        <v>656</v>
      </c>
      <c r="C106" s="250">
        <v>5.8677874699551616E-4</v>
      </c>
      <c r="D106" s="251">
        <v>6.6815286758563765E-4</v>
      </c>
      <c r="E106" s="251">
        <v>1.1657281058231686E-3</v>
      </c>
      <c r="F106" s="251">
        <v>6.1347697598912601E-3</v>
      </c>
      <c r="G106" s="251">
        <v>1.328954571799792E-3</v>
      </c>
      <c r="H106" s="251">
        <v>0</v>
      </c>
      <c r="I106" s="251">
        <v>1.7757146237209818E-3</v>
      </c>
      <c r="J106" s="251">
        <v>1.0048870021772377E-3</v>
      </c>
      <c r="K106" s="251">
        <v>8.53950729250355E-4</v>
      </c>
      <c r="L106" s="251">
        <v>4.1020583246951684E-4</v>
      </c>
      <c r="M106" s="251">
        <v>1.4341997698898061E-3</v>
      </c>
      <c r="N106" s="251">
        <v>1.5073459942069461E-3</v>
      </c>
      <c r="O106" s="251">
        <v>6.277373829582703E-4</v>
      </c>
      <c r="P106" s="251">
        <v>3.7073736049252732E-4</v>
      </c>
      <c r="Q106" s="251">
        <v>1.0461939006979626E-3</v>
      </c>
      <c r="R106" s="251">
        <v>1.6651842673126845E-3</v>
      </c>
      <c r="S106" s="251">
        <v>1.8438709522622936E-3</v>
      </c>
      <c r="T106" s="251">
        <v>1.5746920437840347E-3</v>
      </c>
      <c r="U106" s="251">
        <v>9.8220277652463469E-4</v>
      </c>
      <c r="V106" s="251">
        <v>9.5322038029725653E-4</v>
      </c>
      <c r="W106" s="251">
        <v>1.1327207974335561E-3</v>
      </c>
      <c r="X106" s="251">
        <v>1.3323247292438627E-3</v>
      </c>
      <c r="Y106" s="251">
        <v>8.6837850953102116E-4</v>
      </c>
      <c r="Z106" s="251">
        <v>4.7212483196076968E-4</v>
      </c>
      <c r="AA106" s="251">
        <v>6.7296288937522205E-4</v>
      </c>
      <c r="AB106" s="251">
        <v>1.1470900730085592E-3</v>
      </c>
      <c r="AC106" s="251">
        <v>9.3031248386459139E-4</v>
      </c>
      <c r="AD106" s="251">
        <v>5.2043377055927486E-4</v>
      </c>
      <c r="AE106" s="251">
        <v>3.2885008057596669E-4</v>
      </c>
      <c r="AF106" s="251">
        <v>5.4281538979059215E-4</v>
      </c>
      <c r="AG106" s="251">
        <v>1.02315905342601E-3</v>
      </c>
      <c r="AH106" s="251">
        <v>1.4300008480089004E-3</v>
      </c>
      <c r="AI106" s="251">
        <v>1.216264707168759E-3</v>
      </c>
      <c r="AJ106" s="251">
        <v>9.1365970060513536E-4</v>
      </c>
      <c r="AK106" s="251">
        <v>0</v>
      </c>
      <c r="AL106" s="251">
        <v>0</v>
      </c>
      <c r="AM106" s="251">
        <v>1.6657638408267274E-4</v>
      </c>
      <c r="AN106" s="251">
        <v>4.889473124752926E-4</v>
      </c>
      <c r="AO106" s="251">
        <v>5.7294262070519569E-4</v>
      </c>
      <c r="AP106" s="251">
        <v>0</v>
      </c>
      <c r="AQ106" s="251">
        <v>3.6994770175065344E-4</v>
      </c>
      <c r="AR106" s="251">
        <v>1.3153021856524194E-3</v>
      </c>
      <c r="AS106" s="251">
        <v>7.0776148201603538E-4</v>
      </c>
      <c r="AT106" s="251">
        <v>8.7116160685862473E-4</v>
      </c>
      <c r="AU106" s="251">
        <v>1.2074090047583454E-3</v>
      </c>
      <c r="AV106" s="251">
        <v>1.4869396770673773E-3</v>
      </c>
      <c r="AW106" s="251">
        <v>8.6976764659375306E-4</v>
      </c>
      <c r="AX106" s="251">
        <v>1.3894796295716209E-3</v>
      </c>
      <c r="AY106" s="251">
        <v>1.2759832922771221E-3</v>
      </c>
      <c r="AZ106" s="251">
        <v>7.2189979178795445E-4</v>
      </c>
      <c r="BA106" s="251">
        <v>9.15794536553322E-4</v>
      </c>
      <c r="BB106" s="251">
        <v>9.2866842999221144E-4</v>
      </c>
      <c r="BC106" s="251">
        <v>1.038305027305761E-3</v>
      </c>
      <c r="BD106" s="251">
        <v>1.2970568225161452E-3</v>
      </c>
      <c r="BE106" s="251">
        <v>3.0385999889566694E-4</v>
      </c>
      <c r="BF106" s="251">
        <v>7.5169701319152682E-4</v>
      </c>
      <c r="BG106" s="251">
        <v>2.1564372856990857E-3</v>
      </c>
      <c r="BH106" s="251">
        <v>2.8029131828614167E-3</v>
      </c>
      <c r="BI106" s="251">
        <v>1.2817369324397375E-3</v>
      </c>
      <c r="BJ106" s="251">
        <v>1.33632542316241E-3</v>
      </c>
      <c r="BK106" s="251">
        <v>4.3764556336156347E-4</v>
      </c>
      <c r="BL106" s="251">
        <v>2.1277297801072601E-3</v>
      </c>
      <c r="BM106" s="251">
        <v>5.1023482481853957E-4</v>
      </c>
      <c r="BN106" s="251">
        <v>5.7916614377987472E-4</v>
      </c>
      <c r="BO106" s="251">
        <v>1.4704044952210281E-3</v>
      </c>
      <c r="BP106" s="251">
        <v>3.3138744795340284E-3</v>
      </c>
      <c r="BQ106" s="251">
        <v>2.2844939609283658E-3</v>
      </c>
      <c r="BR106" s="251">
        <v>2.8386734146289001E-3</v>
      </c>
      <c r="BS106" s="251">
        <v>3.9440528124647291E-3</v>
      </c>
      <c r="BT106" s="251">
        <v>1.5527922064229303E-3</v>
      </c>
      <c r="BU106" s="251">
        <v>1.3721877201476748E-3</v>
      </c>
      <c r="BV106" s="251">
        <v>2.3993931245894323E-4</v>
      </c>
      <c r="BW106" s="251">
        <v>2.9705525548653256E-3</v>
      </c>
      <c r="BX106" s="251">
        <v>2.0827383168597045E-3</v>
      </c>
      <c r="BY106" s="251">
        <v>2.1051473202910371E-3</v>
      </c>
      <c r="BZ106" s="251">
        <v>4.5263176306585117E-3</v>
      </c>
      <c r="CA106" s="251">
        <v>2.0033123678306034E-3</v>
      </c>
      <c r="CB106" s="251">
        <v>6.3834785626726434E-3</v>
      </c>
      <c r="CC106" s="251">
        <v>4.0952543937576805E-3</v>
      </c>
      <c r="CD106" s="251">
        <v>2.0463352479414333E-3</v>
      </c>
      <c r="CE106" s="251">
        <v>3.6837310315384836E-3</v>
      </c>
      <c r="CF106" s="251">
        <v>4.1175443848639392E-3</v>
      </c>
      <c r="CG106" s="251">
        <v>3.0070544817064767E-3</v>
      </c>
      <c r="CH106" s="251">
        <v>1.8385753656846155E-3</v>
      </c>
      <c r="CI106" s="251">
        <v>3.3006246928793371E-3</v>
      </c>
      <c r="CJ106" s="251">
        <v>2.1176523065484093E-3</v>
      </c>
      <c r="CK106" s="251">
        <v>7.6322628730463539E-3</v>
      </c>
      <c r="CL106" s="251">
        <v>1.7193789214268358E-3</v>
      </c>
      <c r="CM106" s="251">
        <v>4.4915843970631539E-3</v>
      </c>
      <c r="CN106" s="251">
        <v>4.6802651491969216E-3</v>
      </c>
      <c r="CO106" s="251">
        <v>4.9702073516320836E-3</v>
      </c>
      <c r="CP106" s="251">
        <v>2.1645257570876084E-3</v>
      </c>
      <c r="CQ106" s="251">
        <v>2.4312144000378354E-3</v>
      </c>
      <c r="CR106" s="251">
        <v>1.6629181246681742E-3</v>
      </c>
      <c r="CS106" s="251">
        <v>2.012552475735944E-3</v>
      </c>
      <c r="CT106" s="251">
        <v>3.1891713830810996E-3</v>
      </c>
      <c r="CU106" s="251">
        <v>1.2133118835120906E-3</v>
      </c>
      <c r="CV106" s="251">
        <v>4.2342969316517464E-3</v>
      </c>
      <c r="CW106" s="251">
        <v>2.2206104394584892E-3</v>
      </c>
      <c r="CX106" s="251">
        <v>3.3224356527801007E-3</v>
      </c>
      <c r="CY106" s="251">
        <v>2.6541296544467193E-3</v>
      </c>
      <c r="CZ106" s="251">
        <v>1.0005793032328238</v>
      </c>
      <c r="DA106" s="251">
        <v>8.5776365099217119E-4</v>
      </c>
      <c r="DB106" s="275">
        <v>1.1777079835715196</v>
      </c>
      <c r="DC106" s="275">
        <v>0.91677299999999995</v>
      </c>
    </row>
    <row r="107" spans="1:107" s="253" customFormat="1" ht="15" customHeight="1" x14ac:dyDescent="0.15">
      <c r="A107" s="254" t="s">
        <v>429</v>
      </c>
      <c r="B107" s="255" t="s">
        <v>657</v>
      </c>
      <c r="C107" s="250">
        <v>9.9360069398739467E-3</v>
      </c>
      <c r="D107" s="251">
        <v>1.2554467004345727E-3</v>
      </c>
      <c r="E107" s="251">
        <v>2.3637419080485924E-3</v>
      </c>
      <c r="F107" s="251">
        <v>1.6258745982937891E-3</v>
      </c>
      <c r="G107" s="251">
        <v>9.1667127222196439E-3</v>
      </c>
      <c r="H107" s="251">
        <v>0</v>
      </c>
      <c r="I107" s="251">
        <v>8.6915837060683159E-3</v>
      </c>
      <c r="J107" s="251">
        <v>8.006893263863505E-3</v>
      </c>
      <c r="K107" s="251">
        <v>9.7245053226526004E-3</v>
      </c>
      <c r="L107" s="251">
        <v>1.2326407071447462E-2</v>
      </c>
      <c r="M107" s="251">
        <v>4.0969253242160207E-3</v>
      </c>
      <c r="N107" s="251">
        <v>3.1397706071064802E-3</v>
      </c>
      <c r="O107" s="251">
        <v>3.3393668987309836E-3</v>
      </c>
      <c r="P107" s="251">
        <v>4.6028776703886283E-3</v>
      </c>
      <c r="Q107" s="251">
        <v>2.9386362707886147E-3</v>
      </c>
      <c r="R107" s="251">
        <v>4.5779083700093299E-3</v>
      </c>
      <c r="S107" s="251">
        <v>1.105241991594341E-2</v>
      </c>
      <c r="T107" s="251">
        <v>2.8774708346057383E-3</v>
      </c>
      <c r="U107" s="251">
        <v>3.6965551623914863E-3</v>
      </c>
      <c r="V107" s="251">
        <v>3.6041892607721654E-3</v>
      </c>
      <c r="W107" s="251">
        <v>2.8993193387914728E-3</v>
      </c>
      <c r="X107" s="251">
        <v>1.5572655316540842E-3</v>
      </c>
      <c r="Y107" s="251">
        <v>7.6167963803149257E-3</v>
      </c>
      <c r="Z107" s="251">
        <v>3.1562694947609086E-3</v>
      </c>
      <c r="AA107" s="251">
        <v>2.0539083483615737E-3</v>
      </c>
      <c r="AB107" s="251">
        <v>1.4335798337182695E-3</v>
      </c>
      <c r="AC107" s="251">
        <v>1.817828674654674E-3</v>
      </c>
      <c r="AD107" s="251">
        <v>1.9044711968870302E-2</v>
      </c>
      <c r="AE107" s="251">
        <v>2.1868299595239871E-3</v>
      </c>
      <c r="AF107" s="251">
        <v>6.2956756486926843E-3</v>
      </c>
      <c r="AG107" s="251">
        <v>5.0897304381795159E-3</v>
      </c>
      <c r="AH107" s="251">
        <v>1.9802968252979461E-2</v>
      </c>
      <c r="AI107" s="251">
        <v>1.0004538766873817E-2</v>
      </c>
      <c r="AJ107" s="251">
        <v>6.4112992903738132E-3</v>
      </c>
      <c r="AK107" s="251">
        <v>0</v>
      </c>
      <c r="AL107" s="251">
        <v>0</v>
      </c>
      <c r="AM107" s="251">
        <v>2.6973981894533694E-3</v>
      </c>
      <c r="AN107" s="251">
        <v>1.5206169499099115E-2</v>
      </c>
      <c r="AO107" s="251">
        <v>5.4245862137811763E-3</v>
      </c>
      <c r="AP107" s="251">
        <v>0</v>
      </c>
      <c r="AQ107" s="251">
        <v>5.3220237156202856E-3</v>
      </c>
      <c r="AR107" s="251">
        <v>3.5825831058310916E-3</v>
      </c>
      <c r="AS107" s="251">
        <v>5.4823192047780264E-3</v>
      </c>
      <c r="AT107" s="251">
        <v>8.5493908185379601E-3</v>
      </c>
      <c r="AU107" s="251">
        <v>4.8404642648664439E-3</v>
      </c>
      <c r="AV107" s="251">
        <v>3.6764902190317408E-3</v>
      </c>
      <c r="AW107" s="251">
        <v>1.2234716711577017E-3</v>
      </c>
      <c r="AX107" s="251">
        <v>1.3325311961547737E-3</v>
      </c>
      <c r="AY107" s="251">
        <v>3.1899139027052555E-3</v>
      </c>
      <c r="AZ107" s="251">
        <v>1.0443355005503767E-3</v>
      </c>
      <c r="BA107" s="251">
        <v>1.1117121609894715E-3</v>
      </c>
      <c r="BB107" s="251">
        <v>2.7133212818354767E-3</v>
      </c>
      <c r="BC107" s="251">
        <v>8.8439596392487826E-3</v>
      </c>
      <c r="BD107" s="251">
        <v>2.0972095192999139E-3</v>
      </c>
      <c r="BE107" s="251">
        <v>8.0139461364386758E-4</v>
      </c>
      <c r="BF107" s="251">
        <v>5.126967406137775E-3</v>
      </c>
      <c r="BG107" s="251">
        <v>1.0839252957529043E-2</v>
      </c>
      <c r="BH107" s="251">
        <v>1.7037801007559117E-3</v>
      </c>
      <c r="BI107" s="251">
        <v>3.3524604032830045E-3</v>
      </c>
      <c r="BJ107" s="251">
        <v>1.3890874606053517E-2</v>
      </c>
      <c r="BK107" s="251">
        <v>1.8007450975809618E-2</v>
      </c>
      <c r="BL107" s="251">
        <v>1.319166554564666E-2</v>
      </c>
      <c r="BM107" s="251">
        <v>4.9096358979203976E-3</v>
      </c>
      <c r="BN107" s="251">
        <v>6.221905101107871E-3</v>
      </c>
      <c r="BO107" s="251">
        <v>9.7840792320594751E-3</v>
      </c>
      <c r="BP107" s="251">
        <v>8.6608010929525494E-3</v>
      </c>
      <c r="BQ107" s="251">
        <v>7.4086117237974983E-3</v>
      </c>
      <c r="BR107" s="251">
        <v>5.0073240648005439E-3</v>
      </c>
      <c r="BS107" s="251">
        <v>1.2634402705724402E-2</v>
      </c>
      <c r="BT107" s="251">
        <v>1.1894064818913003E-2</v>
      </c>
      <c r="BU107" s="251">
        <v>1.3061971398462319E-2</v>
      </c>
      <c r="BV107" s="251">
        <v>1.1954346574559946E-3</v>
      </c>
      <c r="BW107" s="251">
        <v>6.6960348447775752E-3</v>
      </c>
      <c r="BX107" s="251">
        <v>2.6879635056466303E-3</v>
      </c>
      <c r="BY107" s="251">
        <v>4.0939982346422385E-3</v>
      </c>
      <c r="BZ107" s="251">
        <v>1.6301560996417348E-2</v>
      </c>
      <c r="CA107" s="251">
        <v>4.6224302378418212E-3</v>
      </c>
      <c r="CB107" s="251">
        <v>8.9904381634454984E-3</v>
      </c>
      <c r="CC107" s="251">
        <v>4.9691182321093038E-3</v>
      </c>
      <c r="CD107" s="251">
        <v>2.5543175146936579E-3</v>
      </c>
      <c r="CE107" s="251">
        <v>1.6488432891574327E-3</v>
      </c>
      <c r="CF107" s="251">
        <v>1.0017573044730719E-2</v>
      </c>
      <c r="CG107" s="251">
        <v>6.4894412561960638E-3</v>
      </c>
      <c r="CH107" s="251">
        <v>5.261625203296311E-3</v>
      </c>
      <c r="CI107" s="251">
        <v>1.5748696055751807E-3</v>
      </c>
      <c r="CJ107" s="251">
        <v>9.7624859059105857E-3</v>
      </c>
      <c r="CK107" s="251">
        <v>1.8225382437059643E-3</v>
      </c>
      <c r="CL107" s="251">
        <v>2.9473380062196414E-3</v>
      </c>
      <c r="CM107" s="251">
        <v>7.7407477288831735E-3</v>
      </c>
      <c r="CN107" s="251">
        <v>3.8553703586668565E-3</v>
      </c>
      <c r="CO107" s="251">
        <v>1.3744364901397693E-2</v>
      </c>
      <c r="CP107" s="251">
        <v>5.8988333476360996E-3</v>
      </c>
      <c r="CQ107" s="251">
        <v>2.974457879465224E-3</v>
      </c>
      <c r="CR107" s="251">
        <v>6.2455816171948239E-3</v>
      </c>
      <c r="CS107" s="251">
        <v>5.7010166567808343E-3</v>
      </c>
      <c r="CT107" s="251">
        <v>2.2406610940960157E-2</v>
      </c>
      <c r="CU107" s="251">
        <v>3.6416059702402068E-3</v>
      </c>
      <c r="CV107" s="251">
        <v>1.0336124347090109E-2</v>
      </c>
      <c r="CW107" s="251">
        <v>2.4281815783310074E-3</v>
      </c>
      <c r="CX107" s="251">
        <v>2.4329132592101495E-3</v>
      </c>
      <c r="CY107" s="251">
        <v>8.0590405519201467E-3</v>
      </c>
      <c r="CZ107" s="251">
        <v>1.7630279651630167E-3</v>
      </c>
      <c r="DA107" s="251">
        <v>1.0015564374476162</v>
      </c>
      <c r="DB107" s="275">
        <v>1.6096488627155212</v>
      </c>
      <c r="DC107" s="277">
        <v>1.2530123200000001</v>
      </c>
    </row>
    <row r="108" spans="1:107" s="253" customFormat="1" ht="15" customHeight="1" x14ac:dyDescent="0.15">
      <c r="A108" s="256"/>
      <c r="B108" s="278" t="s">
        <v>502</v>
      </c>
      <c r="C108" s="256">
        <v>1.3940108074170345</v>
      </c>
      <c r="D108" s="279">
        <v>1.3496775516072435</v>
      </c>
      <c r="E108" s="279">
        <v>1.2975020491931986</v>
      </c>
      <c r="F108" s="279">
        <v>1.4447100335925103</v>
      </c>
      <c r="G108" s="279">
        <v>1.1902285378059503</v>
      </c>
      <c r="H108" s="279">
        <v>1</v>
      </c>
      <c r="I108" s="279">
        <v>1.5432304782572401</v>
      </c>
      <c r="J108" s="279">
        <v>1.596704252778459</v>
      </c>
      <c r="K108" s="279">
        <v>1.4235411842323833</v>
      </c>
      <c r="L108" s="279">
        <v>1.7054753288907694</v>
      </c>
      <c r="M108" s="279">
        <v>1.3890164320735472</v>
      </c>
      <c r="N108" s="279">
        <v>1.401238498842498</v>
      </c>
      <c r="O108" s="279">
        <v>1.3012589775954648</v>
      </c>
      <c r="P108" s="279">
        <v>1.459378351172627</v>
      </c>
      <c r="Q108" s="279">
        <v>1.1857518360207431</v>
      </c>
      <c r="R108" s="279">
        <v>1.2058771277130922</v>
      </c>
      <c r="S108" s="279">
        <v>1.4321639590774635</v>
      </c>
      <c r="T108" s="279">
        <v>1.2329279036563114</v>
      </c>
      <c r="U108" s="279">
        <v>1.3418688617982046</v>
      </c>
      <c r="V108" s="279">
        <v>1.1975710984933081</v>
      </c>
      <c r="W108" s="279">
        <v>1.1846434660103256</v>
      </c>
      <c r="X108" s="279">
        <v>1.3876687834559684</v>
      </c>
      <c r="Y108" s="279">
        <v>1.4929485493310881</v>
      </c>
      <c r="Z108" s="279">
        <v>1.2003422852786301</v>
      </c>
      <c r="AA108" s="279">
        <v>1.1182557607084074</v>
      </c>
      <c r="AB108" s="279">
        <v>1.2076290429014345</v>
      </c>
      <c r="AC108" s="279">
        <v>1.1436627387761142</v>
      </c>
      <c r="AD108" s="279">
        <v>1.2107141892997613</v>
      </c>
      <c r="AE108" s="279">
        <v>1.1847023722750556</v>
      </c>
      <c r="AF108" s="279">
        <v>1.1699480481382747</v>
      </c>
      <c r="AG108" s="279">
        <v>1.1915474369111378</v>
      </c>
      <c r="AH108" s="279">
        <v>1.2729770039614243</v>
      </c>
      <c r="AI108" s="279">
        <v>1.3775841325748197</v>
      </c>
      <c r="AJ108" s="279">
        <v>1.321243638429507</v>
      </c>
      <c r="AK108" s="279">
        <v>1</v>
      </c>
      <c r="AL108" s="279">
        <v>1</v>
      </c>
      <c r="AM108" s="279">
        <v>1.0921298464472218</v>
      </c>
      <c r="AN108" s="279">
        <v>1.2730284446771509</v>
      </c>
      <c r="AO108" s="279">
        <v>1.6895370719979996</v>
      </c>
      <c r="AP108" s="279">
        <v>1</v>
      </c>
      <c r="AQ108" s="279">
        <v>1.1103803110161348</v>
      </c>
      <c r="AR108" s="279">
        <v>1.1705609258081844</v>
      </c>
      <c r="AS108" s="279">
        <v>1.1549474418524686</v>
      </c>
      <c r="AT108" s="279">
        <v>1.1441966883974244</v>
      </c>
      <c r="AU108" s="279">
        <v>1.1429853993237766</v>
      </c>
      <c r="AV108" s="279">
        <v>1.1653164034694641</v>
      </c>
      <c r="AW108" s="279">
        <v>1.1415502006498861</v>
      </c>
      <c r="AX108" s="279">
        <v>1.1715764540893068</v>
      </c>
      <c r="AY108" s="279">
        <v>1.1446907663886652</v>
      </c>
      <c r="AZ108" s="279">
        <v>1.1462519420763106</v>
      </c>
      <c r="BA108" s="279">
        <v>1.1462397770994626</v>
      </c>
      <c r="BB108" s="279">
        <v>1.1645651994774202</v>
      </c>
      <c r="BC108" s="279">
        <v>1.1638296517630242</v>
      </c>
      <c r="BD108" s="279">
        <v>1.1801850660745317</v>
      </c>
      <c r="BE108" s="279">
        <v>1.1932812019573349</v>
      </c>
      <c r="BF108" s="279">
        <v>1.1834828163310509</v>
      </c>
      <c r="BG108" s="279">
        <v>1.1641144395730711</v>
      </c>
      <c r="BH108" s="279">
        <v>1.2572770972163534</v>
      </c>
      <c r="BI108" s="279">
        <v>1.6423587529420745</v>
      </c>
      <c r="BJ108" s="279">
        <v>1.3360908925393487</v>
      </c>
      <c r="BK108" s="279">
        <v>1.3104599476208167</v>
      </c>
      <c r="BL108" s="279">
        <v>1.3660952145852192</v>
      </c>
      <c r="BM108" s="279">
        <v>1.3660168507689809</v>
      </c>
      <c r="BN108" s="279">
        <v>1.2579937691142833</v>
      </c>
      <c r="BO108" s="279">
        <v>1.4682630572727808</v>
      </c>
      <c r="BP108" s="279">
        <v>1.2927092809096807</v>
      </c>
      <c r="BQ108" s="279">
        <v>1.2483570701975337</v>
      </c>
      <c r="BR108" s="279">
        <v>1.3038492427240551</v>
      </c>
      <c r="BS108" s="279">
        <v>1.308357185838108</v>
      </c>
      <c r="BT108" s="279">
        <v>1.2299268106074586</v>
      </c>
      <c r="BU108" s="279">
        <v>1.3423804415844987</v>
      </c>
      <c r="BV108" s="279">
        <v>1.1069233291748872</v>
      </c>
      <c r="BW108" s="279">
        <v>1.2665766777245002</v>
      </c>
      <c r="BX108" s="279">
        <v>1.1564214066331</v>
      </c>
      <c r="BY108" s="279">
        <v>1.7576499292947561</v>
      </c>
      <c r="BZ108" s="279">
        <v>1.3103424610054484</v>
      </c>
      <c r="CA108" s="279">
        <v>1.3743668349274172</v>
      </c>
      <c r="CB108" s="279">
        <v>1.276494248304342</v>
      </c>
      <c r="CC108" s="279">
        <v>1.3715297924662344</v>
      </c>
      <c r="CD108" s="279">
        <v>1.3228653195311377</v>
      </c>
      <c r="CE108" s="279">
        <v>1.1767700799856617</v>
      </c>
      <c r="CF108" s="279">
        <v>1.6459658068758471</v>
      </c>
      <c r="CG108" s="279">
        <v>1.4231246457486091</v>
      </c>
      <c r="CH108" s="279">
        <v>1.3349554173472373</v>
      </c>
      <c r="CI108" s="279">
        <v>1.2362704661159094</v>
      </c>
      <c r="CJ108" s="279">
        <v>1.1858531539712869</v>
      </c>
      <c r="CK108" s="279">
        <v>1.3217903577759191</v>
      </c>
      <c r="CL108" s="279">
        <v>1.1963534216589864</v>
      </c>
      <c r="CM108" s="279">
        <v>1.2498927154298356</v>
      </c>
      <c r="CN108" s="279">
        <v>1.192372278197307</v>
      </c>
      <c r="CO108" s="279">
        <v>1.2646227614592047</v>
      </c>
      <c r="CP108" s="279">
        <v>1.4180984675874644</v>
      </c>
      <c r="CQ108" s="279">
        <v>1.6446386573567158</v>
      </c>
      <c r="CR108" s="279">
        <v>1.2316794175234904</v>
      </c>
      <c r="CS108" s="279">
        <v>1.2185723857884272</v>
      </c>
      <c r="CT108" s="279">
        <v>1.5304122446547315</v>
      </c>
      <c r="CU108" s="279">
        <v>1.400990328313843</v>
      </c>
      <c r="CV108" s="279">
        <v>1.2885569591104513</v>
      </c>
      <c r="CW108" s="279">
        <v>1.2623738099890611</v>
      </c>
      <c r="CX108" s="279">
        <v>1.1593658213448896</v>
      </c>
      <c r="CY108" s="279">
        <v>1.2590789031701815</v>
      </c>
      <c r="CZ108" s="279">
        <v>1.3607880792458054</v>
      </c>
      <c r="DA108" s="279">
        <v>1.3415207095332711</v>
      </c>
      <c r="DB108" s="261"/>
      <c r="DC108" s="251"/>
    </row>
    <row r="109" spans="1:107" s="253" customFormat="1" ht="15" customHeight="1" x14ac:dyDescent="0.15">
      <c r="A109" s="280"/>
      <c r="B109" s="281" t="s">
        <v>503</v>
      </c>
      <c r="C109" s="280">
        <v>1.0851514</v>
      </c>
      <c r="D109" s="282">
        <v>1.0506407</v>
      </c>
      <c r="E109" s="282">
        <v>1.01002529</v>
      </c>
      <c r="F109" s="282">
        <v>1.12461762</v>
      </c>
      <c r="G109" s="282">
        <v>0.92651947999999995</v>
      </c>
      <c r="H109" s="282">
        <v>0.77843830000000003</v>
      </c>
      <c r="I109" s="282">
        <v>1.2013097100000001</v>
      </c>
      <c r="J109" s="282">
        <v>1.2429357400000001</v>
      </c>
      <c r="K109" s="282">
        <v>1.1081389800000001</v>
      </c>
      <c r="L109" s="282">
        <v>1.3276073100000001</v>
      </c>
      <c r="M109" s="282">
        <v>1.0812635900000001</v>
      </c>
      <c r="N109" s="282">
        <v>1.09077771</v>
      </c>
      <c r="O109" s="282">
        <v>1.01294982</v>
      </c>
      <c r="P109" s="282">
        <v>1.136036</v>
      </c>
      <c r="Q109" s="282">
        <v>0.92303464000000002</v>
      </c>
      <c r="R109" s="282">
        <v>0.93870094000000004</v>
      </c>
      <c r="S109" s="282">
        <v>1.1148512699999999</v>
      </c>
      <c r="T109" s="282">
        <v>0.95975829999999995</v>
      </c>
      <c r="U109" s="282">
        <v>1.04456211</v>
      </c>
      <c r="V109" s="282">
        <v>0.93223520999999998</v>
      </c>
      <c r="W109" s="282">
        <v>0.92217183999999996</v>
      </c>
      <c r="X109" s="282">
        <v>1.0802145299999999</v>
      </c>
      <c r="Y109" s="282">
        <v>1.1621683300000001</v>
      </c>
      <c r="Z109" s="282">
        <v>0.93439240000000001</v>
      </c>
      <c r="AA109" s="282">
        <v>0.87049310999999996</v>
      </c>
      <c r="AB109" s="282">
        <v>0.94006469999999998</v>
      </c>
      <c r="AC109" s="282">
        <v>0.89027087999999999</v>
      </c>
      <c r="AD109" s="282">
        <v>0.94246629000000004</v>
      </c>
      <c r="AE109" s="282">
        <v>0.92221770000000003</v>
      </c>
      <c r="AF109" s="282">
        <v>0.91073236999999996</v>
      </c>
      <c r="AG109" s="282">
        <v>0.92754616000000001</v>
      </c>
      <c r="AH109" s="282">
        <v>0.99093405000000001</v>
      </c>
      <c r="AI109" s="282">
        <v>1.0723642499999999</v>
      </c>
      <c r="AJ109" s="282">
        <v>1.02850665</v>
      </c>
      <c r="AK109" s="282">
        <v>0.77843830000000003</v>
      </c>
      <c r="AL109" s="282">
        <v>0.77843830000000003</v>
      </c>
      <c r="AM109" s="282">
        <v>0.85015569999999996</v>
      </c>
      <c r="AN109" s="282">
        <v>0.99097409999999997</v>
      </c>
      <c r="AO109" s="282">
        <v>1.31520036</v>
      </c>
      <c r="AP109" s="282">
        <v>0.77843830000000003</v>
      </c>
      <c r="AQ109" s="282">
        <v>0.86436256</v>
      </c>
      <c r="AR109" s="282">
        <v>0.91120944999999998</v>
      </c>
      <c r="AS109" s="282">
        <v>0.89905531999999999</v>
      </c>
      <c r="AT109" s="282">
        <v>0.89068652000000004</v>
      </c>
      <c r="AU109" s="282">
        <v>0.88974361000000002</v>
      </c>
      <c r="AV109" s="282">
        <v>0.90712691999999995</v>
      </c>
      <c r="AW109" s="282">
        <v>0.88862638999999999</v>
      </c>
      <c r="AX109" s="282">
        <v>0.91199998000000004</v>
      </c>
      <c r="AY109" s="282">
        <v>0.89107113000000004</v>
      </c>
      <c r="AZ109" s="282">
        <v>0.89228640999999997</v>
      </c>
      <c r="BA109" s="282">
        <v>0.89227694000000002</v>
      </c>
      <c r="BB109" s="282">
        <v>0.90654215000000005</v>
      </c>
      <c r="BC109" s="282">
        <v>0.90596957</v>
      </c>
      <c r="BD109" s="282">
        <v>0.91870125000000002</v>
      </c>
      <c r="BE109" s="282">
        <v>0.92889579</v>
      </c>
      <c r="BF109" s="282">
        <v>0.92126834999999996</v>
      </c>
      <c r="BG109" s="282">
        <v>0.90619126000000005</v>
      </c>
      <c r="BH109" s="282">
        <v>0.97871264000000002</v>
      </c>
      <c r="BI109" s="282">
        <v>1.2784749500000001</v>
      </c>
      <c r="BJ109" s="282">
        <v>1.0400643199999999</v>
      </c>
      <c r="BK109" s="282">
        <v>1.02011221</v>
      </c>
      <c r="BL109" s="282">
        <v>1.0634208300000001</v>
      </c>
      <c r="BM109" s="282">
        <v>1.06335983</v>
      </c>
      <c r="BN109" s="282">
        <v>0.97927052999999997</v>
      </c>
      <c r="BO109" s="282">
        <v>1.1429521899999999</v>
      </c>
      <c r="BP109" s="282">
        <v>1.00629441</v>
      </c>
      <c r="BQ109" s="282">
        <v>0.97176894999999996</v>
      </c>
      <c r="BR109" s="282">
        <v>1.0149661800000001</v>
      </c>
      <c r="BS109" s="282">
        <v>1.01847534</v>
      </c>
      <c r="BT109" s="282">
        <v>0.95742212999999998</v>
      </c>
      <c r="BU109" s="282">
        <v>1.04496035</v>
      </c>
      <c r="BV109" s="282">
        <v>0.86167150999999997</v>
      </c>
      <c r="BW109" s="282">
        <v>0.98595178999999999</v>
      </c>
      <c r="BX109" s="282">
        <v>0.90020270999999996</v>
      </c>
      <c r="BY109" s="282">
        <v>1.3682220199999999</v>
      </c>
      <c r="BZ109" s="282">
        <v>1.02002075</v>
      </c>
      <c r="CA109" s="282">
        <v>1.06985978</v>
      </c>
      <c r="CB109" s="282">
        <v>0.99367201000000005</v>
      </c>
      <c r="CC109" s="282">
        <v>1.06765132</v>
      </c>
      <c r="CD109" s="282">
        <v>1.02976903</v>
      </c>
      <c r="CE109" s="282">
        <v>0.91604289999999999</v>
      </c>
      <c r="CF109" s="282">
        <v>1.2812828199999999</v>
      </c>
      <c r="CG109" s="282">
        <v>1.1078147300000001</v>
      </c>
      <c r="CH109" s="282">
        <v>1.0391804200000001</v>
      </c>
      <c r="CI109" s="282">
        <v>0.96236027999999996</v>
      </c>
      <c r="CJ109" s="282">
        <v>0.92311350999999997</v>
      </c>
      <c r="CK109" s="282">
        <v>1.0289322400000001</v>
      </c>
      <c r="CL109" s="282">
        <v>0.93128732000000003</v>
      </c>
      <c r="CM109" s="282">
        <v>0.97296435999999997</v>
      </c>
      <c r="CN109" s="282">
        <v>0.92818825000000005</v>
      </c>
      <c r="CO109" s="282">
        <v>0.98443079</v>
      </c>
      <c r="CP109" s="282">
        <v>1.1039021600000001</v>
      </c>
      <c r="CQ109" s="282">
        <v>1.28024972</v>
      </c>
      <c r="CR109" s="282">
        <v>0.95878642999999997</v>
      </c>
      <c r="CS109" s="282">
        <v>0.94858341000000002</v>
      </c>
      <c r="CT109" s="282">
        <v>1.1913315</v>
      </c>
      <c r="CU109" s="282">
        <v>1.0905845300000001</v>
      </c>
      <c r="CV109" s="282">
        <v>1.00306209</v>
      </c>
      <c r="CW109" s="282">
        <v>0.98268012000000005</v>
      </c>
      <c r="CX109" s="282">
        <v>0.90249475999999995</v>
      </c>
      <c r="CY109" s="282">
        <v>0.98011524000000005</v>
      </c>
      <c r="CZ109" s="282">
        <v>1.0592895600000001</v>
      </c>
      <c r="DA109" s="282">
        <v>1.0442910999999999</v>
      </c>
      <c r="DB109" s="250"/>
      <c r="DC109" s="251"/>
    </row>
  </sheetData>
  <sheetProtection sheet="1" objects="1" scenarios="1"/>
  <phoneticPr fontId="4"/>
  <pageMargins left="0.70866141732283472" right="0.70866141732283472" top="0.74803149606299213" bottom="0.74803149606299213" header="0.31496062992125984" footer="0.31496062992125984"/>
  <pageSetup paperSize="9" scale="45" fitToHeight="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110"/>
  <sheetViews>
    <sheetView zoomScaleNormal="100" zoomScaleSheetLayoutView="100" workbookViewId="0">
      <pane xSplit="2" ySplit="6" topLeftCell="C48" activePane="bottomRight" state="frozen"/>
      <selection activeCell="B12" sqref="B12:K13"/>
      <selection pane="topRight" activeCell="B12" sqref="B12:K13"/>
      <selection pane="bottomLeft" activeCell="B12" sqref="B12:K13"/>
      <selection pane="bottomRight"/>
    </sheetView>
  </sheetViews>
  <sheetFormatPr defaultRowHeight="13.5" x14ac:dyDescent="0.15"/>
  <cols>
    <col min="1" max="1" width="3.625" style="285" customWidth="1"/>
    <col min="2" max="2" width="19.75" style="284" bestFit="1" customWidth="1"/>
    <col min="3" max="12" width="9" style="284"/>
    <col min="13" max="13" width="10" style="284" customWidth="1"/>
    <col min="14" max="14" width="10.375" style="284" customWidth="1"/>
    <col min="15" max="16384" width="9" style="284"/>
  </cols>
  <sheetData>
    <row r="1" spans="1:14" ht="17.25" x14ac:dyDescent="0.15">
      <c r="A1" s="283" t="s">
        <v>674</v>
      </c>
    </row>
    <row r="2" spans="1:14" ht="14.25" thickBot="1" x14ac:dyDescent="0.2">
      <c r="L2" s="286"/>
      <c r="N2" s="286" t="s">
        <v>3</v>
      </c>
    </row>
    <row r="3" spans="1:14" ht="9.9499999999999993" customHeight="1" x14ac:dyDescent="0.15">
      <c r="A3" s="550" t="s">
        <v>4</v>
      </c>
      <c r="B3" s="551"/>
      <c r="C3" s="556" t="s">
        <v>5</v>
      </c>
      <c r="D3" s="556" t="s">
        <v>6</v>
      </c>
      <c r="E3" s="556" t="s">
        <v>7</v>
      </c>
      <c r="F3" s="559" t="s">
        <v>8</v>
      </c>
      <c r="G3" s="287"/>
      <c r="H3" s="287"/>
      <c r="I3" s="287"/>
      <c r="J3" s="287"/>
      <c r="K3" s="287"/>
      <c r="L3" s="287"/>
      <c r="M3" s="570" t="s">
        <v>613</v>
      </c>
      <c r="N3" s="562" t="s">
        <v>614</v>
      </c>
    </row>
    <row r="4" spans="1:14" ht="9.9499999999999993" customHeight="1" x14ac:dyDescent="0.15">
      <c r="A4" s="552"/>
      <c r="B4" s="553"/>
      <c r="C4" s="557"/>
      <c r="D4" s="557"/>
      <c r="E4" s="557"/>
      <c r="F4" s="560"/>
      <c r="G4" s="565" t="s">
        <v>9</v>
      </c>
      <c r="H4" s="568" t="s">
        <v>10</v>
      </c>
      <c r="I4" s="288"/>
      <c r="J4" s="289"/>
      <c r="K4" s="289"/>
      <c r="L4" s="289"/>
      <c r="M4" s="571"/>
      <c r="N4" s="563"/>
    </row>
    <row r="5" spans="1:14" ht="9.9499999999999993" customHeight="1" x14ac:dyDescent="0.15">
      <c r="A5" s="552"/>
      <c r="B5" s="553"/>
      <c r="C5" s="557"/>
      <c r="D5" s="557"/>
      <c r="E5" s="557"/>
      <c r="F5" s="560"/>
      <c r="G5" s="566"/>
      <c r="H5" s="566"/>
      <c r="I5" s="568" t="s">
        <v>504</v>
      </c>
      <c r="J5" s="289"/>
      <c r="K5" s="289"/>
      <c r="L5" s="568" t="s">
        <v>505</v>
      </c>
      <c r="M5" s="571"/>
      <c r="N5" s="563"/>
    </row>
    <row r="6" spans="1:14" ht="30" customHeight="1" x14ac:dyDescent="0.15">
      <c r="A6" s="554"/>
      <c r="B6" s="555"/>
      <c r="C6" s="558"/>
      <c r="D6" s="558"/>
      <c r="E6" s="558"/>
      <c r="F6" s="561"/>
      <c r="G6" s="567"/>
      <c r="H6" s="567"/>
      <c r="I6" s="569"/>
      <c r="J6" s="290" t="s">
        <v>506</v>
      </c>
      <c r="K6" s="291" t="s">
        <v>507</v>
      </c>
      <c r="L6" s="569"/>
      <c r="M6" s="572"/>
      <c r="N6" s="564"/>
    </row>
    <row r="7" spans="1:14" ht="18" customHeight="1" x14ac:dyDescent="0.15">
      <c r="A7" s="292" t="s">
        <v>327</v>
      </c>
      <c r="B7" s="293" t="s">
        <v>521</v>
      </c>
      <c r="C7" s="294">
        <v>52719</v>
      </c>
      <c r="D7" s="294">
        <v>27254</v>
      </c>
      <c r="E7" s="294">
        <v>19696</v>
      </c>
      <c r="F7" s="294">
        <v>5769</v>
      </c>
      <c r="G7" s="295">
        <v>1227</v>
      </c>
      <c r="H7" s="295">
        <v>4542</v>
      </c>
      <c r="I7" s="295">
        <v>3390</v>
      </c>
      <c r="J7" s="295">
        <v>1104</v>
      </c>
      <c r="K7" s="295">
        <v>2286</v>
      </c>
      <c r="L7" s="295">
        <v>1152</v>
      </c>
      <c r="M7" s="296">
        <v>0.42197508303529779</v>
      </c>
      <c r="N7" s="297">
        <v>4.617641180657131E-2</v>
      </c>
    </row>
    <row r="8" spans="1:14" ht="18" customHeight="1" x14ac:dyDescent="0.15">
      <c r="A8" s="298" t="s">
        <v>328</v>
      </c>
      <c r="B8" s="299" t="s">
        <v>474</v>
      </c>
      <c r="C8" s="295">
        <v>8932</v>
      </c>
      <c r="D8" s="295">
        <v>3362</v>
      </c>
      <c r="E8" s="295">
        <v>2429</v>
      </c>
      <c r="F8" s="295">
        <v>3141</v>
      </c>
      <c r="G8" s="295">
        <v>668</v>
      </c>
      <c r="H8" s="295">
        <v>2473</v>
      </c>
      <c r="I8" s="295">
        <v>1846</v>
      </c>
      <c r="J8" s="295">
        <v>1520</v>
      </c>
      <c r="K8" s="295">
        <v>326</v>
      </c>
      <c r="L8" s="295">
        <v>627</v>
      </c>
      <c r="M8" s="300">
        <v>5.3393752840055077E-2</v>
      </c>
      <c r="N8" s="301">
        <v>1.8776285005666478E-2</v>
      </c>
    </row>
    <row r="9" spans="1:14" ht="18" customHeight="1" x14ac:dyDescent="0.15">
      <c r="A9" s="298" t="s">
        <v>329</v>
      </c>
      <c r="B9" s="299" t="s">
        <v>522</v>
      </c>
      <c r="C9" s="295">
        <v>3465</v>
      </c>
      <c r="D9" s="295">
        <v>901</v>
      </c>
      <c r="E9" s="295">
        <v>100</v>
      </c>
      <c r="F9" s="295">
        <v>2464</v>
      </c>
      <c r="G9" s="295">
        <v>391</v>
      </c>
      <c r="H9" s="295">
        <v>2073</v>
      </c>
      <c r="I9" s="295">
        <v>1756</v>
      </c>
      <c r="J9" s="295">
        <v>1324</v>
      </c>
      <c r="K9" s="295">
        <v>432</v>
      </c>
      <c r="L9" s="295">
        <v>317</v>
      </c>
      <c r="M9" s="300">
        <v>0.18537898553450061</v>
      </c>
      <c r="N9" s="301">
        <v>0.13182505638008932</v>
      </c>
    </row>
    <row r="10" spans="1:14" ht="18" customHeight="1" x14ac:dyDescent="0.15">
      <c r="A10" s="298" t="s">
        <v>330</v>
      </c>
      <c r="B10" s="299" t="s">
        <v>523</v>
      </c>
      <c r="C10" s="295">
        <v>4384</v>
      </c>
      <c r="D10" s="295">
        <v>1217</v>
      </c>
      <c r="E10" s="295">
        <v>406</v>
      </c>
      <c r="F10" s="295">
        <v>2761</v>
      </c>
      <c r="G10" s="295">
        <v>970</v>
      </c>
      <c r="H10" s="295">
        <v>1791</v>
      </c>
      <c r="I10" s="295">
        <v>1642</v>
      </c>
      <c r="J10" s="295">
        <v>1419</v>
      </c>
      <c r="K10" s="295">
        <v>223</v>
      </c>
      <c r="L10" s="295">
        <v>149</v>
      </c>
      <c r="M10" s="300">
        <v>0.11534923361827101</v>
      </c>
      <c r="N10" s="301">
        <v>7.2645810679755077E-2</v>
      </c>
    </row>
    <row r="11" spans="1:14" ht="18" customHeight="1" x14ac:dyDescent="0.15">
      <c r="A11" s="298" t="s">
        <v>331</v>
      </c>
      <c r="B11" s="299" t="s">
        <v>617</v>
      </c>
      <c r="C11" s="295">
        <v>5616</v>
      </c>
      <c r="D11" s="295">
        <v>2278</v>
      </c>
      <c r="E11" s="295">
        <v>1208</v>
      </c>
      <c r="F11" s="295">
        <v>2130</v>
      </c>
      <c r="G11" s="295">
        <v>305</v>
      </c>
      <c r="H11" s="295">
        <v>1825</v>
      </c>
      <c r="I11" s="295">
        <v>1783</v>
      </c>
      <c r="J11" s="295">
        <v>1061</v>
      </c>
      <c r="K11" s="295">
        <v>722</v>
      </c>
      <c r="L11" s="295">
        <v>42</v>
      </c>
      <c r="M11" s="300">
        <v>0.17819780336938537</v>
      </c>
      <c r="N11" s="301">
        <v>6.7585705337747659E-2</v>
      </c>
    </row>
    <row r="12" spans="1:14" ht="18" customHeight="1" x14ac:dyDescent="0.15">
      <c r="A12" s="298" t="s">
        <v>332</v>
      </c>
      <c r="B12" s="299" t="s">
        <v>524</v>
      </c>
      <c r="C12" s="295">
        <v>0</v>
      </c>
      <c r="D12" s="295">
        <v>0</v>
      </c>
      <c r="E12" s="295">
        <v>0</v>
      </c>
      <c r="F12" s="295">
        <v>0</v>
      </c>
      <c r="G12" s="295">
        <v>0</v>
      </c>
      <c r="H12" s="295">
        <v>0</v>
      </c>
      <c r="I12" s="295">
        <v>0</v>
      </c>
      <c r="J12" s="295">
        <v>0</v>
      </c>
      <c r="K12" s="295">
        <v>0</v>
      </c>
      <c r="L12" s="295">
        <v>0</v>
      </c>
      <c r="M12" s="300">
        <v>0</v>
      </c>
      <c r="N12" s="301">
        <v>0</v>
      </c>
    </row>
    <row r="13" spans="1:14" ht="18" customHeight="1" x14ac:dyDescent="0.15">
      <c r="A13" s="298" t="s">
        <v>333</v>
      </c>
      <c r="B13" s="299" t="s">
        <v>618</v>
      </c>
      <c r="C13" s="295">
        <v>846</v>
      </c>
      <c r="D13" s="295">
        <v>2</v>
      </c>
      <c r="E13" s="295">
        <v>1</v>
      </c>
      <c r="F13" s="295">
        <v>843</v>
      </c>
      <c r="G13" s="295">
        <v>91</v>
      </c>
      <c r="H13" s="295">
        <v>752</v>
      </c>
      <c r="I13" s="295">
        <v>728</v>
      </c>
      <c r="J13" s="295">
        <v>653</v>
      </c>
      <c r="K13" s="295">
        <v>75</v>
      </c>
      <c r="L13" s="295">
        <v>24</v>
      </c>
      <c r="M13" s="300">
        <v>6.3764550527753414E-2</v>
      </c>
      <c r="N13" s="301">
        <v>6.3538435100350024E-2</v>
      </c>
    </row>
    <row r="14" spans="1:14" ht="18" customHeight="1" x14ac:dyDescent="0.15">
      <c r="A14" s="298" t="s">
        <v>334</v>
      </c>
      <c r="B14" s="299" t="s">
        <v>526</v>
      </c>
      <c r="C14" s="295">
        <v>6481</v>
      </c>
      <c r="D14" s="295">
        <v>13</v>
      </c>
      <c r="E14" s="295">
        <v>0</v>
      </c>
      <c r="F14" s="295">
        <v>6468</v>
      </c>
      <c r="G14" s="295">
        <v>112</v>
      </c>
      <c r="H14" s="295">
        <v>6356</v>
      </c>
      <c r="I14" s="295">
        <v>6341</v>
      </c>
      <c r="J14" s="295">
        <v>4809</v>
      </c>
      <c r="K14" s="295">
        <v>1532</v>
      </c>
      <c r="L14" s="295">
        <v>15</v>
      </c>
      <c r="M14" s="300">
        <v>2.8864760633126901E-2</v>
      </c>
      <c r="N14" s="301">
        <v>2.8806861869320289E-2</v>
      </c>
    </row>
    <row r="15" spans="1:14" ht="18" customHeight="1" x14ac:dyDescent="0.15">
      <c r="A15" s="298" t="s">
        <v>335</v>
      </c>
      <c r="B15" s="299" t="s">
        <v>619</v>
      </c>
      <c r="C15" s="295">
        <v>3066</v>
      </c>
      <c r="D15" s="295">
        <v>91</v>
      </c>
      <c r="E15" s="295">
        <v>86</v>
      </c>
      <c r="F15" s="295">
        <v>2889</v>
      </c>
      <c r="G15" s="295">
        <v>173</v>
      </c>
      <c r="H15" s="295">
        <v>2716</v>
      </c>
      <c r="I15" s="295">
        <v>2623</v>
      </c>
      <c r="J15" s="295">
        <v>2091</v>
      </c>
      <c r="K15" s="295">
        <v>532</v>
      </c>
      <c r="L15" s="295">
        <v>93</v>
      </c>
      <c r="M15" s="300">
        <v>5.6845687320167114E-2</v>
      </c>
      <c r="N15" s="301">
        <v>5.3563989128494062E-2</v>
      </c>
    </row>
    <row r="16" spans="1:14" ht="18" customHeight="1" x14ac:dyDescent="0.15">
      <c r="A16" s="298" t="s">
        <v>336</v>
      </c>
      <c r="B16" s="299" t="s">
        <v>675</v>
      </c>
      <c r="C16" s="295">
        <v>147</v>
      </c>
      <c r="D16" s="295">
        <v>0</v>
      </c>
      <c r="E16" s="295">
        <v>0</v>
      </c>
      <c r="F16" s="295">
        <v>147</v>
      </c>
      <c r="G16" s="295">
        <v>9</v>
      </c>
      <c r="H16" s="295">
        <v>138</v>
      </c>
      <c r="I16" s="295">
        <v>135</v>
      </c>
      <c r="J16" s="295">
        <v>95</v>
      </c>
      <c r="K16" s="295">
        <v>40</v>
      </c>
      <c r="L16" s="295">
        <v>3</v>
      </c>
      <c r="M16" s="300">
        <v>3.2960477091919082E-3</v>
      </c>
      <c r="N16" s="301">
        <v>3.2960477091919082E-3</v>
      </c>
    </row>
    <row r="17" spans="1:14" ht="18" customHeight="1" x14ac:dyDescent="0.15">
      <c r="A17" s="298" t="s">
        <v>337</v>
      </c>
      <c r="B17" s="299" t="s">
        <v>528</v>
      </c>
      <c r="C17" s="295">
        <v>4765</v>
      </c>
      <c r="D17" s="295">
        <v>634</v>
      </c>
      <c r="E17" s="295">
        <v>122</v>
      </c>
      <c r="F17" s="295">
        <v>4009</v>
      </c>
      <c r="G17" s="295">
        <v>208</v>
      </c>
      <c r="H17" s="295">
        <v>3801</v>
      </c>
      <c r="I17" s="295">
        <v>3662</v>
      </c>
      <c r="J17" s="295">
        <v>2638</v>
      </c>
      <c r="K17" s="295">
        <v>1024</v>
      </c>
      <c r="L17" s="295">
        <v>139</v>
      </c>
      <c r="M17" s="300">
        <v>0.11764204845297004</v>
      </c>
      <c r="N17" s="301">
        <v>9.8977328908280565E-2</v>
      </c>
    </row>
    <row r="18" spans="1:14" ht="18" customHeight="1" x14ac:dyDescent="0.15">
      <c r="A18" s="298" t="s">
        <v>338</v>
      </c>
      <c r="B18" s="299" t="s">
        <v>620</v>
      </c>
      <c r="C18" s="295">
        <v>5366</v>
      </c>
      <c r="D18" s="295">
        <v>156</v>
      </c>
      <c r="E18" s="295">
        <v>37</v>
      </c>
      <c r="F18" s="295">
        <v>5173</v>
      </c>
      <c r="G18" s="295">
        <v>200</v>
      </c>
      <c r="H18" s="295">
        <v>4973</v>
      </c>
      <c r="I18" s="295">
        <v>4900</v>
      </c>
      <c r="J18" s="295">
        <v>3154</v>
      </c>
      <c r="K18" s="295">
        <v>1746</v>
      </c>
      <c r="L18" s="295">
        <v>73</v>
      </c>
      <c r="M18" s="300">
        <v>6.5261243213305023E-2</v>
      </c>
      <c r="N18" s="301">
        <v>6.2913978968025877E-2</v>
      </c>
    </row>
    <row r="19" spans="1:14" ht="18" customHeight="1" x14ac:dyDescent="0.15">
      <c r="A19" s="298" t="s">
        <v>339</v>
      </c>
      <c r="B19" s="299" t="s">
        <v>621</v>
      </c>
      <c r="C19" s="295">
        <v>747</v>
      </c>
      <c r="D19" s="295">
        <v>13</v>
      </c>
      <c r="E19" s="295">
        <v>0</v>
      </c>
      <c r="F19" s="295">
        <v>734</v>
      </c>
      <c r="G19" s="295">
        <v>80</v>
      </c>
      <c r="H19" s="295">
        <v>654</v>
      </c>
      <c r="I19" s="295">
        <v>645</v>
      </c>
      <c r="J19" s="295">
        <v>523</v>
      </c>
      <c r="K19" s="295">
        <v>122</v>
      </c>
      <c r="L19" s="295">
        <v>9</v>
      </c>
      <c r="M19" s="300">
        <v>1.800949946851484E-2</v>
      </c>
      <c r="N19" s="301">
        <v>1.7696081137737473E-2</v>
      </c>
    </row>
    <row r="20" spans="1:14" ht="18" customHeight="1" x14ac:dyDescent="0.15">
      <c r="A20" s="298" t="s">
        <v>340</v>
      </c>
      <c r="B20" s="299" t="s">
        <v>531</v>
      </c>
      <c r="C20" s="295">
        <v>203</v>
      </c>
      <c r="D20" s="295">
        <v>0</v>
      </c>
      <c r="E20" s="295">
        <v>0</v>
      </c>
      <c r="F20" s="295">
        <v>203</v>
      </c>
      <c r="G20" s="295">
        <v>19</v>
      </c>
      <c r="H20" s="295">
        <v>184</v>
      </c>
      <c r="I20" s="295">
        <v>181</v>
      </c>
      <c r="J20" s="295">
        <v>153</v>
      </c>
      <c r="K20" s="295">
        <v>28</v>
      </c>
      <c r="L20" s="295">
        <v>3</v>
      </c>
      <c r="M20" s="300">
        <v>3.288322728627522E-2</v>
      </c>
      <c r="N20" s="301">
        <v>3.288322728627522E-2</v>
      </c>
    </row>
    <row r="21" spans="1:14" ht="18" customHeight="1" x14ac:dyDescent="0.15">
      <c r="A21" s="298" t="s">
        <v>341</v>
      </c>
      <c r="B21" s="299" t="s">
        <v>532</v>
      </c>
      <c r="C21" s="295">
        <v>275</v>
      </c>
      <c r="D21" s="295">
        <v>26</v>
      </c>
      <c r="E21" s="295">
        <v>0</v>
      </c>
      <c r="F21" s="295">
        <v>249</v>
      </c>
      <c r="G21" s="295">
        <v>20</v>
      </c>
      <c r="H21" s="295">
        <v>229</v>
      </c>
      <c r="I21" s="295">
        <v>228</v>
      </c>
      <c r="J21" s="295">
        <v>201</v>
      </c>
      <c r="K21" s="295">
        <v>27</v>
      </c>
      <c r="L21" s="295">
        <v>1</v>
      </c>
      <c r="M21" s="300">
        <v>0.11769942562680294</v>
      </c>
      <c r="N21" s="301">
        <v>0.10657147993117794</v>
      </c>
    </row>
    <row r="22" spans="1:14" ht="18" customHeight="1" x14ac:dyDescent="0.15">
      <c r="A22" s="298" t="s">
        <v>342</v>
      </c>
      <c r="B22" s="299" t="s">
        <v>533</v>
      </c>
      <c r="C22" s="295">
        <v>4590</v>
      </c>
      <c r="D22" s="295">
        <v>595</v>
      </c>
      <c r="E22" s="295">
        <v>69</v>
      </c>
      <c r="F22" s="295">
        <v>3926</v>
      </c>
      <c r="G22" s="295">
        <v>165</v>
      </c>
      <c r="H22" s="295">
        <v>3761</v>
      </c>
      <c r="I22" s="295">
        <v>3743</v>
      </c>
      <c r="J22" s="295">
        <v>2929</v>
      </c>
      <c r="K22" s="295">
        <v>814</v>
      </c>
      <c r="L22" s="295">
        <v>18</v>
      </c>
      <c r="M22" s="300">
        <v>0.21498204735974882</v>
      </c>
      <c r="N22" s="301">
        <v>0.18388224791598559</v>
      </c>
    </row>
    <row r="23" spans="1:14" ht="18" customHeight="1" x14ac:dyDescent="0.15">
      <c r="A23" s="298" t="s">
        <v>343</v>
      </c>
      <c r="B23" s="299" t="s">
        <v>622</v>
      </c>
      <c r="C23" s="295">
        <v>2162</v>
      </c>
      <c r="D23" s="295">
        <v>104</v>
      </c>
      <c r="E23" s="295">
        <v>25</v>
      </c>
      <c r="F23" s="295">
        <v>2033</v>
      </c>
      <c r="G23" s="295">
        <v>171</v>
      </c>
      <c r="H23" s="295">
        <v>1862</v>
      </c>
      <c r="I23" s="295">
        <v>1829</v>
      </c>
      <c r="J23" s="295">
        <v>1662</v>
      </c>
      <c r="K23" s="295">
        <v>167</v>
      </c>
      <c r="L23" s="295">
        <v>33</v>
      </c>
      <c r="M23" s="300">
        <v>4.0290141196259392E-2</v>
      </c>
      <c r="N23" s="301">
        <v>3.7886150347823937E-2</v>
      </c>
    </row>
    <row r="24" spans="1:14" ht="18" customHeight="1" x14ac:dyDescent="0.15">
      <c r="A24" s="298" t="s">
        <v>344</v>
      </c>
      <c r="B24" s="299" t="s">
        <v>535</v>
      </c>
      <c r="C24" s="295">
        <v>999</v>
      </c>
      <c r="D24" s="295">
        <v>264</v>
      </c>
      <c r="E24" s="295">
        <v>76</v>
      </c>
      <c r="F24" s="295">
        <v>659</v>
      </c>
      <c r="G24" s="295">
        <v>80</v>
      </c>
      <c r="H24" s="295">
        <v>579</v>
      </c>
      <c r="I24" s="295">
        <v>551</v>
      </c>
      <c r="J24" s="295">
        <v>461</v>
      </c>
      <c r="K24" s="295">
        <v>90</v>
      </c>
      <c r="L24" s="295">
        <v>28</v>
      </c>
      <c r="M24" s="300">
        <v>0.16025949525477889</v>
      </c>
      <c r="N24" s="301">
        <v>0.1057167240969963</v>
      </c>
    </row>
    <row r="25" spans="1:14" ht="18" customHeight="1" x14ac:dyDescent="0.15">
      <c r="A25" s="298" t="s">
        <v>345</v>
      </c>
      <c r="B25" s="299" t="s">
        <v>536</v>
      </c>
      <c r="C25" s="295">
        <v>356</v>
      </c>
      <c r="D25" s="295">
        <v>13</v>
      </c>
      <c r="E25" s="295">
        <v>0</v>
      </c>
      <c r="F25" s="295">
        <v>343</v>
      </c>
      <c r="G25" s="295">
        <v>7</v>
      </c>
      <c r="H25" s="295">
        <v>336</v>
      </c>
      <c r="I25" s="295">
        <v>335</v>
      </c>
      <c r="J25" s="295">
        <v>312</v>
      </c>
      <c r="K25" s="295">
        <v>23</v>
      </c>
      <c r="L25" s="295">
        <v>1</v>
      </c>
      <c r="M25" s="300">
        <v>1.8225902898942489E-2</v>
      </c>
      <c r="N25" s="301">
        <v>1.7560350264992343E-2</v>
      </c>
    </row>
    <row r="26" spans="1:14" ht="18" customHeight="1" x14ac:dyDescent="0.15">
      <c r="A26" s="298" t="s">
        <v>346</v>
      </c>
      <c r="B26" s="299" t="s">
        <v>537</v>
      </c>
      <c r="C26" s="295">
        <v>952</v>
      </c>
      <c r="D26" s="295">
        <v>286</v>
      </c>
      <c r="E26" s="295">
        <v>61</v>
      </c>
      <c r="F26" s="295">
        <v>605</v>
      </c>
      <c r="G26" s="295">
        <v>19</v>
      </c>
      <c r="H26" s="295">
        <v>586</v>
      </c>
      <c r="I26" s="295">
        <v>586</v>
      </c>
      <c r="J26" s="295">
        <v>496</v>
      </c>
      <c r="K26" s="295">
        <v>90</v>
      </c>
      <c r="L26" s="295">
        <v>0</v>
      </c>
      <c r="M26" s="300">
        <v>5.0495058432648232E-2</v>
      </c>
      <c r="N26" s="301">
        <v>3.2089821798059012E-2</v>
      </c>
    </row>
    <row r="27" spans="1:14" ht="18" customHeight="1" x14ac:dyDescent="0.15">
      <c r="A27" s="298" t="s">
        <v>347</v>
      </c>
      <c r="B27" s="299" t="s">
        <v>623</v>
      </c>
      <c r="C27" s="295">
        <v>2113</v>
      </c>
      <c r="D27" s="295">
        <v>156</v>
      </c>
      <c r="E27" s="295">
        <v>86</v>
      </c>
      <c r="F27" s="295">
        <v>1871</v>
      </c>
      <c r="G27" s="295">
        <v>201</v>
      </c>
      <c r="H27" s="295">
        <v>1670</v>
      </c>
      <c r="I27" s="295">
        <v>1658</v>
      </c>
      <c r="J27" s="295">
        <v>1577</v>
      </c>
      <c r="K27" s="295">
        <v>81</v>
      </c>
      <c r="L27" s="295">
        <v>12</v>
      </c>
      <c r="M27" s="300">
        <v>0.15476100667164228</v>
      </c>
      <c r="N27" s="301">
        <v>0.13703636700551003</v>
      </c>
    </row>
    <row r="28" spans="1:14" ht="18" customHeight="1" x14ac:dyDescent="0.15">
      <c r="A28" s="298" t="s">
        <v>348</v>
      </c>
      <c r="B28" s="299" t="s">
        <v>539</v>
      </c>
      <c r="C28" s="295">
        <v>155</v>
      </c>
      <c r="D28" s="295">
        <v>0</v>
      </c>
      <c r="E28" s="295">
        <v>0</v>
      </c>
      <c r="F28" s="295">
        <v>155</v>
      </c>
      <c r="G28" s="295">
        <v>14</v>
      </c>
      <c r="H28" s="295">
        <v>141</v>
      </c>
      <c r="I28" s="295">
        <v>141</v>
      </c>
      <c r="J28" s="295">
        <v>130</v>
      </c>
      <c r="K28" s="295">
        <v>11</v>
      </c>
      <c r="L28" s="295">
        <v>0</v>
      </c>
      <c r="M28" s="300">
        <v>1.9419421927659521E-2</v>
      </c>
      <c r="N28" s="301">
        <v>1.9419421927659521E-2</v>
      </c>
    </row>
    <row r="29" spans="1:14" ht="18" customHeight="1" x14ac:dyDescent="0.15">
      <c r="A29" s="298" t="s">
        <v>349</v>
      </c>
      <c r="B29" s="299" t="s">
        <v>624</v>
      </c>
      <c r="C29" s="295">
        <v>24</v>
      </c>
      <c r="D29" s="295">
        <v>0</v>
      </c>
      <c r="E29" s="295">
        <v>0</v>
      </c>
      <c r="F29" s="295">
        <v>24</v>
      </c>
      <c r="G29" s="295">
        <v>1</v>
      </c>
      <c r="H29" s="295">
        <v>23</v>
      </c>
      <c r="I29" s="295">
        <v>20</v>
      </c>
      <c r="J29" s="295">
        <v>20</v>
      </c>
      <c r="K29" s="295">
        <v>0</v>
      </c>
      <c r="L29" s="295">
        <v>3</v>
      </c>
      <c r="M29" s="300">
        <v>1.3864818024263431E-2</v>
      </c>
      <c r="N29" s="301">
        <v>1.3864818024263431E-2</v>
      </c>
    </row>
    <row r="30" spans="1:14" ht="18" customHeight="1" x14ac:dyDescent="0.15">
      <c r="A30" s="298" t="s">
        <v>350</v>
      </c>
      <c r="B30" s="299" t="s">
        <v>625</v>
      </c>
      <c r="C30" s="295">
        <v>3</v>
      </c>
      <c r="D30" s="295">
        <v>0</v>
      </c>
      <c r="E30" s="295">
        <v>0</v>
      </c>
      <c r="F30" s="295">
        <v>3</v>
      </c>
      <c r="G30" s="295">
        <v>2</v>
      </c>
      <c r="H30" s="295">
        <v>1</v>
      </c>
      <c r="I30" s="295">
        <v>1</v>
      </c>
      <c r="J30" s="295">
        <v>1</v>
      </c>
      <c r="K30" s="295">
        <v>0</v>
      </c>
      <c r="L30" s="295">
        <v>0</v>
      </c>
      <c r="M30" s="300">
        <v>7.320644216691069E-2</v>
      </c>
      <c r="N30" s="301">
        <v>7.320644216691069E-2</v>
      </c>
    </row>
    <row r="31" spans="1:14" ht="18" customHeight="1" x14ac:dyDescent="0.15">
      <c r="A31" s="298" t="s">
        <v>351</v>
      </c>
      <c r="B31" s="299" t="s">
        <v>626</v>
      </c>
      <c r="C31" s="295">
        <v>61</v>
      </c>
      <c r="D31" s="295">
        <v>0</v>
      </c>
      <c r="E31" s="295">
        <v>0</v>
      </c>
      <c r="F31" s="295">
        <v>61</v>
      </c>
      <c r="G31" s="295">
        <v>1</v>
      </c>
      <c r="H31" s="295">
        <v>60</v>
      </c>
      <c r="I31" s="295">
        <v>60</v>
      </c>
      <c r="J31" s="295">
        <v>55</v>
      </c>
      <c r="K31" s="295">
        <v>5</v>
      </c>
      <c r="L31" s="295">
        <v>0</v>
      </c>
      <c r="M31" s="300">
        <v>7.5769055917563272E-3</v>
      </c>
      <c r="N31" s="301">
        <v>7.5769055917563272E-3</v>
      </c>
    </row>
    <row r="32" spans="1:14" ht="18" customHeight="1" x14ac:dyDescent="0.15">
      <c r="A32" s="298" t="s">
        <v>352</v>
      </c>
      <c r="B32" s="299" t="s">
        <v>627</v>
      </c>
      <c r="C32" s="295">
        <v>870</v>
      </c>
      <c r="D32" s="295">
        <v>26</v>
      </c>
      <c r="E32" s="295">
        <v>0</v>
      </c>
      <c r="F32" s="295">
        <v>844</v>
      </c>
      <c r="G32" s="295">
        <v>4</v>
      </c>
      <c r="H32" s="295">
        <v>840</v>
      </c>
      <c r="I32" s="295">
        <v>840</v>
      </c>
      <c r="J32" s="295">
        <v>429</v>
      </c>
      <c r="K32" s="295">
        <v>411</v>
      </c>
      <c r="L32" s="295">
        <v>0</v>
      </c>
      <c r="M32" s="300">
        <v>2.1591957665864706E-2</v>
      </c>
      <c r="N32" s="301">
        <v>2.094668077010323E-2</v>
      </c>
    </row>
    <row r="33" spans="1:14" ht="18" customHeight="1" x14ac:dyDescent="0.15">
      <c r="A33" s="298" t="s">
        <v>353</v>
      </c>
      <c r="B33" s="299" t="s">
        <v>542</v>
      </c>
      <c r="C33" s="295">
        <v>170</v>
      </c>
      <c r="D33" s="295">
        <v>26</v>
      </c>
      <c r="E33" s="295">
        <v>0</v>
      </c>
      <c r="F33" s="295">
        <v>144</v>
      </c>
      <c r="G33" s="295">
        <v>3</v>
      </c>
      <c r="H33" s="295">
        <v>141</v>
      </c>
      <c r="I33" s="295">
        <v>140</v>
      </c>
      <c r="J33" s="295">
        <v>125</v>
      </c>
      <c r="K33" s="295">
        <v>15</v>
      </c>
      <c r="L33" s="295">
        <v>1</v>
      </c>
      <c r="M33" s="300">
        <v>3.2325106910537416E-2</v>
      </c>
      <c r="N33" s="301">
        <v>2.7381267030102283E-2</v>
      </c>
    </row>
    <row r="34" spans="1:14" ht="18" customHeight="1" x14ac:dyDescent="0.15">
      <c r="A34" s="298" t="s">
        <v>354</v>
      </c>
      <c r="B34" s="299" t="s">
        <v>628</v>
      </c>
      <c r="C34" s="295">
        <v>197</v>
      </c>
      <c r="D34" s="295">
        <v>0</v>
      </c>
      <c r="E34" s="295">
        <v>0</v>
      </c>
      <c r="F34" s="295">
        <v>197</v>
      </c>
      <c r="G34" s="295">
        <v>4</v>
      </c>
      <c r="H34" s="295">
        <v>193</v>
      </c>
      <c r="I34" s="295">
        <v>185</v>
      </c>
      <c r="J34" s="295">
        <v>173</v>
      </c>
      <c r="K34" s="295">
        <v>12</v>
      </c>
      <c r="L34" s="295">
        <v>8</v>
      </c>
      <c r="M34" s="300">
        <v>1.8789641852258097E-2</v>
      </c>
      <c r="N34" s="301">
        <v>1.8789641852258097E-2</v>
      </c>
    </row>
    <row r="35" spans="1:14" ht="18" customHeight="1" x14ac:dyDescent="0.15">
      <c r="A35" s="298" t="s">
        <v>355</v>
      </c>
      <c r="B35" s="299" t="s">
        <v>543</v>
      </c>
      <c r="C35" s="295">
        <v>3276</v>
      </c>
      <c r="D35" s="295">
        <v>143</v>
      </c>
      <c r="E35" s="295">
        <v>25</v>
      </c>
      <c r="F35" s="295">
        <v>3108</v>
      </c>
      <c r="G35" s="295">
        <v>125</v>
      </c>
      <c r="H35" s="295">
        <v>2983</v>
      </c>
      <c r="I35" s="295">
        <v>2981</v>
      </c>
      <c r="J35" s="295">
        <v>2387</v>
      </c>
      <c r="K35" s="295">
        <v>594</v>
      </c>
      <c r="L35" s="295">
        <v>2</v>
      </c>
      <c r="M35" s="300">
        <v>5.0855295726804604E-2</v>
      </c>
      <c r="N35" s="301">
        <v>4.8247331843378732E-2</v>
      </c>
    </row>
    <row r="36" spans="1:14" ht="18" customHeight="1" x14ac:dyDescent="0.15">
      <c r="A36" s="298" t="s">
        <v>356</v>
      </c>
      <c r="B36" s="299" t="s">
        <v>544</v>
      </c>
      <c r="C36" s="295">
        <v>544</v>
      </c>
      <c r="D36" s="295">
        <v>39</v>
      </c>
      <c r="E36" s="295">
        <v>0</v>
      </c>
      <c r="F36" s="295">
        <v>505</v>
      </c>
      <c r="G36" s="295">
        <v>5</v>
      </c>
      <c r="H36" s="295">
        <v>500</v>
      </c>
      <c r="I36" s="295">
        <v>500</v>
      </c>
      <c r="J36" s="295">
        <v>457</v>
      </c>
      <c r="K36" s="295">
        <v>43</v>
      </c>
      <c r="L36" s="295">
        <v>0</v>
      </c>
      <c r="M36" s="300">
        <v>0.10257048421187592</v>
      </c>
      <c r="N36" s="301">
        <v>9.5217085527568648E-2</v>
      </c>
    </row>
    <row r="37" spans="1:14" ht="18" customHeight="1" x14ac:dyDescent="0.15">
      <c r="A37" s="298" t="s">
        <v>357</v>
      </c>
      <c r="B37" s="299" t="s">
        <v>545</v>
      </c>
      <c r="C37" s="295">
        <v>539</v>
      </c>
      <c r="D37" s="295">
        <v>78</v>
      </c>
      <c r="E37" s="295">
        <v>12</v>
      </c>
      <c r="F37" s="295">
        <v>449</v>
      </c>
      <c r="G37" s="295">
        <v>4</v>
      </c>
      <c r="H37" s="295">
        <v>445</v>
      </c>
      <c r="I37" s="295">
        <v>444</v>
      </c>
      <c r="J37" s="295">
        <v>300</v>
      </c>
      <c r="K37" s="295">
        <v>144</v>
      </c>
      <c r="L37" s="295">
        <v>1</v>
      </c>
      <c r="M37" s="300">
        <v>9.385518441063645E-2</v>
      </c>
      <c r="N37" s="301">
        <v>7.8183632282700866E-2</v>
      </c>
    </row>
    <row r="38" spans="1:14" ht="18" customHeight="1" x14ac:dyDescent="0.15">
      <c r="A38" s="298" t="s">
        <v>358</v>
      </c>
      <c r="B38" s="299" t="s">
        <v>546</v>
      </c>
      <c r="C38" s="295">
        <v>195</v>
      </c>
      <c r="D38" s="295">
        <v>13</v>
      </c>
      <c r="E38" s="295">
        <v>12</v>
      </c>
      <c r="F38" s="295">
        <v>170</v>
      </c>
      <c r="G38" s="295">
        <v>5</v>
      </c>
      <c r="H38" s="295">
        <v>165</v>
      </c>
      <c r="I38" s="295">
        <v>165</v>
      </c>
      <c r="J38" s="295">
        <v>114</v>
      </c>
      <c r="K38" s="295">
        <v>51</v>
      </c>
      <c r="L38" s="295">
        <v>0</v>
      </c>
      <c r="M38" s="300">
        <v>4.882885860664974E-2</v>
      </c>
      <c r="N38" s="301">
        <v>4.2568748528874135E-2</v>
      </c>
    </row>
    <row r="39" spans="1:14" ht="18" customHeight="1" x14ac:dyDescent="0.15">
      <c r="A39" s="298" t="s">
        <v>359</v>
      </c>
      <c r="B39" s="299" t="s">
        <v>547</v>
      </c>
      <c r="C39" s="295">
        <v>1702</v>
      </c>
      <c r="D39" s="295">
        <v>0</v>
      </c>
      <c r="E39" s="295">
        <v>0</v>
      </c>
      <c r="F39" s="295">
        <v>1702</v>
      </c>
      <c r="G39" s="295">
        <v>112</v>
      </c>
      <c r="H39" s="295">
        <v>1590</v>
      </c>
      <c r="I39" s="295">
        <v>1575</v>
      </c>
      <c r="J39" s="295">
        <v>1429</v>
      </c>
      <c r="K39" s="295">
        <v>146</v>
      </c>
      <c r="L39" s="295">
        <v>15</v>
      </c>
      <c r="M39" s="300">
        <v>2.5105070324435094E-2</v>
      </c>
      <c r="N39" s="301">
        <v>2.5105070324435094E-2</v>
      </c>
    </row>
    <row r="40" spans="1:14" ht="18" customHeight="1" x14ac:dyDescent="0.15">
      <c r="A40" s="298" t="s">
        <v>360</v>
      </c>
      <c r="B40" s="299" t="s">
        <v>629</v>
      </c>
      <c r="C40" s="295">
        <v>573</v>
      </c>
      <c r="D40" s="295">
        <v>65</v>
      </c>
      <c r="E40" s="295">
        <v>25</v>
      </c>
      <c r="F40" s="295">
        <v>483</v>
      </c>
      <c r="G40" s="295">
        <v>54</v>
      </c>
      <c r="H40" s="295">
        <v>429</v>
      </c>
      <c r="I40" s="295">
        <v>421</v>
      </c>
      <c r="J40" s="295">
        <v>403</v>
      </c>
      <c r="K40" s="295">
        <v>18</v>
      </c>
      <c r="L40" s="295">
        <v>8</v>
      </c>
      <c r="M40" s="300">
        <v>4.0718174802484873E-2</v>
      </c>
      <c r="N40" s="301">
        <v>3.4322649964398246E-2</v>
      </c>
    </row>
    <row r="41" spans="1:14" ht="18" customHeight="1" x14ac:dyDescent="0.15">
      <c r="A41" s="298" t="s">
        <v>361</v>
      </c>
      <c r="B41" s="299" t="s">
        <v>548</v>
      </c>
      <c r="C41" s="295">
        <v>0</v>
      </c>
      <c r="D41" s="295">
        <v>0</v>
      </c>
      <c r="E41" s="295">
        <v>0</v>
      </c>
      <c r="F41" s="295">
        <v>0</v>
      </c>
      <c r="G41" s="295">
        <v>0</v>
      </c>
      <c r="H41" s="295">
        <v>0</v>
      </c>
      <c r="I41" s="295">
        <v>0</v>
      </c>
      <c r="J41" s="295">
        <v>0</v>
      </c>
      <c r="K41" s="295">
        <v>0</v>
      </c>
      <c r="L41" s="295">
        <v>0</v>
      </c>
      <c r="M41" s="300">
        <v>0</v>
      </c>
      <c r="N41" s="301">
        <v>0</v>
      </c>
    </row>
    <row r="42" spans="1:14" ht="18" customHeight="1" x14ac:dyDescent="0.15">
      <c r="A42" s="298" t="s">
        <v>362</v>
      </c>
      <c r="B42" s="299" t="s">
        <v>630</v>
      </c>
      <c r="C42" s="295">
        <v>0</v>
      </c>
      <c r="D42" s="295">
        <v>0</v>
      </c>
      <c r="E42" s="295">
        <v>0</v>
      </c>
      <c r="F42" s="295">
        <v>0</v>
      </c>
      <c r="G42" s="295">
        <v>0</v>
      </c>
      <c r="H42" s="295">
        <v>0</v>
      </c>
      <c r="I42" s="295">
        <v>0</v>
      </c>
      <c r="J42" s="295">
        <v>0</v>
      </c>
      <c r="K42" s="295">
        <v>0</v>
      </c>
      <c r="L42" s="295">
        <v>0</v>
      </c>
      <c r="M42" s="300">
        <v>0</v>
      </c>
      <c r="N42" s="301">
        <v>0</v>
      </c>
    </row>
    <row r="43" spans="1:14" ht="18" customHeight="1" x14ac:dyDescent="0.15">
      <c r="A43" s="298" t="s">
        <v>363</v>
      </c>
      <c r="B43" s="299" t="s">
        <v>550</v>
      </c>
      <c r="C43" s="295">
        <v>292</v>
      </c>
      <c r="D43" s="295">
        <v>0</v>
      </c>
      <c r="E43" s="295">
        <v>0</v>
      </c>
      <c r="F43" s="295">
        <v>292</v>
      </c>
      <c r="G43" s="295">
        <v>2</v>
      </c>
      <c r="H43" s="295">
        <v>290</v>
      </c>
      <c r="I43" s="295">
        <v>290</v>
      </c>
      <c r="J43" s="295">
        <v>275</v>
      </c>
      <c r="K43" s="295">
        <v>15</v>
      </c>
      <c r="L43" s="295">
        <v>0</v>
      </c>
      <c r="M43" s="300">
        <v>1.021164330170405E-2</v>
      </c>
      <c r="N43" s="301">
        <v>1.021164330170405E-2</v>
      </c>
    </row>
    <row r="44" spans="1:14" ht="18" customHeight="1" x14ac:dyDescent="0.15">
      <c r="A44" s="298" t="s">
        <v>364</v>
      </c>
      <c r="B44" s="299" t="s">
        <v>631</v>
      </c>
      <c r="C44" s="295">
        <v>1497</v>
      </c>
      <c r="D44" s="295">
        <v>65</v>
      </c>
      <c r="E44" s="295">
        <v>37</v>
      </c>
      <c r="F44" s="295">
        <v>1395</v>
      </c>
      <c r="G44" s="295">
        <v>58</v>
      </c>
      <c r="H44" s="295">
        <v>1337</v>
      </c>
      <c r="I44" s="295">
        <v>1330</v>
      </c>
      <c r="J44" s="295">
        <v>1163</v>
      </c>
      <c r="K44" s="295">
        <v>167</v>
      </c>
      <c r="L44" s="295">
        <v>7</v>
      </c>
      <c r="M44" s="300">
        <v>4.773733940068433E-2</v>
      </c>
      <c r="N44" s="301">
        <v>4.4484695032701832E-2</v>
      </c>
    </row>
    <row r="45" spans="1:14" ht="18" customHeight="1" x14ac:dyDescent="0.15">
      <c r="A45" s="298" t="s">
        <v>365</v>
      </c>
      <c r="B45" s="299" t="s">
        <v>551</v>
      </c>
      <c r="C45" s="295">
        <v>50</v>
      </c>
      <c r="D45" s="295">
        <v>0</v>
      </c>
      <c r="E45" s="295">
        <v>0</v>
      </c>
      <c r="F45" s="295">
        <v>50</v>
      </c>
      <c r="G45" s="295">
        <v>1</v>
      </c>
      <c r="H45" s="295">
        <v>49</v>
      </c>
      <c r="I45" s="295">
        <v>49</v>
      </c>
      <c r="J45" s="295">
        <v>46</v>
      </c>
      <c r="K45" s="295">
        <v>3</v>
      </c>
      <c r="L45" s="295">
        <v>0</v>
      </c>
      <c r="M45" s="300">
        <v>5.2961052442034126E-2</v>
      </c>
      <c r="N45" s="301">
        <v>5.2961052442034126E-2</v>
      </c>
    </row>
    <row r="46" spans="1:14" ht="18" customHeight="1" x14ac:dyDescent="0.15">
      <c r="A46" s="298" t="s">
        <v>366</v>
      </c>
      <c r="B46" s="299" t="s">
        <v>552</v>
      </c>
      <c r="C46" s="295">
        <v>0</v>
      </c>
      <c r="D46" s="295">
        <v>0</v>
      </c>
      <c r="E46" s="295">
        <v>0</v>
      </c>
      <c r="F46" s="295">
        <v>0</v>
      </c>
      <c r="G46" s="295">
        <v>0</v>
      </c>
      <c r="H46" s="295">
        <v>0</v>
      </c>
      <c r="I46" s="295">
        <v>0</v>
      </c>
      <c r="J46" s="295">
        <v>0</v>
      </c>
      <c r="K46" s="295">
        <v>0</v>
      </c>
      <c r="L46" s="295">
        <v>0</v>
      </c>
      <c r="M46" s="300">
        <v>0</v>
      </c>
      <c r="N46" s="301">
        <v>0</v>
      </c>
    </row>
    <row r="47" spans="1:14" ht="18" customHeight="1" x14ac:dyDescent="0.15">
      <c r="A47" s="298" t="s">
        <v>367</v>
      </c>
      <c r="B47" s="299" t="s">
        <v>553</v>
      </c>
      <c r="C47" s="295">
        <v>832</v>
      </c>
      <c r="D47" s="295">
        <v>26</v>
      </c>
      <c r="E47" s="295">
        <v>0</v>
      </c>
      <c r="F47" s="295">
        <v>806</v>
      </c>
      <c r="G47" s="295">
        <v>37</v>
      </c>
      <c r="H47" s="295">
        <v>769</v>
      </c>
      <c r="I47" s="295">
        <v>768</v>
      </c>
      <c r="J47" s="295">
        <v>657</v>
      </c>
      <c r="K47" s="295">
        <v>111</v>
      </c>
      <c r="L47" s="295">
        <v>1</v>
      </c>
      <c r="M47" s="300">
        <v>5.1578027264442779E-2</v>
      </c>
      <c r="N47" s="301">
        <v>4.996621391242894E-2</v>
      </c>
    </row>
    <row r="48" spans="1:14" ht="18" customHeight="1" x14ac:dyDescent="0.15">
      <c r="A48" s="298" t="s">
        <v>368</v>
      </c>
      <c r="B48" s="299" t="s">
        <v>554</v>
      </c>
      <c r="C48" s="295">
        <v>1782</v>
      </c>
      <c r="D48" s="295">
        <v>124</v>
      </c>
      <c r="E48" s="295">
        <v>45</v>
      </c>
      <c r="F48" s="295">
        <v>1613</v>
      </c>
      <c r="G48" s="295">
        <v>133</v>
      </c>
      <c r="H48" s="295">
        <v>1480</v>
      </c>
      <c r="I48" s="295">
        <v>1452</v>
      </c>
      <c r="J48" s="295">
        <v>1246</v>
      </c>
      <c r="K48" s="295">
        <v>206</v>
      </c>
      <c r="L48" s="295">
        <v>28</v>
      </c>
      <c r="M48" s="300">
        <v>3.591462476976448E-2</v>
      </c>
      <c r="N48" s="301">
        <v>3.2508580108658869E-2</v>
      </c>
    </row>
    <row r="49" spans="1:14" ht="18" customHeight="1" x14ac:dyDescent="0.15">
      <c r="A49" s="298" t="s">
        <v>369</v>
      </c>
      <c r="B49" s="299" t="s">
        <v>555</v>
      </c>
      <c r="C49" s="295">
        <v>4070</v>
      </c>
      <c r="D49" s="295">
        <v>176</v>
      </c>
      <c r="E49" s="295">
        <v>65</v>
      </c>
      <c r="F49" s="295">
        <v>3829</v>
      </c>
      <c r="G49" s="295">
        <v>154</v>
      </c>
      <c r="H49" s="295">
        <v>3675</v>
      </c>
      <c r="I49" s="295">
        <v>3647</v>
      </c>
      <c r="J49" s="295">
        <v>3164</v>
      </c>
      <c r="K49" s="295">
        <v>483</v>
      </c>
      <c r="L49" s="295">
        <v>28</v>
      </c>
      <c r="M49" s="300">
        <v>6.3263425952336055E-2</v>
      </c>
      <c r="N49" s="301">
        <v>5.9517360680956949E-2</v>
      </c>
    </row>
    <row r="50" spans="1:14" ht="18" customHeight="1" x14ac:dyDescent="0.15">
      <c r="A50" s="298" t="s">
        <v>370</v>
      </c>
      <c r="B50" s="299" t="s">
        <v>632</v>
      </c>
      <c r="C50" s="295">
        <v>3538</v>
      </c>
      <c r="D50" s="295">
        <v>39</v>
      </c>
      <c r="E50" s="295">
        <v>0</v>
      </c>
      <c r="F50" s="295">
        <v>3499</v>
      </c>
      <c r="G50" s="295">
        <v>47</v>
      </c>
      <c r="H50" s="295">
        <v>3452</v>
      </c>
      <c r="I50" s="295">
        <v>3449</v>
      </c>
      <c r="J50" s="295">
        <v>2423</v>
      </c>
      <c r="K50" s="295">
        <v>1026</v>
      </c>
      <c r="L50" s="295">
        <v>3</v>
      </c>
      <c r="M50" s="300">
        <v>3.5630909300201088E-2</v>
      </c>
      <c r="N50" s="301">
        <v>3.5238143482590051E-2</v>
      </c>
    </row>
    <row r="51" spans="1:14" ht="18" customHeight="1" x14ac:dyDescent="0.15">
      <c r="A51" s="298" t="s">
        <v>371</v>
      </c>
      <c r="B51" s="299" t="s">
        <v>633</v>
      </c>
      <c r="C51" s="295">
        <v>7819</v>
      </c>
      <c r="D51" s="295">
        <v>78</v>
      </c>
      <c r="E51" s="295">
        <v>25</v>
      </c>
      <c r="F51" s="295">
        <v>7716</v>
      </c>
      <c r="G51" s="295">
        <v>304</v>
      </c>
      <c r="H51" s="295">
        <v>7412</v>
      </c>
      <c r="I51" s="295">
        <v>7404</v>
      </c>
      <c r="J51" s="295">
        <v>6778</v>
      </c>
      <c r="K51" s="295">
        <v>626</v>
      </c>
      <c r="L51" s="295">
        <v>8</v>
      </c>
      <c r="M51" s="300">
        <v>2.9573971788193473E-2</v>
      </c>
      <c r="N51" s="301">
        <v>2.9184392673960974E-2</v>
      </c>
    </row>
    <row r="52" spans="1:14" ht="18" customHeight="1" x14ac:dyDescent="0.15">
      <c r="A52" s="298" t="s">
        <v>372</v>
      </c>
      <c r="B52" s="299" t="s">
        <v>634</v>
      </c>
      <c r="C52" s="295">
        <v>2971</v>
      </c>
      <c r="D52" s="295">
        <v>26</v>
      </c>
      <c r="E52" s="295">
        <v>12</v>
      </c>
      <c r="F52" s="295">
        <v>2933</v>
      </c>
      <c r="G52" s="295">
        <v>68</v>
      </c>
      <c r="H52" s="295">
        <v>2865</v>
      </c>
      <c r="I52" s="295">
        <v>2864</v>
      </c>
      <c r="J52" s="295">
        <v>2322</v>
      </c>
      <c r="K52" s="295">
        <v>542</v>
      </c>
      <c r="L52" s="295">
        <v>1</v>
      </c>
      <c r="M52" s="300">
        <v>2.6892390159611902E-2</v>
      </c>
      <c r="N52" s="301">
        <v>2.6548428252487953E-2</v>
      </c>
    </row>
    <row r="53" spans="1:14" ht="18" customHeight="1" x14ac:dyDescent="0.15">
      <c r="A53" s="298" t="s">
        <v>373</v>
      </c>
      <c r="B53" s="299" t="s">
        <v>559</v>
      </c>
      <c r="C53" s="295">
        <v>2232</v>
      </c>
      <c r="D53" s="295">
        <v>0</v>
      </c>
      <c r="E53" s="295">
        <v>0</v>
      </c>
      <c r="F53" s="295">
        <v>2232</v>
      </c>
      <c r="G53" s="295">
        <v>6</v>
      </c>
      <c r="H53" s="295">
        <v>2226</v>
      </c>
      <c r="I53" s="295">
        <v>2226</v>
      </c>
      <c r="J53" s="295">
        <v>2151</v>
      </c>
      <c r="K53" s="295">
        <v>75</v>
      </c>
      <c r="L53" s="295">
        <v>0</v>
      </c>
      <c r="M53" s="300">
        <v>3.3477572875966491E-2</v>
      </c>
      <c r="N53" s="301">
        <v>3.3477572875966491E-2</v>
      </c>
    </row>
    <row r="54" spans="1:14" ht="18" customHeight="1" x14ac:dyDescent="0.15">
      <c r="A54" s="298" t="s">
        <v>374</v>
      </c>
      <c r="B54" s="299" t="s">
        <v>635</v>
      </c>
      <c r="C54" s="295">
        <v>5926</v>
      </c>
      <c r="D54" s="295">
        <v>143</v>
      </c>
      <c r="E54" s="295">
        <v>12</v>
      </c>
      <c r="F54" s="295">
        <v>5771</v>
      </c>
      <c r="G54" s="295">
        <v>91</v>
      </c>
      <c r="H54" s="295">
        <v>5680</v>
      </c>
      <c r="I54" s="295">
        <v>5680</v>
      </c>
      <c r="J54" s="295">
        <v>5223</v>
      </c>
      <c r="K54" s="295">
        <v>457</v>
      </c>
      <c r="L54" s="295">
        <v>0</v>
      </c>
      <c r="M54" s="300">
        <v>3.7364438839848677E-2</v>
      </c>
      <c r="N54" s="301">
        <v>3.6387137452711223E-2</v>
      </c>
    </row>
    <row r="55" spans="1:14" ht="18" customHeight="1" x14ac:dyDescent="0.15">
      <c r="A55" s="298" t="s">
        <v>375</v>
      </c>
      <c r="B55" s="299" t="s">
        <v>636</v>
      </c>
      <c r="C55" s="295">
        <v>1987</v>
      </c>
      <c r="D55" s="295">
        <v>39</v>
      </c>
      <c r="E55" s="295">
        <v>0</v>
      </c>
      <c r="F55" s="295">
        <v>1948</v>
      </c>
      <c r="G55" s="295">
        <v>51</v>
      </c>
      <c r="H55" s="295">
        <v>1897</v>
      </c>
      <c r="I55" s="295">
        <v>1897</v>
      </c>
      <c r="J55" s="295">
        <v>1666</v>
      </c>
      <c r="K55" s="295">
        <v>231</v>
      </c>
      <c r="L55" s="295">
        <v>0</v>
      </c>
      <c r="M55" s="300">
        <v>6.6374999707709492E-2</v>
      </c>
      <c r="N55" s="301">
        <v>6.5072219139717197E-2</v>
      </c>
    </row>
    <row r="56" spans="1:14" ht="18" customHeight="1" x14ac:dyDescent="0.15">
      <c r="A56" s="298" t="s">
        <v>376</v>
      </c>
      <c r="B56" s="299" t="s">
        <v>637</v>
      </c>
      <c r="C56" s="295">
        <v>266</v>
      </c>
      <c r="D56" s="295">
        <v>0</v>
      </c>
      <c r="E56" s="295">
        <v>0</v>
      </c>
      <c r="F56" s="295">
        <v>266</v>
      </c>
      <c r="G56" s="295">
        <v>9</v>
      </c>
      <c r="H56" s="295">
        <v>257</v>
      </c>
      <c r="I56" s="295">
        <v>257</v>
      </c>
      <c r="J56" s="295">
        <v>196</v>
      </c>
      <c r="K56" s="295">
        <v>61</v>
      </c>
      <c r="L56" s="295">
        <v>0</v>
      </c>
      <c r="M56" s="300">
        <v>4.6812524638170865E-2</v>
      </c>
      <c r="N56" s="301">
        <v>4.6812524638170865E-2</v>
      </c>
    </row>
    <row r="57" spans="1:14" ht="18" customHeight="1" x14ac:dyDescent="0.15">
      <c r="A57" s="298" t="s">
        <v>377</v>
      </c>
      <c r="B57" s="299" t="s">
        <v>638</v>
      </c>
      <c r="C57" s="295">
        <v>510</v>
      </c>
      <c r="D57" s="295">
        <v>0</v>
      </c>
      <c r="E57" s="295">
        <v>0</v>
      </c>
      <c r="F57" s="295">
        <v>510</v>
      </c>
      <c r="G57" s="295">
        <v>8</v>
      </c>
      <c r="H57" s="295">
        <v>502</v>
      </c>
      <c r="I57" s="295">
        <v>502</v>
      </c>
      <c r="J57" s="295">
        <v>321</v>
      </c>
      <c r="K57" s="295">
        <v>181</v>
      </c>
      <c r="L57" s="295">
        <v>0</v>
      </c>
      <c r="M57" s="300">
        <v>4.0053561821887303E-2</v>
      </c>
      <c r="N57" s="301">
        <v>4.0053561821887303E-2</v>
      </c>
    </row>
    <row r="58" spans="1:14" ht="18" customHeight="1" x14ac:dyDescent="0.15">
      <c r="A58" s="298" t="s">
        <v>378</v>
      </c>
      <c r="B58" s="299" t="s">
        <v>639</v>
      </c>
      <c r="C58" s="295">
        <v>404</v>
      </c>
      <c r="D58" s="295">
        <v>13</v>
      </c>
      <c r="E58" s="295">
        <v>0</v>
      </c>
      <c r="F58" s="295">
        <v>391</v>
      </c>
      <c r="G58" s="295">
        <v>10</v>
      </c>
      <c r="H58" s="295">
        <v>381</v>
      </c>
      <c r="I58" s="295">
        <v>380</v>
      </c>
      <c r="J58" s="295">
        <v>348</v>
      </c>
      <c r="K58" s="295">
        <v>32</v>
      </c>
      <c r="L58" s="295">
        <v>1</v>
      </c>
      <c r="M58" s="300">
        <v>5.2439950415690446E-2</v>
      </c>
      <c r="N58" s="301">
        <v>5.0752526268650906E-2</v>
      </c>
    </row>
    <row r="59" spans="1:14" ht="18" customHeight="1" x14ac:dyDescent="0.15">
      <c r="A59" s="298" t="s">
        <v>379</v>
      </c>
      <c r="B59" s="299" t="s">
        <v>564</v>
      </c>
      <c r="C59" s="295">
        <v>930</v>
      </c>
      <c r="D59" s="295">
        <v>0</v>
      </c>
      <c r="E59" s="295">
        <v>0</v>
      </c>
      <c r="F59" s="295">
        <v>930</v>
      </c>
      <c r="G59" s="295">
        <v>20</v>
      </c>
      <c r="H59" s="295">
        <v>910</v>
      </c>
      <c r="I59" s="295">
        <v>910</v>
      </c>
      <c r="J59" s="295">
        <v>786</v>
      </c>
      <c r="K59" s="295">
        <v>124</v>
      </c>
      <c r="L59" s="295">
        <v>0</v>
      </c>
      <c r="M59" s="300">
        <v>3.6171865367539212E-2</v>
      </c>
      <c r="N59" s="301">
        <v>3.6171865367539212E-2</v>
      </c>
    </row>
    <row r="60" spans="1:14" ht="18" customHeight="1" x14ac:dyDescent="0.15">
      <c r="A60" s="298" t="s">
        <v>380</v>
      </c>
      <c r="B60" s="299" t="s">
        <v>565</v>
      </c>
      <c r="C60" s="295">
        <v>400</v>
      </c>
      <c r="D60" s="295">
        <v>0</v>
      </c>
      <c r="E60" s="295">
        <v>0</v>
      </c>
      <c r="F60" s="295">
        <v>400</v>
      </c>
      <c r="G60" s="295">
        <v>11</v>
      </c>
      <c r="H60" s="295">
        <v>389</v>
      </c>
      <c r="I60" s="295">
        <v>389</v>
      </c>
      <c r="J60" s="295">
        <v>308</v>
      </c>
      <c r="K60" s="295">
        <v>81</v>
      </c>
      <c r="L60" s="295">
        <v>0</v>
      </c>
      <c r="M60" s="300">
        <v>5.5765217282198486E-2</v>
      </c>
      <c r="N60" s="301">
        <v>5.5765217282198486E-2</v>
      </c>
    </row>
    <row r="61" spans="1:14" ht="18" customHeight="1" x14ac:dyDescent="0.15">
      <c r="A61" s="298" t="s">
        <v>381</v>
      </c>
      <c r="B61" s="299" t="s">
        <v>640</v>
      </c>
      <c r="C61" s="295">
        <v>6219</v>
      </c>
      <c r="D61" s="295">
        <v>52</v>
      </c>
      <c r="E61" s="295">
        <v>0</v>
      </c>
      <c r="F61" s="295">
        <v>6167</v>
      </c>
      <c r="G61" s="295">
        <v>35</v>
      </c>
      <c r="H61" s="295">
        <v>6132</v>
      </c>
      <c r="I61" s="295">
        <v>6093</v>
      </c>
      <c r="J61" s="295">
        <v>5485</v>
      </c>
      <c r="K61" s="295">
        <v>608</v>
      </c>
      <c r="L61" s="295">
        <v>39</v>
      </c>
      <c r="M61" s="300">
        <v>1.1031896727539238E-2</v>
      </c>
      <c r="N61" s="301">
        <v>1.0939653821954411E-2</v>
      </c>
    </row>
    <row r="62" spans="1:14" ht="18" customHeight="1" x14ac:dyDescent="0.15">
      <c r="A62" s="298" t="s">
        <v>382</v>
      </c>
      <c r="B62" s="299" t="s">
        <v>566</v>
      </c>
      <c r="C62" s="295">
        <v>392</v>
      </c>
      <c r="D62" s="295">
        <v>52</v>
      </c>
      <c r="E62" s="295">
        <v>49</v>
      </c>
      <c r="F62" s="295">
        <v>291</v>
      </c>
      <c r="G62" s="295">
        <v>27</v>
      </c>
      <c r="H62" s="295">
        <v>264</v>
      </c>
      <c r="I62" s="295">
        <v>258</v>
      </c>
      <c r="J62" s="295">
        <v>187</v>
      </c>
      <c r="K62" s="295">
        <v>71</v>
      </c>
      <c r="L62" s="295">
        <v>6</v>
      </c>
      <c r="M62" s="300">
        <v>6.179398013134374E-2</v>
      </c>
      <c r="N62" s="301">
        <v>4.5872571985257724E-2</v>
      </c>
    </row>
    <row r="63" spans="1:14" ht="18" customHeight="1" x14ac:dyDescent="0.15">
      <c r="A63" s="298" t="s">
        <v>383</v>
      </c>
      <c r="B63" s="299" t="s">
        <v>567</v>
      </c>
      <c r="C63" s="295">
        <v>382</v>
      </c>
      <c r="D63" s="295">
        <v>0</v>
      </c>
      <c r="E63" s="295">
        <v>0</v>
      </c>
      <c r="F63" s="295">
        <v>382</v>
      </c>
      <c r="G63" s="295">
        <v>3</v>
      </c>
      <c r="H63" s="295">
        <v>379</v>
      </c>
      <c r="I63" s="295">
        <v>377</v>
      </c>
      <c r="J63" s="295">
        <v>284</v>
      </c>
      <c r="K63" s="295">
        <v>93</v>
      </c>
      <c r="L63" s="295">
        <v>2</v>
      </c>
      <c r="M63" s="300">
        <v>0.23037722763320567</v>
      </c>
      <c r="N63" s="301">
        <v>0.23037722763320567</v>
      </c>
    </row>
    <row r="64" spans="1:14" ht="18" customHeight="1" x14ac:dyDescent="0.15">
      <c r="A64" s="298" t="s">
        <v>384</v>
      </c>
      <c r="B64" s="299" t="s">
        <v>568</v>
      </c>
      <c r="C64" s="295">
        <v>3594</v>
      </c>
      <c r="D64" s="295">
        <v>810</v>
      </c>
      <c r="E64" s="295">
        <v>133</v>
      </c>
      <c r="F64" s="295">
        <v>2651</v>
      </c>
      <c r="G64" s="295">
        <v>152</v>
      </c>
      <c r="H64" s="295">
        <v>2499</v>
      </c>
      <c r="I64" s="295">
        <v>2488</v>
      </c>
      <c r="J64" s="295">
        <v>2086</v>
      </c>
      <c r="K64" s="295">
        <v>402</v>
      </c>
      <c r="L64" s="295">
        <v>11</v>
      </c>
      <c r="M64" s="300">
        <v>7.0235379589200023E-2</v>
      </c>
      <c r="N64" s="301">
        <v>5.1806897966324227E-2</v>
      </c>
    </row>
    <row r="65" spans="1:14" ht="18" customHeight="1" x14ac:dyDescent="0.15">
      <c r="A65" s="298" t="s">
        <v>385</v>
      </c>
      <c r="B65" s="299" t="s">
        <v>641</v>
      </c>
      <c r="C65" s="295">
        <v>493</v>
      </c>
      <c r="D65" s="295">
        <v>67</v>
      </c>
      <c r="E65" s="295">
        <v>19</v>
      </c>
      <c r="F65" s="295">
        <v>407</v>
      </c>
      <c r="G65" s="295">
        <v>66</v>
      </c>
      <c r="H65" s="295">
        <v>341</v>
      </c>
      <c r="I65" s="295">
        <v>332</v>
      </c>
      <c r="J65" s="295">
        <v>277</v>
      </c>
      <c r="K65" s="295">
        <v>55</v>
      </c>
      <c r="L65" s="295">
        <v>9</v>
      </c>
      <c r="M65" s="300">
        <v>6.7908599708144543E-2</v>
      </c>
      <c r="N65" s="301">
        <v>5.6062474809766387E-2</v>
      </c>
    </row>
    <row r="66" spans="1:14" ht="18" customHeight="1" x14ac:dyDescent="0.15">
      <c r="A66" s="298" t="s">
        <v>386</v>
      </c>
      <c r="B66" s="299" t="s">
        <v>569</v>
      </c>
      <c r="C66" s="295">
        <v>17222</v>
      </c>
      <c r="D66" s="295">
        <v>1925</v>
      </c>
      <c r="E66" s="295">
        <v>451</v>
      </c>
      <c r="F66" s="295">
        <v>14846</v>
      </c>
      <c r="G66" s="295">
        <v>2018</v>
      </c>
      <c r="H66" s="295">
        <v>12828</v>
      </c>
      <c r="I66" s="295">
        <v>12511</v>
      </c>
      <c r="J66" s="295">
        <v>11014</v>
      </c>
      <c r="K66" s="295">
        <v>1497</v>
      </c>
      <c r="L66" s="295">
        <v>317</v>
      </c>
      <c r="M66" s="300">
        <v>6.0280857974910396E-2</v>
      </c>
      <c r="N66" s="301">
        <v>5.196432571684588E-2</v>
      </c>
    </row>
    <row r="67" spans="1:14" ht="18" customHeight="1" x14ac:dyDescent="0.15">
      <c r="A67" s="298" t="s">
        <v>387</v>
      </c>
      <c r="B67" s="299" t="s">
        <v>476</v>
      </c>
      <c r="C67" s="295">
        <v>6869</v>
      </c>
      <c r="D67" s="295">
        <v>768</v>
      </c>
      <c r="E67" s="295">
        <v>180</v>
      </c>
      <c r="F67" s="295">
        <v>5921</v>
      </c>
      <c r="G67" s="295">
        <v>805</v>
      </c>
      <c r="H67" s="295">
        <v>5116</v>
      </c>
      <c r="I67" s="295">
        <v>4989</v>
      </c>
      <c r="J67" s="295">
        <v>4112</v>
      </c>
      <c r="K67" s="295">
        <v>877</v>
      </c>
      <c r="L67" s="295">
        <v>127</v>
      </c>
      <c r="M67" s="300">
        <v>6.2486968046708051E-2</v>
      </c>
      <c r="N67" s="301">
        <v>5.3863056893952301E-2</v>
      </c>
    </row>
    <row r="68" spans="1:14" ht="18" customHeight="1" x14ac:dyDescent="0.15">
      <c r="A68" s="298" t="s">
        <v>388</v>
      </c>
      <c r="B68" s="299" t="s">
        <v>642</v>
      </c>
      <c r="C68" s="295">
        <v>40176</v>
      </c>
      <c r="D68" s="295">
        <v>4490</v>
      </c>
      <c r="E68" s="295">
        <v>1053</v>
      </c>
      <c r="F68" s="295">
        <v>34633</v>
      </c>
      <c r="G68" s="295">
        <v>4708</v>
      </c>
      <c r="H68" s="295">
        <v>29925</v>
      </c>
      <c r="I68" s="295">
        <v>29185</v>
      </c>
      <c r="J68" s="295">
        <v>25178</v>
      </c>
      <c r="K68" s="295">
        <v>4007</v>
      </c>
      <c r="L68" s="295">
        <v>740</v>
      </c>
      <c r="M68" s="300">
        <v>6.4144844525684017E-2</v>
      </c>
      <c r="N68" s="301">
        <v>5.5294912396903984E-2</v>
      </c>
    </row>
    <row r="69" spans="1:14" ht="18" customHeight="1" x14ac:dyDescent="0.15">
      <c r="A69" s="298" t="s">
        <v>389</v>
      </c>
      <c r="B69" s="299" t="s">
        <v>676</v>
      </c>
      <c r="C69" s="295">
        <v>1160</v>
      </c>
      <c r="D69" s="295">
        <v>0</v>
      </c>
      <c r="E69" s="295">
        <v>0</v>
      </c>
      <c r="F69" s="295">
        <v>1160</v>
      </c>
      <c r="G69" s="295">
        <v>32</v>
      </c>
      <c r="H69" s="295">
        <v>1128</v>
      </c>
      <c r="I69" s="295">
        <v>1128</v>
      </c>
      <c r="J69" s="295">
        <v>1002</v>
      </c>
      <c r="K69" s="295">
        <v>126</v>
      </c>
      <c r="L69" s="295">
        <v>0</v>
      </c>
      <c r="M69" s="300">
        <v>1.0012055809857458E-2</v>
      </c>
      <c r="N69" s="301">
        <v>1.0012055809857458E-2</v>
      </c>
    </row>
    <row r="70" spans="1:14" ht="18" customHeight="1" x14ac:dyDescent="0.15">
      <c r="A70" s="298" t="s">
        <v>390</v>
      </c>
      <c r="B70" s="299" t="s">
        <v>570</v>
      </c>
      <c r="C70" s="295">
        <v>260</v>
      </c>
      <c r="D70" s="295">
        <v>0</v>
      </c>
      <c r="E70" s="295">
        <v>0</v>
      </c>
      <c r="F70" s="295">
        <v>260</v>
      </c>
      <c r="G70" s="295">
        <v>11</v>
      </c>
      <c r="H70" s="295">
        <v>249</v>
      </c>
      <c r="I70" s="295">
        <v>249</v>
      </c>
      <c r="J70" s="295">
        <v>219</v>
      </c>
      <c r="K70" s="295">
        <v>30</v>
      </c>
      <c r="L70" s="295">
        <v>0</v>
      </c>
      <c r="M70" s="300">
        <v>2.2402111174957128E-2</v>
      </c>
      <c r="N70" s="301">
        <v>2.2402111174957128E-2</v>
      </c>
    </row>
    <row r="71" spans="1:14" ht="18" customHeight="1" x14ac:dyDescent="0.15">
      <c r="A71" s="298" t="s">
        <v>391</v>
      </c>
      <c r="B71" s="299" t="s">
        <v>571</v>
      </c>
      <c r="C71" s="295">
        <v>1254</v>
      </c>
      <c r="D71" s="295">
        <v>0</v>
      </c>
      <c r="E71" s="295">
        <v>0</v>
      </c>
      <c r="F71" s="295">
        <v>1254</v>
      </c>
      <c r="G71" s="295">
        <v>11</v>
      </c>
      <c r="H71" s="295">
        <v>1243</v>
      </c>
      <c r="I71" s="295">
        <v>1238</v>
      </c>
      <c r="J71" s="295">
        <v>1030</v>
      </c>
      <c r="K71" s="295">
        <v>208</v>
      </c>
      <c r="L71" s="295">
        <v>5</v>
      </c>
      <c r="M71" s="300">
        <v>2.7728432420613871E-2</v>
      </c>
      <c r="N71" s="301">
        <v>2.7728432420613871E-2</v>
      </c>
    </row>
    <row r="72" spans="1:14" ht="18" customHeight="1" x14ac:dyDescent="0.15">
      <c r="A72" s="298" t="s">
        <v>392</v>
      </c>
      <c r="B72" s="299" t="s">
        <v>572</v>
      </c>
      <c r="C72" s="295">
        <v>3983</v>
      </c>
      <c r="D72" s="295">
        <v>21</v>
      </c>
      <c r="E72" s="295">
        <v>4</v>
      </c>
      <c r="F72" s="295">
        <v>3958</v>
      </c>
      <c r="G72" s="295">
        <v>459</v>
      </c>
      <c r="H72" s="295">
        <v>3499</v>
      </c>
      <c r="I72" s="295">
        <v>3415</v>
      </c>
      <c r="J72" s="295">
        <v>2928</v>
      </c>
      <c r="K72" s="295">
        <v>487</v>
      </c>
      <c r="L72" s="295">
        <v>84</v>
      </c>
      <c r="M72" s="300">
        <v>5.1581900862850076E-2</v>
      </c>
      <c r="N72" s="301">
        <v>5.1258137990248705E-2</v>
      </c>
    </row>
    <row r="73" spans="1:14" ht="18" customHeight="1" x14ac:dyDescent="0.15">
      <c r="A73" s="298" t="s">
        <v>393</v>
      </c>
      <c r="B73" s="299" t="s">
        <v>643</v>
      </c>
      <c r="C73" s="295">
        <v>27067</v>
      </c>
      <c r="D73" s="295">
        <v>329</v>
      </c>
      <c r="E73" s="295">
        <v>144</v>
      </c>
      <c r="F73" s="295">
        <v>26594</v>
      </c>
      <c r="G73" s="295">
        <v>2285</v>
      </c>
      <c r="H73" s="295">
        <v>24309</v>
      </c>
      <c r="I73" s="295">
        <v>23871</v>
      </c>
      <c r="J73" s="295">
        <v>19584</v>
      </c>
      <c r="K73" s="295">
        <v>4287</v>
      </c>
      <c r="L73" s="295">
        <v>438</v>
      </c>
      <c r="M73" s="300">
        <v>0.10078299078907435</v>
      </c>
      <c r="N73" s="301">
        <v>9.9021792479574502E-2</v>
      </c>
    </row>
    <row r="74" spans="1:14" ht="18" customHeight="1" x14ac:dyDescent="0.15">
      <c r="A74" s="298" t="s">
        <v>394</v>
      </c>
      <c r="B74" s="299" t="s">
        <v>644</v>
      </c>
      <c r="C74" s="295">
        <v>77743</v>
      </c>
      <c r="D74" s="295">
        <v>4133</v>
      </c>
      <c r="E74" s="295">
        <v>1689</v>
      </c>
      <c r="F74" s="295">
        <v>71921</v>
      </c>
      <c r="G74" s="295">
        <v>4787</v>
      </c>
      <c r="H74" s="295">
        <v>67134</v>
      </c>
      <c r="I74" s="295">
        <v>64733</v>
      </c>
      <c r="J74" s="295">
        <v>38762</v>
      </c>
      <c r="K74" s="295">
        <v>25971</v>
      </c>
      <c r="L74" s="295">
        <v>2401</v>
      </c>
      <c r="M74" s="300">
        <v>0.18424997738557447</v>
      </c>
      <c r="N74" s="301">
        <v>0.17045190722699022</v>
      </c>
    </row>
    <row r="75" spans="1:14" ht="18" customHeight="1" x14ac:dyDescent="0.15">
      <c r="A75" s="298" t="s">
        <v>395</v>
      </c>
      <c r="B75" s="299" t="s">
        <v>574</v>
      </c>
      <c r="C75" s="295">
        <v>14935</v>
      </c>
      <c r="D75" s="295">
        <v>64</v>
      </c>
      <c r="E75" s="295">
        <v>8</v>
      </c>
      <c r="F75" s="295">
        <v>14863</v>
      </c>
      <c r="G75" s="295">
        <v>817</v>
      </c>
      <c r="H75" s="295">
        <v>14046</v>
      </c>
      <c r="I75" s="295">
        <v>13899</v>
      </c>
      <c r="J75" s="295">
        <v>11730</v>
      </c>
      <c r="K75" s="295">
        <v>2169</v>
      </c>
      <c r="L75" s="295">
        <v>147</v>
      </c>
      <c r="M75" s="300">
        <v>6.2861354137951228E-2</v>
      </c>
      <c r="N75" s="301">
        <v>6.2558306431360497E-2</v>
      </c>
    </row>
    <row r="76" spans="1:14" ht="18" customHeight="1" x14ac:dyDescent="0.15">
      <c r="A76" s="298" t="s">
        <v>396</v>
      </c>
      <c r="B76" s="299" t="s">
        <v>575</v>
      </c>
      <c r="C76" s="295">
        <v>3749</v>
      </c>
      <c r="D76" s="295">
        <v>229</v>
      </c>
      <c r="E76" s="295">
        <v>64</v>
      </c>
      <c r="F76" s="295">
        <v>3456</v>
      </c>
      <c r="G76" s="295">
        <v>1390</v>
      </c>
      <c r="H76" s="295">
        <v>2066</v>
      </c>
      <c r="I76" s="295">
        <v>2009</v>
      </c>
      <c r="J76" s="295">
        <v>1574</v>
      </c>
      <c r="K76" s="295">
        <v>435</v>
      </c>
      <c r="L76" s="295">
        <v>57</v>
      </c>
      <c r="M76" s="300">
        <v>4.1765380407696284E-2</v>
      </c>
      <c r="N76" s="301">
        <v>3.850124158148796E-2</v>
      </c>
    </row>
    <row r="77" spans="1:14" ht="18" customHeight="1" x14ac:dyDescent="0.15">
      <c r="A77" s="298" t="s">
        <v>397</v>
      </c>
      <c r="B77" s="299" t="s">
        <v>479</v>
      </c>
      <c r="C77" s="295">
        <v>4197</v>
      </c>
      <c r="D77" s="295">
        <v>1617</v>
      </c>
      <c r="E77" s="295">
        <v>498</v>
      </c>
      <c r="F77" s="295">
        <v>2082</v>
      </c>
      <c r="G77" s="295">
        <v>762</v>
      </c>
      <c r="H77" s="295">
        <v>1320</v>
      </c>
      <c r="I77" s="295">
        <v>1265</v>
      </c>
      <c r="J77" s="295">
        <v>1054</v>
      </c>
      <c r="K77" s="295">
        <v>211</v>
      </c>
      <c r="L77" s="295">
        <v>55</v>
      </c>
      <c r="M77" s="300">
        <v>5.7979945542229086E-2</v>
      </c>
      <c r="N77" s="301">
        <v>2.876203159850392E-2</v>
      </c>
    </row>
    <row r="78" spans="1:14" ht="18" customHeight="1" x14ac:dyDescent="0.15">
      <c r="A78" s="298" t="s">
        <v>398</v>
      </c>
      <c r="B78" s="299" t="s">
        <v>645</v>
      </c>
      <c r="C78" s="295">
        <v>0</v>
      </c>
      <c r="D78" s="295">
        <v>0</v>
      </c>
      <c r="E78" s="295">
        <v>0</v>
      </c>
      <c r="F78" s="295">
        <v>0</v>
      </c>
      <c r="G78" s="295">
        <v>0</v>
      </c>
      <c r="H78" s="295">
        <v>0</v>
      </c>
      <c r="I78" s="295">
        <v>0</v>
      </c>
      <c r="J78" s="295">
        <v>0</v>
      </c>
      <c r="K78" s="295">
        <v>0</v>
      </c>
      <c r="L78" s="295">
        <v>0</v>
      </c>
      <c r="M78" s="300">
        <v>0</v>
      </c>
      <c r="N78" s="301">
        <v>0</v>
      </c>
    </row>
    <row r="79" spans="1:14" ht="18" customHeight="1" x14ac:dyDescent="0.15">
      <c r="A79" s="298" t="s">
        <v>399</v>
      </c>
      <c r="B79" s="299" t="s">
        <v>576</v>
      </c>
      <c r="C79" s="295">
        <v>2523</v>
      </c>
      <c r="D79" s="295">
        <v>0</v>
      </c>
      <c r="E79" s="295">
        <v>0</v>
      </c>
      <c r="F79" s="295">
        <v>2523</v>
      </c>
      <c r="G79" s="295">
        <v>4</v>
      </c>
      <c r="H79" s="295">
        <v>2519</v>
      </c>
      <c r="I79" s="295">
        <v>2501</v>
      </c>
      <c r="J79" s="295">
        <v>1703</v>
      </c>
      <c r="K79" s="295">
        <v>798</v>
      </c>
      <c r="L79" s="295">
        <v>18</v>
      </c>
      <c r="M79" s="300">
        <v>0.17914331578869638</v>
      </c>
      <c r="N79" s="301">
        <v>0.17914331578869638</v>
      </c>
    </row>
    <row r="80" spans="1:14" ht="18" customHeight="1" x14ac:dyDescent="0.15">
      <c r="A80" s="298" t="s">
        <v>400</v>
      </c>
      <c r="B80" s="299" t="s">
        <v>577</v>
      </c>
      <c r="C80" s="295">
        <v>23064</v>
      </c>
      <c r="D80" s="295">
        <v>122</v>
      </c>
      <c r="E80" s="295">
        <v>35</v>
      </c>
      <c r="F80" s="295">
        <v>22907</v>
      </c>
      <c r="G80" s="295">
        <v>1081</v>
      </c>
      <c r="H80" s="295">
        <v>21826</v>
      </c>
      <c r="I80" s="295">
        <v>21578</v>
      </c>
      <c r="J80" s="295">
        <v>17774</v>
      </c>
      <c r="K80" s="295">
        <v>3804</v>
      </c>
      <c r="L80" s="295">
        <v>248</v>
      </c>
      <c r="M80" s="300">
        <v>0.14696917652241323</v>
      </c>
      <c r="N80" s="301">
        <v>0.14596873597810095</v>
      </c>
    </row>
    <row r="81" spans="1:14" ht="18" customHeight="1" x14ac:dyDescent="0.15">
      <c r="A81" s="298" t="s">
        <v>401</v>
      </c>
      <c r="B81" s="299" t="s">
        <v>578</v>
      </c>
      <c r="C81" s="295">
        <v>0</v>
      </c>
      <c r="D81" s="295">
        <v>0</v>
      </c>
      <c r="E81" s="295">
        <v>0</v>
      </c>
      <c r="F81" s="295">
        <v>0</v>
      </c>
      <c r="G81" s="295">
        <v>0</v>
      </c>
      <c r="H81" s="295">
        <v>0</v>
      </c>
      <c r="I81" s="295">
        <v>0</v>
      </c>
      <c r="J81" s="295">
        <v>0</v>
      </c>
      <c r="K81" s="295">
        <v>0</v>
      </c>
      <c r="L81" s="295">
        <v>0</v>
      </c>
      <c r="M81" s="300">
        <v>0</v>
      </c>
      <c r="N81" s="301">
        <v>0</v>
      </c>
    </row>
    <row r="82" spans="1:14" ht="18" customHeight="1" x14ac:dyDescent="0.15">
      <c r="A82" s="298" t="s">
        <v>402</v>
      </c>
      <c r="B82" s="299" t="s">
        <v>579</v>
      </c>
      <c r="C82" s="295">
        <v>268</v>
      </c>
      <c r="D82" s="295">
        <v>0</v>
      </c>
      <c r="E82" s="295">
        <v>0</v>
      </c>
      <c r="F82" s="295">
        <v>268</v>
      </c>
      <c r="G82" s="295">
        <v>13</v>
      </c>
      <c r="H82" s="295">
        <v>255</v>
      </c>
      <c r="I82" s="295">
        <v>251</v>
      </c>
      <c r="J82" s="295">
        <v>201</v>
      </c>
      <c r="K82" s="295">
        <v>50</v>
      </c>
      <c r="L82" s="295">
        <v>4</v>
      </c>
      <c r="M82" s="300">
        <v>5.0261359067149181E-2</v>
      </c>
      <c r="N82" s="301">
        <v>5.0261359067149181E-2</v>
      </c>
    </row>
    <row r="83" spans="1:14" ht="18" customHeight="1" x14ac:dyDescent="0.15">
      <c r="A83" s="302" t="s">
        <v>403</v>
      </c>
      <c r="B83" s="299" t="s">
        <v>580</v>
      </c>
      <c r="C83" s="295">
        <v>86</v>
      </c>
      <c r="D83" s="303">
        <v>0</v>
      </c>
      <c r="E83" s="303">
        <v>0</v>
      </c>
      <c r="F83" s="295">
        <v>86</v>
      </c>
      <c r="G83" s="295">
        <v>1</v>
      </c>
      <c r="H83" s="295">
        <v>85</v>
      </c>
      <c r="I83" s="295">
        <v>85</v>
      </c>
      <c r="J83" s="303">
        <v>78</v>
      </c>
      <c r="K83" s="303">
        <v>7</v>
      </c>
      <c r="L83" s="303">
        <v>0</v>
      </c>
      <c r="M83" s="300">
        <v>2.1707858168932066E-2</v>
      </c>
      <c r="N83" s="301">
        <v>2.1707858168932066E-2</v>
      </c>
    </row>
    <row r="84" spans="1:14" ht="18" customHeight="1" x14ac:dyDescent="0.15">
      <c r="A84" s="302" t="s">
        <v>404</v>
      </c>
      <c r="B84" s="299" t="s">
        <v>646</v>
      </c>
      <c r="C84" s="295">
        <v>765</v>
      </c>
      <c r="D84" s="295">
        <v>2</v>
      </c>
      <c r="E84" s="295">
        <v>1</v>
      </c>
      <c r="F84" s="295">
        <v>762</v>
      </c>
      <c r="G84" s="295">
        <v>10</v>
      </c>
      <c r="H84" s="295">
        <v>752</v>
      </c>
      <c r="I84" s="295">
        <v>700</v>
      </c>
      <c r="J84" s="295">
        <v>547</v>
      </c>
      <c r="K84" s="295">
        <v>153</v>
      </c>
      <c r="L84" s="295">
        <v>52</v>
      </c>
      <c r="M84" s="300">
        <v>0.16630977097079253</v>
      </c>
      <c r="N84" s="301">
        <v>0.1656575757905149</v>
      </c>
    </row>
    <row r="85" spans="1:14" ht="18" customHeight="1" x14ac:dyDescent="0.15">
      <c r="A85" s="302" t="s">
        <v>405</v>
      </c>
      <c r="B85" s="299" t="s">
        <v>481</v>
      </c>
      <c r="C85" s="295">
        <v>780</v>
      </c>
      <c r="D85" s="295">
        <v>0</v>
      </c>
      <c r="E85" s="295">
        <v>0</v>
      </c>
      <c r="F85" s="295">
        <v>780</v>
      </c>
      <c r="G85" s="295">
        <v>22</v>
      </c>
      <c r="H85" s="295">
        <v>758</v>
      </c>
      <c r="I85" s="295">
        <v>742</v>
      </c>
      <c r="J85" s="295">
        <v>489</v>
      </c>
      <c r="K85" s="295">
        <v>253</v>
      </c>
      <c r="L85" s="295">
        <v>16</v>
      </c>
      <c r="M85" s="300">
        <v>7.977155880068984E-2</v>
      </c>
      <c r="N85" s="301">
        <v>7.977155880068984E-2</v>
      </c>
    </row>
    <row r="86" spans="1:14" ht="18" customHeight="1" x14ac:dyDescent="0.15">
      <c r="A86" s="302" t="s">
        <v>406</v>
      </c>
      <c r="B86" s="299" t="s">
        <v>647</v>
      </c>
      <c r="C86" s="295">
        <v>2265</v>
      </c>
      <c r="D86" s="295">
        <v>172</v>
      </c>
      <c r="E86" s="295">
        <v>54</v>
      </c>
      <c r="F86" s="295">
        <v>2039</v>
      </c>
      <c r="G86" s="295">
        <v>137</v>
      </c>
      <c r="H86" s="295">
        <v>1902</v>
      </c>
      <c r="I86" s="295">
        <v>1800</v>
      </c>
      <c r="J86" s="295">
        <v>1384</v>
      </c>
      <c r="K86" s="295">
        <v>416</v>
      </c>
      <c r="L86" s="295">
        <v>102</v>
      </c>
      <c r="M86" s="300">
        <v>5.7696762070449201E-2</v>
      </c>
      <c r="N86" s="301">
        <v>5.1939822455472816E-2</v>
      </c>
    </row>
    <row r="87" spans="1:14" ht="18" customHeight="1" x14ac:dyDescent="0.15">
      <c r="A87" s="302" t="s">
        <v>407</v>
      </c>
      <c r="B87" s="299" t="s">
        <v>648</v>
      </c>
      <c r="C87" s="295">
        <v>2584</v>
      </c>
      <c r="D87" s="295">
        <v>0</v>
      </c>
      <c r="E87" s="295">
        <v>0</v>
      </c>
      <c r="F87" s="295">
        <v>2584</v>
      </c>
      <c r="G87" s="295">
        <v>0</v>
      </c>
      <c r="H87" s="295">
        <v>2584</v>
      </c>
      <c r="I87" s="295">
        <v>2584</v>
      </c>
      <c r="J87" s="295">
        <v>2007</v>
      </c>
      <c r="K87" s="295">
        <v>577</v>
      </c>
      <c r="L87" s="295">
        <v>0</v>
      </c>
      <c r="M87" s="300">
        <v>0.14055916218906317</v>
      </c>
      <c r="N87" s="301">
        <v>0.14055916218906317</v>
      </c>
    </row>
    <row r="88" spans="1:14" ht="18" customHeight="1" x14ac:dyDescent="0.15">
      <c r="A88" s="302" t="s">
        <v>408</v>
      </c>
      <c r="B88" s="299" t="s">
        <v>649</v>
      </c>
      <c r="C88" s="295">
        <v>295</v>
      </c>
      <c r="D88" s="295">
        <v>3</v>
      </c>
      <c r="E88" s="295">
        <v>2</v>
      </c>
      <c r="F88" s="295">
        <v>290</v>
      </c>
      <c r="G88" s="295">
        <v>6</v>
      </c>
      <c r="H88" s="295">
        <v>284</v>
      </c>
      <c r="I88" s="295">
        <v>284</v>
      </c>
      <c r="J88" s="295">
        <v>190</v>
      </c>
      <c r="K88" s="295">
        <v>94</v>
      </c>
      <c r="L88" s="295">
        <v>0</v>
      </c>
      <c r="M88" s="300">
        <v>1.9185385288874185E-3</v>
      </c>
      <c r="N88" s="301">
        <v>1.8860209267028858E-3</v>
      </c>
    </row>
    <row r="89" spans="1:14" ht="18" customHeight="1" x14ac:dyDescent="0.15">
      <c r="A89" s="302" t="s">
        <v>409</v>
      </c>
      <c r="B89" s="299" t="s">
        <v>584</v>
      </c>
      <c r="C89" s="295">
        <v>670</v>
      </c>
      <c r="D89" s="295">
        <v>0</v>
      </c>
      <c r="E89" s="295">
        <v>0</v>
      </c>
      <c r="F89" s="295">
        <v>670</v>
      </c>
      <c r="G89" s="295">
        <v>50</v>
      </c>
      <c r="H89" s="295">
        <v>620</v>
      </c>
      <c r="I89" s="295">
        <v>617</v>
      </c>
      <c r="J89" s="295">
        <v>499</v>
      </c>
      <c r="K89" s="295">
        <v>118</v>
      </c>
      <c r="L89" s="295">
        <v>3</v>
      </c>
      <c r="M89" s="300">
        <v>2.8955987547196641E-2</v>
      </c>
      <c r="N89" s="301">
        <v>2.8955987547196641E-2</v>
      </c>
    </row>
    <row r="90" spans="1:14" ht="18" customHeight="1" x14ac:dyDescent="0.15">
      <c r="A90" s="302" t="s">
        <v>410</v>
      </c>
      <c r="B90" s="299" t="s">
        <v>650</v>
      </c>
      <c r="C90" s="295">
        <v>4604</v>
      </c>
      <c r="D90" s="295">
        <v>31</v>
      </c>
      <c r="E90" s="295">
        <v>6</v>
      </c>
      <c r="F90" s="295">
        <v>4567</v>
      </c>
      <c r="G90" s="295">
        <v>331</v>
      </c>
      <c r="H90" s="295">
        <v>4236</v>
      </c>
      <c r="I90" s="295">
        <v>4188</v>
      </c>
      <c r="J90" s="295">
        <v>3769</v>
      </c>
      <c r="K90" s="295">
        <v>419</v>
      </c>
      <c r="L90" s="295">
        <v>48</v>
      </c>
      <c r="M90" s="300">
        <v>3.9997551496543486E-2</v>
      </c>
      <c r="N90" s="301">
        <v>3.9676111573569525E-2</v>
      </c>
    </row>
    <row r="91" spans="1:14" ht="18" customHeight="1" x14ac:dyDescent="0.15">
      <c r="A91" s="302" t="s">
        <v>411</v>
      </c>
      <c r="B91" s="299" t="s">
        <v>585</v>
      </c>
      <c r="C91" s="295">
        <v>21878</v>
      </c>
      <c r="D91" s="295">
        <v>0</v>
      </c>
      <c r="E91" s="295">
        <v>0</v>
      </c>
      <c r="F91" s="295">
        <v>21878</v>
      </c>
      <c r="G91" s="295">
        <v>0</v>
      </c>
      <c r="H91" s="295">
        <v>21878</v>
      </c>
      <c r="I91" s="295">
        <v>21724</v>
      </c>
      <c r="J91" s="295">
        <v>17198</v>
      </c>
      <c r="K91" s="295">
        <v>4526</v>
      </c>
      <c r="L91" s="295">
        <v>154</v>
      </c>
      <c r="M91" s="300">
        <v>6.7760285924991864E-2</v>
      </c>
      <c r="N91" s="301">
        <v>6.7760285924991864E-2</v>
      </c>
    </row>
    <row r="92" spans="1:14" ht="18" customHeight="1" x14ac:dyDescent="0.15">
      <c r="A92" s="302" t="s">
        <v>412</v>
      </c>
      <c r="B92" s="299" t="s">
        <v>586</v>
      </c>
      <c r="C92" s="295">
        <v>23440</v>
      </c>
      <c r="D92" s="295">
        <v>3</v>
      </c>
      <c r="E92" s="295">
        <v>0</v>
      </c>
      <c r="F92" s="295">
        <v>23437</v>
      </c>
      <c r="G92" s="295">
        <v>108</v>
      </c>
      <c r="H92" s="295">
        <v>23329</v>
      </c>
      <c r="I92" s="295">
        <v>23025</v>
      </c>
      <c r="J92" s="295">
        <v>15741</v>
      </c>
      <c r="K92" s="295">
        <v>7284</v>
      </c>
      <c r="L92" s="295">
        <v>304</v>
      </c>
      <c r="M92" s="300">
        <v>7.8500589444315094E-2</v>
      </c>
      <c r="N92" s="301">
        <v>7.8490542440546623E-2</v>
      </c>
    </row>
    <row r="93" spans="1:14" ht="18" customHeight="1" x14ac:dyDescent="0.15">
      <c r="A93" s="302" t="s">
        <v>413</v>
      </c>
      <c r="B93" s="299" t="s">
        <v>587</v>
      </c>
      <c r="C93" s="295">
        <v>5296</v>
      </c>
      <c r="D93" s="295">
        <v>0</v>
      </c>
      <c r="E93" s="295">
        <v>0</v>
      </c>
      <c r="F93" s="295">
        <v>5296</v>
      </c>
      <c r="G93" s="295">
        <v>93</v>
      </c>
      <c r="H93" s="295">
        <v>5203</v>
      </c>
      <c r="I93" s="295">
        <v>5071</v>
      </c>
      <c r="J93" s="295">
        <v>3117</v>
      </c>
      <c r="K93" s="295">
        <v>1954</v>
      </c>
      <c r="L93" s="295">
        <v>132</v>
      </c>
      <c r="M93" s="300">
        <v>4.7629964103950963E-2</v>
      </c>
      <c r="N93" s="301">
        <v>4.7629964103950963E-2</v>
      </c>
    </row>
    <row r="94" spans="1:14" ht="18" customHeight="1" x14ac:dyDescent="0.15">
      <c r="A94" s="302" t="s">
        <v>414</v>
      </c>
      <c r="B94" s="299" t="s">
        <v>651</v>
      </c>
      <c r="C94" s="295">
        <v>38039</v>
      </c>
      <c r="D94" s="295">
        <v>1389</v>
      </c>
      <c r="E94" s="295">
        <v>182</v>
      </c>
      <c r="F94" s="295">
        <v>36468</v>
      </c>
      <c r="G94" s="295">
        <v>1328</v>
      </c>
      <c r="H94" s="295">
        <v>35140</v>
      </c>
      <c r="I94" s="295">
        <v>34686</v>
      </c>
      <c r="J94" s="295">
        <v>27741</v>
      </c>
      <c r="K94" s="295">
        <v>6945</v>
      </c>
      <c r="L94" s="295">
        <v>454</v>
      </c>
      <c r="M94" s="300">
        <v>8.2177491508383479E-2</v>
      </c>
      <c r="N94" s="301">
        <v>7.8783584224814768E-2</v>
      </c>
    </row>
    <row r="95" spans="1:14" ht="18" customHeight="1" x14ac:dyDescent="0.15">
      <c r="A95" s="302" t="s">
        <v>415</v>
      </c>
      <c r="B95" s="299" t="s">
        <v>589</v>
      </c>
      <c r="C95" s="295">
        <v>19861</v>
      </c>
      <c r="D95" s="295">
        <v>33</v>
      </c>
      <c r="E95" s="295">
        <v>6</v>
      </c>
      <c r="F95" s="295">
        <v>19822</v>
      </c>
      <c r="G95" s="295">
        <v>387</v>
      </c>
      <c r="H95" s="295">
        <v>19435</v>
      </c>
      <c r="I95" s="295">
        <v>18552</v>
      </c>
      <c r="J95" s="295">
        <v>13873</v>
      </c>
      <c r="K95" s="295">
        <v>4679</v>
      </c>
      <c r="L95" s="295">
        <v>883</v>
      </c>
      <c r="M95" s="300">
        <v>0.14629822114150651</v>
      </c>
      <c r="N95" s="301">
        <v>0.14601094302738743</v>
      </c>
    </row>
    <row r="96" spans="1:14" ht="18" customHeight="1" x14ac:dyDescent="0.15">
      <c r="A96" s="302" t="s">
        <v>416</v>
      </c>
      <c r="B96" s="299" t="s">
        <v>652</v>
      </c>
      <c r="C96" s="295">
        <v>29391</v>
      </c>
      <c r="D96" s="295">
        <v>0</v>
      </c>
      <c r="E96" s="295">
        <v>0</v>
      </c>
      <c r="F96" s="295">
        <v>29391</v>
      </c>
      <c r="G96" s="295">
        <v>807</v>
      </c>
      <c r="H96" s="295">
        <v>28584</v>
      </c>
      <c r="I96" s="295">
        <v>28024</v>
      </c>
      <c r="J96" s="295">
        <v>16637</v>
      </c>
      <c r="K96" s="295">
        <v>11387</v>
      </c>
      <c r="L96" s="295">
        <v>560</v>
      </c>
      <c r="M96" s="300">
        <v>0.27580924079102964</v>
      </c>
      <c r="N96" s="301">
        <v>0.27580924079102964</v>
      </c>
    </row>
    <row r="97" spans="1:14" ht="18" customHeight="1" x14ac:dyDescent="0.15">
      <c r="A97" s="302" t="s">
        <v>417</v>
      </c>
      <c r="B97" s="299" t="s">
        <v>591</v>
      </c>
      <c r="C97" s="295">
        <v>8672</v>
      </c>
      <c r="D97" s="295">
        <v>9</v>
      </c>
      <c r="E97" s="295">
        <v>1</v>
      </c>
      <c r="F97" s="295">
        <v>8662</v>
      </c>
      <c r="G97" s="295">
        <v>1518</v>
      </c>
      <c r="H97" s="295">
        <v>7144</v>
      </c>
      <c r="I97" s="295">
        <v>6908</v>
      </c>
      <c r="J97" s="295">
        <v>4879</v>
      </c>
      <c r="K97" s="295">
        <v>2029</v>
      </c>
      <c r="L97" s="295">
        <v>236</v>
      </c>
      <c r="M97" s="300">
        <v>0.17897724452520436</v>
      </c>
      <c r="N97" s="301">
        <v>0.17877085932625925</v>
      </c>
    </row>
    <row r="98" spans="1:14" ht="18" customHeight="1" x14ac:dyDescent="0.15">
      <c r="A98" s="302" t="s">
        <v>418</v>
      </c>
      <c r="B98" s="299" t="s">
        <v>592</v>
      </c>
      <c r="C98" s="295">
        <v>3066</v>
      </c>
      <c r="D98" s="295">
        <v>13</v>
      </c>
      <c r="E98" s="295">
        <v>5</v>
      </c>
      <c r="F98" s="295">
        <v>3048</v>
      </c>
      <c r="G98" s="295">
        <v>219</v>
      </c>
      <c r="H98" s="295">
        <v>2829</v>
      </c>
      <c r="I98" s="295">
        <v>2756</v>
      </c>
      <c r="J98" s="295">
        <v>2246</v>
      </c>
      <c r="K98" s="295">
        <v>510</v>
      </c>
      <c r="L98" s="295">
        <v>73</v>
      </c>
      <c r="M98" s="300">
        <v>3.0398347440341162E-2</v>
      </c>
      <c r="N98" s="301">
        <v>3.0219883561043659E-2</v>
      </c>
    </row>
    <row r="99" spans="1:14" ht="18" customHeight="1" x14ac:dyDescent="0.15">
      <c r="A99" s="302" t="s">
        <v>419</v>
      </c>
      <c r="B99" s="299" t="s">
        <v>593</v>
      </c>
      <c r="C99" s="295">
        <v>422</v>
      </c>
      <c r="D99" s="295">
        <v>50</v>
      </c>
      <c r="E99" s="295">
        <v>20</v>
      </c>
      <c r="F99" s="295">
        <v>352</v>
      </c>
      <c r="G99" s="295">
        <v>52</v>
      </c>
      <c r="H99" s="295">
        <v>300</v>
      </c>
      <c r="I99" s="295">
        <v>296</v>
      </c>
      <c r="J99" s="295">
        <v>246</v>
      </c>
      <c r="K99" s="295">
        <v>50</v>
      </c>
      <c r="L99" s="295">
        <v>4</v>
      </c>
      <c r="M99" s="300">
        <v>2.1181992314952335E-2</v>
      </c>
      <c r="N99" s="301">
        <v>1.7668391693988678E-2</v>
      </c>
    </row>
    <row r="100" spans="1:14" ht="18" customHeight="1" x14ac:dyDescent="0.15">
      <c r="A100" s="302" t="s">
        <v>420</v>
      </c>
      <c r="B100" s="299" t="s">
        <v>594</v>
      </c>
      <c r="C100" s="295">
        <v>4897</v>
      </c>
      <c r="D100" s="295">
        <v>510</v>
      </c>
      <c r="E100" s="295">
        <v>160</v>
      </c>
      <c r="F100" s="295">
        <v>4227</v>
      </c>
      <c r="G100" s="295">
        <v>708</v>
      </c>
      <c r="H100" s="295">
        <v>3519</v>
      </c>
      <c r="I100" s="295">
        <v>3474</v>
      </c>
      <c r="J100" s="295">
        <v>3204</v>
      </c>
      <c r="K100" s="295">
        <v>270</v>
      </c>
      <c r="L100" s="295">
        <v>45</v>
      </c>
      <c r="M100" s="300">
        <v>3.3579506475883598E-2</v>
      </c>
      <c r="N100" s="301">
        <v>2.8985210102830297E-2</v>
      </c>
    </row>
    <row r="101" spans="1:14" ht="18" customHeight="1" x14ac:dyDescent="0.15">
      <c r="A101" s="302" t="s">
        <v>421</v>
      </c>
      <c r="B101" s="299" t="s">
        <v>595</v>
      </c>
      <c r="C101" s="295">
        <v>36199</v>
      </c>
      <c r="D101" s="295">
        <v>4935</v>
      </c>
      <c r="E101" s="295">
        <v>410</v>
      </c>
      <c r="F101" s="295">
        <v>30854</v>
      </c>
      <c r="G101" s="295">
        <v>1611</v>
      </c>
      <c r="H101" s="295">
        <v>29243</v>
      </c>
      <c r="I101" s="295">
        <v>28550</v>
      </c>
      <c r="J101" s="295">
        <v>17332</v>
      </c>
      <c r="K101" s="295">
        <v>11218</v>
      </c>
      <c r="L101" s="295">
        <v>693</v>
      </c>
      <c r="M101" s="300">
        <v>0.1180136584174775</v>
      </c>
      <c r="N101" s="301">
        <v>0.10058823218356448</v>
      </c>
    </row>
    <row r="102" spans="1:14" ht="18" customHeight="1" x14ac:dyDescent="0.15">
      <c r="A102" s="302" t="s">
        <v>422</v>
      </c>
      <c r="B102" s="299" t="s">
        <v>653</v>
      </c>
      <c r="C102" s="295">
        <v>9485</v>
      </c>
      <c r="D102" s="295">
        <v>319</v>
      </c>
      <c r="E102" s="295">
        <v>239</v>
      </c>
      <c r="F102" s="295">
        <v>8927</v>
      </c>
      <c r="G102" s="295">
        <v>467</v>
      </c>
      <c r="H102" s="295">
        <v>8460</v>
      </c>
      <c r="I102" s="295">
        <v>7859</v>
      </c>
      <c r="J102" s="295">
        <v>4727</v>
      </c>
      <c r="K102" s="295">
        <v>3132</v>
      </c>
      <c r="L102" s="295">
        <v>601</v>
      </c>
      <c r="M102" s="300">
        <v>0.20918956412040585</v>
      </c>
      <c r="N102" s="301">
        <v>0.19688299830288486</v>
      </c>
    </row>
    <row r="103" spans="1:14" ht="18" customHeight="1" x14ac:dyDescent="0.15">
      <c r="A103" s="302" t="s">
        <v>423</v>
      </c>
      <c r="B103" s="299" t="s">
        <v>654</v>
      </c>
      <c r="C103" s="295">
        <v>29743</v>
      </c>
      <c r="D103" s="295">
        <v>3844</v>
      </c>
      <c r="E103" s="295">
        <v>1792</v>
      </c>
      <c r="F103" s="295">
        <v>24107</v>
      </c>
      <c r="G103" s="295">
        <v>950</v>
      </c>
      <c r="H103" s="295">
        <v>23157</v>
      </c>
      <c r="I103" s="295">
        <v>21955</v>
      </c>
      <c r="J103" s="295">
        <v>10122</v>
      </c>
      <c r="K103" s="295">
        <v>11833</v>
      </c>
      <c r="L103" s="295">
        <v>1202</v>
      </c>
      <c r="M103" s="300">
        <v>0.21257039075916639</v>
      </c>
      <c r="N103" s="301">
        <v>0.17229043506140015</v>
      </c>
    </row>
    <row r="104" spans="1:14" ht="18" customHeight="1" x14ac:dyDescent="0.15">
      <c r="A104" s="302" t="s">
        <v>424</v>
      </c>
      <c r="B104" s="299" t="s">
        <v>597</v>
      </c>
      <c r="C104" s="295">
        <v>11706</v>
      </c>
      <c r="D104" s="295">
        <v>4194</v>
      </c>
      <c r="E104" s="295">
        <v>1109</v>
      </c>
      <c r="F104" s="295">
        <v>6403</v>
      </c>
      <c r="G104" s="295">
        <v>420</v>
      </c>
      <c r="H104" s="295">
        <v>5983</v>
      </c>
      <c r="I104" s="295">
        <v>5808</v>
      </c>
      <c r="J104" s="295">
        <v>4426</v>
      </c>
      <c r="K104" s="295">
        <v>1382</v>
      </c>
      <c r="L104" s="295">
        <v>175</v>
      </c>
      <c r="M104" s="300">
        <v>0.28156696127047165</v>
      </c>
      <c r="N104" s="301">
        <v>0.1540127501294063</v>
      </c>
    </row>
    <row r="105" spans="1:14" ht="18" customHeight="1" x14ac:dyDescent="0.15">
      <c r="A105" s="302" t="s">
        <v>425</v>
      </c>
      <c r="B105" s="299" t="s">
        <v>655</v>
      </c>
      <c r="C105" s="295">
        <v>6848</v>
      </c>
      <c r="D105" s="295">
        <v>133</v>
      </c>
      <c r="E105" s="295">
        <v>13</v>
      </c>
      <c r="F105" s="295">
        <v>6702</v>
      </c>
      <c r="G105" s="295">
        <v>310</v>
      </c>
      <c r="H105" s="295">
        <v>6392</v>
      </c>
      <c r="I105" s="295">
        <v>6137</v>
      </c>
      <c r="J105" s="295">
        <v>3049</v>
      </c>
      <c r="K105" s="295">
        <v>3088</v>
      </c>
      <c r="L105" s="295">
        <v>255</v>
      </c>
      <c r="M105" s="300">
        <v>0.10897505365605099</v>
      </c>
      <c r="N105" s="301">
        <v>0.10665169532751953</v>
      </c>
    </row>
    <row r="106" spans="1:14" ht="18" customHeight="1" x14ac:dyDescent="0.15">
      <c r="A106" s="302" t="s">
        <v>426</v>
      </c>
      <c r="B106" s="299" t="s">
        <v>673</v>
      </c>
      <c r="C106" s="295">
        <v>493</v>
      </c>
      <c r="D106" s="295">
        <v>70</v>
      </c>
      <c r="E106" s="295">
        <v>30</v>
      </c>
      <c r="F106" s="295">
        <v>393</v>
      </c>
      <c r="G106" s="295">
        <v>47</v>
      </c>
      <c r="H106" s="295">
        <v>346</v>
      </c>
      <c r="I106" s="295">
        <v>333</v>
      </c>
      <c r="J106" s="295">
        <v>292</v>
      </c>
      <c r="K106" s="295">
        <v>41</v>
      </c>
      <c r="L106" s="295">
        <v>13</v>
      </c>
      <c r="M106" s="300">
        <v>0.11558126945745027</v>
      </c>
      <c r="N106" s="301">
        <v>9.2136792894072936E-2</v>
      </c>
    </row>
    <row r="107" spans="1:14" ht="18" customHeight="1" x14ac:dyDescent="0.15">
      <c r="A107" s="302" t="s">
        <v>427</v>
      </c>
      <c r="B107" s="299" t="s">
        <v>599</v>
      </c>
      <c r="C107" s="295">
        <v>7819</v>
      </c>
      <c r="D107" s="295">
        <v>2050</v>
      </c>
      <c r="E107" s="295">
        <v>286</v>
      </c>
      <c r="F107" s="295">
        <v>5483</v>
      </c>
      <c r="G107" s="295">
        <v>410</v>
      </c>
      <c r="H107" s="295">
        <v>5073</v>
      </c>
      <c r="I107" s="295">
        <v>4657</v>
      </c>
      <c r="J107" s="295">
        <v>2857</v>
      </c>
      <c r="K107" s="295">
        <v>1800</v>
      </c>
      <c r="L107" s="295">
        <v>416</v>
      </c>
      <c r="M107" s="300">
        <v>0.15560805334464575</v>
      </c>
      <c r="N107" s="301">
        <v>0.10911867968905137</v>
      </c>
    </row>
    <row r="108" spans="1:14" ht="18" customHeight="1" x14ac:dyDescent="0.15">
      <c r="A108" s="302" t="s">
        <v>428</v>
      </c>
      <c r="B108" s="299" t="s">
        <v>656</v>
      </c>
      <c r="C108" s="295">
        <v>0</v>
      </c>
      <c r="D108" s="295">
        <v>0</v>
      </c>
      <c r="E108" s="295">
        <v>0</v>
      </c>
      <c r="F108" s="295">
        <v>0</v>
      </c>
      <c r="G108" s="295">
        <v>0</v>
      </c>
      <c r="H108" s="295">
        <v>0</v>
      </c>
      <c r="I108" s="295">
        <v>0</v>
      </c>
      <c r="J108" s="295">
        <v>0</v>
      </c>
      <c r="K108" s="295">
        <v>0</v>
      </c>
      <c r="L108" s="295">
        <v>0</v>
      </c>
      <c r="M108" s="300">
        <v>0</v>
      </c>
      <c r="N108" s="301">
        <v>0</v>
      </c>
    </row>
    <row r="109" spans="1:14" ht="18" customHeight="1" thickBot="1" x14ac:dyDescent="0.2">
      <c r="A109" s="302" t="s">
        <v>429</v>
      </c>
      <c r="B109" s="299" t="s">
        <v>657</v>
      </c>
      <c r="C109" s="295">
        <v>283</v>
      </c>
      <c r="D109" s="303">
        <v>1</v>
      </c>
      <c r="E109" s="303">
        <v>1</v>
      </c>
      <c r="F109" s="295">
        <v>281</v>
      </c>
      <c r="G109" s="295">
        <v>19</v>
      </c>
      <c r="H109" s="295">
        <v>262</v>
      </c>
      <c r="I109" s="295">
        <v>259</v>
      </c>
      <c r="J109" s="303">
        <v>204</v>
      </c>
      <c r="K109" s="303">
        <v>55</v>
      </c>
      <c r="L109" s="303">
        <v>3</v>
      </c>
      <c r="M109" s="300">
        <v>6.6097111978947768E-3</v>
      </c>
      <c r="N109" s="301">
        <v>6.5629994579803263E-3</v>
      </c>
    </row>
    <row r="110" spans="1:14" ht="18" customHeight="1" thickBot="1" x14ac:dyDescent="0.2">
      <c r="A110" s="304"/>
      <c r="B110" s="305" t="s">
        <v>13</v>
      </c>
      <c r="C110" s="306">
        <v>657136</v>
      </c>
      <c r="D110" s="307">
        <v>70924</v>
      </c>
      <c r="E110" s="307">
        <v>33316</v>
      </c>
      <c r="F110" s="306">
        <v>552896</v>
      </c>
      <c r="G110" s="306">
        <v>35937</v>
      </c>
      <c r="H110" s="306">
        <v>516959</v>
      </c>
      <c r="I110" s="306">
        <v>502973</v>
      </c>
      <c r="J110" s="307">
        <v>366316</v>
      </c>
      <c r="K110" s="308">
        <v>136657</v>
      </c>
      <c r="L110" s="308">
        <v>13986</v>
      </c>
      <c r="M110" s="309">
        <v>7.3989553072923125E-2</v>
      </c>
      <c r="N110" s="310">
        <v>6.2252757322391265E-2</v>
      </c>
    </row>
  </sheetData>
  <sheetProtection sheet="1" objects="1" scenarios="1"/>
  <mergeCells count="11">
    <mergeCell ref="N3:N6"/>
    <mergeCell ref="G4:G6"/>
    <mergeCell ref="H4:H6"/>
    <mergeCell ref="I5:I6"/>
    <mergeCell ref="L5:L6"/>
    <mergeCell ref="M3:M6"/>
    <mergeCell ref="A3:B6"/>
    <mergeCell ref="C3:C6"/>
    <mergeCell ref="D3:D6"/>
    <mergeCell ref="E3:E6"/>
    <mergeCell ref="F3:F6"/>
  </mergeCells>
  <phoneticPr fontId="4"/>
  <pageMargins left="0.59055118110236227" right="0.39370078740157483" top="0.59055118110236227" bottom="0.59055118110236227" header="0.51181102362204722" footer="0.51181102362204722"/>
  <pageSetup paperSize="9" scale="70" fitToHeight="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27"/>
  <sheetViews>
    <sheetView showGridLines="0" zoomScaleNormal="100" workbookViewId="0">
      <selection activeCell="M33" sqref="M33"/>
    </sheetView>
  </sheetViews>
  <sheetFormatPr defaultRowHeight="13.5" x14ac:dyDescent="0.15"/>
  <cols>
    <col min="1" max="1" width="2.625" customWidth="1"/>
    <col min="2" max="2" width="7.375" customWidth="1"/>
    <col min="6" max="6" width="10.5" bestFit="1" customWidth="1"/>
    <col min="7" max="7" width="10.625" customWidth="1"/>
    <col min="8" max="8" width="10.375" customWidth="1"/>
  </cols>
  <sheetData>
    <row r="1" spans="2:7" x14ac:dyDescent="0.15">
      <c r="B1" s="175"/>
    </row>
    <row r="3" spans="2:7" x14ac:dyDescent="0.15">
      <c r="B3" s="3" t="s">
        <v>31</v>
      </c>
      <c r="D3" s="3"/>
      <c r="E3" s="3"/>
    </row>
    <row r="4" spans="2:7" x14ac:dyDescent="0.15">
      <c r="B4" s="6" t="s">
        <v>30</v>
      </c>
      <c r="D4" s="3"/>
      <c r="E4" s="3"/>
    </row>
    <row r="5" spans="2:7" x14ac:dyDescent="0.15">
      <c r="B5" t="s">
        <v>271</v>
      </c>
    </row>
    <row r="7" spans="2:7" ht="40.5" customHeight="1" x14ac:dyDescent="0.15">
      <c r="C7" s="5"/>
      <c r="D7" s="4" t="s">
        <v>26</v>
      </c>
      <c r="E7" s="4" t="s">
        <v>27</v>
      </c>
      <c r="F7" s="330" t="s">
        <v>511</v>
      </c>
      <c r="G7" s="330" t="s">
        <v>512</v>
      </c>
    </row>
    <row r="8" spans="2:7" x14ac:dyDescent="0.15">
      <c r="C8" s="201" t="s">
        <v>473</v>
      </c>
      <c r="D8" s="326">
        <v>294900</v>
      </c>
      <c r="E8" s="326">
        <v>435359</v>
      </c>
      <c r="F8" s="331">
        <f t="shared" ref="F8:F16" si="0">D8/E8</f>
        <v>0.67737200792908836</v>
      </c>
      <c r="G8" s="332"/>
    </row>
    <row r="9" spans="2:7" x14ac:dyDescent="0.15">
      <c r="C9" s="7" t="s">
        <v>28</v>
      </c>
      <c r="D9" s="327">
        <v>288154</v>
      </c>
      <c r="E9" s="327">
        <v>453147</v>
      </c>
      <c r="F9" s="331">
        <f t="shared" si="0"/>
        <v>0.63589519515742132</v>
      </c>
      <c r="G9" s="332"/>
    </row>
    <row r="10" spans="2:7" x14ac:dyDescent="0.15">
      <c r="C10" s="7" t="s">
        <v>29</v>
      </c>
      <c r="D10" s="326">
        <v>289923</v>
      </c>
      <c r="E10" s="326">
        <v>480680</v>
      </c>
      <c r="F10" s="331">
        <f t="shared" si="0"/>
        <v>0.60315178497129063</v>
      </c>
      <c r="G10" s="331">
        <f>AVERAGE(F8:F10)</f>
        <v>0.63880632935260007</v>
      </c>
    </row>
    <row r="11" spans="2:7" x14ac:dyDescent="0.15">
      <c r="C11" s="7" t="s">
        <v>325</v>
      </c>
      <c r="D11" s="328">
        <v>284201</v>
      </c>
      <c r="E11" s="329">
        <v>454194</v>
      </c>
      <c r="F11" s="331">
        <f t="shared" si="0"/>
        <v>0.62572601135197736</v>
      </c>
      <c r="G11" s="331">
        <f t="shared" ref="G11:G16" si="1">AVERAGE(F9:F11)</f>
        <v>0.62159099716022981</v>
      </c>
    </row>
    <row r="12" spans="2:7" x14ac:dyDescent="0.15">
      <c r="C12" s="7" t="s">
        <v>471</v>
      </c>
      <c r="D12" s="329">
        <v>293504</v>
      </c>
      <c r="E12" s="329">
        <v>460582</v>
      </c>
      <c r="F12" s="331">
        <f t="shared" si="0"/>
        <v>0.63724591929341567</v>
      </c>
      <c r="G12" s="331">
        <f t="shared" si="1"/>
        <v>0.62204123853889459</v>
      </c>
    </row>
    <row r="13" spans="2:7" x14ac:dyDescent="0.15">
      <c r="C13" s="7" t="s">
        <v>472</v>
      </c>
      <c r="D13" s="329">
        <v>247904</v>
      </c>
      <c r="E13" s="329">
        <v>459612</v>
      </c>
      <c r="F13" s="331">
        <f t="shared" si="0"/>
        <v>0.5393766916442565</v>
      </c>
      <c r="G13" s="331">
        <f t="shared" si="1"/>
        <v>0.60078287409654985</v>
      </c>
    </row>
    <row r="14" spans="2:7" x14ac:dyDescent="0.15">
      <c r="C14" s="7" t="s">
        <v>508</v>
      </c>
      <c r="D14" s="329">
        <v>295164</v>
      </c>
      <c r="E14" s="329">
        <v>464673</v>
      </c>
      <c r="F14" s="331">
        <f t="shared" si="0"/>
        <v>0.63520798497007569</v>
      </c>
      <c r="G14" s="331">
        <f t="shared" si="1"/>
        <v>0.60394353196924921</v>
      </c>
    </row>
    <row r="15" spans="2:7" x14ac:dyDescent="0.15">
      <c r="C15" s="7" t="s">
        <v>509</v>
      </c>
      <c r="D15" s="329">
        <v>306673</v>
      </c>
      <c r="E15" s="329">
        <v>465505</v>
      </c>
      <c r="F15" s="331">
        <f t="shared" si="0"/>
        <v>0.65879636094134331</v>
      </c>
      <c r="G15" s="331">
        <f t="shared" si="1"/>
        <v>0.6111270125185585</v>
      </c>
    </row>
    <row r="16" spans="2:7" x14ac:dyDescent="0.15">
      <c r="C16" s="7" t="s">
        <v>510</v>
      </c>
      <c r="D16" s="329">
        <v>255599</v>
      </c>
      <c r="E16" s="329">
        <v>462599</v>
      </c>
      <c r="F16" s="331">
        <f t="shared" si="0"/>
        <v>0.55252821558196197</v>
      </c>
      <c r="G16" s="331">
        <f t="shared" si="1"/>
        <v>0.61551085383112702</v>
      </c>
    </row>
    <row r="17" spans="3:10" x14ac:dyDescent="0.15">
      <c r="C17" s="7" t="s">
        <v>515</v>
      </c>
      <c r="D17" s="329">
        <v>315496</v>
      </c>
      <c r="E17" s="329">
        <v>499742</v>
      </c>
      <c r="F17" s="331">
        <f t="shared" ref="F17:F19" si="2">D17/E17</f>
        <v>0.63131775996414152</v>
      </c>
      <c r="G17" s="331">
        <f t="shared" ref="G17" si="3">AVERAGE(F15:F17)</f>
        <v>0.61421411216248234</v>
      </c>
    </row>
    <row r="18" spans="3:10" x14ac:dyDescent="0.15">
      <c r="C18" s="7" t="s">
        <v>516</v>
      </c>
      <c r="D18" s="329">
        <v>288790</v>
      </c>
      <c r="E18" s="329">
        <v>505610</v>
      </c>
      <c r="F18" s="331">
        <f t="shared" si="2"/>
        <v>0.57117145626075438</v>
      </c>
      <c r="G18" s="331">
        <f t="shared" ref="G18:G23" si="4">AVERAGE(F16:F18)</f>
        <v>0.58500581060228596</v>
      </c>
    </row>
    <row r="19" spans="3:10" x14ac:dyDescent="0.15">
      <c r="C19" s="7" t="s">
        <v>520</v>
      </c>
      <c r="D19" s="329">
        <v>231071</v>
      </c>
      <c r="E19" s="329">
        <v>463013</v>
      </c>
      <c r="F19" s="331">
        <f t="shared" si="2"/>
        <v>0.49905942165770723</v>
      </c>
      <c r="G19" s="331">
        <f t="shared" si="4"/>
        <v>0.56718287929420097</v>
      </c>
    </row>
    <row r="20" spans="3:10" x14ac:dyDescent="0.15">
      <c r="C20" s="7" t="s">
        <v>664</v>
      </c>
      <c r="D20" s="329">
        <v>286825</v>
      </c>
      <c r="E20" s="329">
        <v>506558</v>
      </c>
      <c r="F20" s="331">
        <f t="shared" ref="F20" si="5">D20/E20</f>
        <v>0.56622341370583429</v>
      </c>
      <c r="G20" s="331">
        <f t="shared" si="4"/>
        <v>0.5454847638747653</v>
      </c>
    </row>
    <row r="21" spans="3:10" ht="13.5" customHeight="1" x14ac:dyDescent="0.15">
      <c r="C21" s="7" t="s">
        <v>666</v>
      </c>
      <c r="D21" s="329">
        <v>274348</v>
      </c>
      <c r="E21" s="329">
        <v>528386</v>
      </c>
      <c r="F21" s="331">
        <f t="shared" ref="F21" si="6">D21/E21</f>
        <v>0.51921890436158413</v>
      </c>
      <c r="G21" s="331">
        <f t="shared" si="4"/>
        <v>0.52816724657504188</v>
      </c>
      <c r="H21" s="3"/>
      <c r="I21" s="3"/>
      <c r="J21" s="3"/>
    </row>
    <row r="22" spans="3:10" ht="13.5" customHeight="1" x14ac:dyDescent="0.15">
      <c r="C22" s="7" t="s">
        <v>670</v>
      </c>
      <c r="D22" s="329">
        <v>290513</v>
      </c>
      <c r="E22" s="329">
        <v>530200</v>
      </c>
      <c r="F22" s="331">
        <f t="shared" ref="F22" si="7">D22/E22</f>
        <v>0.54793096944549224</v>
      </c>
      <c r="G22" s="331">
        <f t="shared" si="4"/>
        <v>0.54445776250430356</v>
      </c>
      <c r="H22" s="3"/>
      <c r="I22" s="3"/>
      <c r="J22" s="3"/>
    </row>
    <row r="23" spans="3:10" ht="13.5" customHeight="1" x14ac:dyDescent="0.15">
      <c r="C23" s="7" t="s">
        <v>671</v>
      </c>
      <c r="D23" s="329">
        <v>306546</v>
      </c>
      <c r="E23" s="329">
        <v>562723</v>
      </c>
      <c r="F23" s="331">
        <f t="shared" ref="F23" si="8">D23/E23</f>
        <v>0.54475470169159601</v>
      </c>
      <c r="G23" s="331">
        <f t="shared" si="4"/>
        <v>0.53730152516622409</v>
      </c>
      <c r="H23" s="3"/>
      <c r="I23" s="3"/>
      <c r="J23" s="3"/>
    </row>
    <row r="24" spans="3:10" ht="13.5" customHeight="1" x14ac:dyDescent="0.15">
      <c r="C24" s="7" t="s">
        <v>672</v>
      </c>
      <c r="D24" s="329">
        <v>273027</v>
      </c>
      <c r="E24" s="329">
        <v>533980</v>
      </c>
      <c r="F24" s="331">
        <f t="shared" ref="F24" si="9">D24/E24</f>
        <v>0.51130566687890933</v>
      </c>
      <c r="G24" s="331">
        <f t="shared" ref="G24" si="10">AVERAGE(F22:F24)</f>
        <v>0.53466377933866582</v>
      </c>
      <c r="H24" s="3"/>
      <c r="I24" s="3"/>
      <c r="J24" s="3"/>
    </row>
    <row r="25" spans="3:10" x14ac:dyDescent="0.15">
      <c r="C25" s="3"/>
      <c r="D25" s="3"/>
      <c r="E25" s="3"/>
      <c r="F25" s="3"/>
      <c r="G25" s="3"/>
      <c r="H25" s="3"/>
      <c r="I25" s="3"/>
      <c r="J25" s="3"/>
    </row>
    <row r="26" spans="3:10" x14ac:dyDescent="0.15">
      <c r="C26" s="3"/>
      <c r="D26" s="3"/>
      <c r="E26" s="3"/>
      <c r="F26" s="3"/>
      <c r="G26" s="3"/>
      <c r="H26" s="3"/>
      <c r="I26" s="3"/>
      <c r="J26" s="3"/>
    </row>
    <row r="27" spans="3:10" x14ac:dyDescent="0.15">
      <c r="C27" s="325"/>
    </row>
  </sheetData>
  <phoneticPr fontId="4"/>
  <pageMargins left="0.74803149606299213" right="0.74803149606299213" top="0.98425196850393704" bottom="0.98425196850393704"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利用上の注意</vt:lpstr>
      <vt:lpstr>使い方</vt:lpstr>
      <vt:lpstr>入力・分析シート</vt:lpstr>
      <vt:lpstr>分析結果</vt:lpstr>
      <vt:lpstr>生産者価格評価表</vt:lpstr>
      <vt:lpstr>投入係数表</vt:lpstr>
      <vt:lpstr>逆行列係数表(I-(I-M)A)^-1</vt:lpstr>
      <vt:lpstr>雇用表(103部門）</vt:lpstr>
      <vt:lpstr>消費転換係数</vt:lpstr>
      <vt:lpstr>'逆行列係数表(I-(I-M)A)^-1'!Print_Area</vt:lpstr>
      <vt:lpstr>'雇用表(103部門）'!Print_Area</vt:lpstr>
      <vt:lpstr>使い方!Print_Area</vt:lpstr>
      <vt:lpstr>生産者価格評価表!Print_Area</vt:lpstr>
      <vt:lpstr>投入係数表!Print_Area</vt:lpstr>
      <vt:lpstr>分析結果!Print_Area</vt:lpstr>
      <vt:lpstr>利用上の注意!Print_Area</vt:lpstr>
      <vt:lpstr>消費転換係数</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岩手県ふるさと振興部調査統計課調査分析担当</dc:creator>
  <cp:lastModifiedBy>佐藤 仁美</cp:lastModifiedBy>
  <cp:lastPrinted>2026-03-23T06:07:54Z</cp:lastPrinted>
  <dcterms:created xsi:type="dcterms:W3CDTF">2012-02-28T04:02:31Z</dcterms:created>
  <dcterms:modified xsi:type="dcterms:W3CDTF">2026-05-13T04:20:51Z</dcterms:modified>
</cp:coreProperties>
</file>