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370" activeTab="0"/>
  </bookViews>
  <sheets>
    <sheet name="目次" sheetId="1" r:id="rId1"/>
    <sheet name="第5表 男女計" sheetId="2" r:id="rId2"/>
    <sheet name="第5表 男" sheetId="3" r:id="rId3"/>
    <sheet name="第5表 女" sheetId="4" r:id="rId4"/>
    <sheet name="第6表" sheetId="5" r:id="rId5"/>
    <sheet name="第7表" sheetId="6" r:id="rId6"/>
    <sheet name="第8表" sheetId="7" r:id="rId7"/>
    <sheet name="第9表" sheetId="8" r:id="rId8"/>
    <sheet name="第10表" sheetId="9" r:id="rId9"/>
  </sheets>
  <externalReferences>
    <externalReference r:id="rId12"/>
    <externalReference r:id="rId13"/>
  </externalReferences>
  <definedNames>
    <definedName name="_xlnm.Print_Area" localSheetId="8">'第10表'!$C$8:$BT$93</definedName>
    <definedName name="_xlnm.Print_Area" localSheetId="3">'第5表 女'!$A$6:$W$129</definedName>
    <definedName name="_xlnm.Print_Area" localSheetId="2">'第5表 男'!$A$6:$W$129</definedName>
    <definedName name="_xlnm.Print_Area" localSheetId="1">'第5表 男女計'!$A$6:$W$129</definedName>
    <definedName name="_xlnm.Print_Area" localSheetId="5">'第7表'!$A$1:$T$35</definedName>
    <definedName name="_xlnm.Print_Titles" localSheetId="8">'第10表'!$B:$B,'第10表'!$1:$7</definedName>
    <definedName name="_xlnm.Print_Titles" localSheetId="3">'第5表 女'!$1:$5</definedName>
    <definedName name="_xlnm.Print_Titles" localSheetId="2">'第5表 男'!$1:$5</definedName>
    <definedName name="_xlnm.Print_Titles" localSheetId="1">'第5表 男女計'!$1:$5</definedName>
    <definedName name="_xlnm.Print_Titles" localSheetId="5">'第7表'!$1:$3</definedName>
  </definedNames>
  <calcPr fullCalcOnLoad="1"/>
</workbook>
</file>

<file path=xl/sharedStrings.xml><?xml version="1.0" encoding="utf-8"?>
<sst xmlns="http://schemas.openxmlformats.org/spreadsheetml/2006/main" count="942" uniqueCount="331">
  <si>
    <t>第５表　　　　年齢（各歳 ・ ５歳階級）別 ・ 要因別増減状況</t>
  </si>
  <si>
    <t>（男女計）</t>
  </si>
  <si>
    <t>(平成21年10月～平成22年9月)</t>
  </si>
  <si>
    <t>（単位 ： 人）</t>
  </si>
  <si>
    <t>区分</t>
  </si>
  <si>
    <t>平成21年</t>
  </si>
  <si>
    <t>自　　然　　動　　態</t>
  </si>
  <si>
    <t>社　　　　　　　　会　　　　　　　　動　　　　　　　　態</t>
  </si>
  <si>
    <t>外 国 人</t>
  </si>
  <si>
    <t>帰   化</t>
  </si>
  <si>
    <t>年間増減</t>
  </si>
  <si>
    <t>平成22年</t>
  </si>
  <si>
    <t>10月1日</t>
  </si>
  <si>
    <t>転　　　　　　　　　　　　入</t>
  </si>
  <si>
    <t>転　　　　　　　　　　　　出</t>
  </si>
  <si>
    <t>社会増減</t>
  </si>
  <si>
    <t>登　　録</t>
  </si>
  <si>
    <t>年齢</t>
  </si>
  <si>
    <t>推計人口</t>
  </si>
  <si>
    <t>出　　生</t>
  </si>
  <si>
    <t>死　　亡</t>
  </si>
  <si>
    <t>自然増減</t>
  </si>
  <si>
    <t>県　　内</t>
  </si>
  <si>
    <t>県　　外</t>
  </si>
  <si>
    <t>職権記載</t>
  </si>
  <si>
    <t>計</t>
  </si>
  <si>
    <t>職権消除</t>
  </si>
  <si>
    <t>増　　減</t>
  </si>
  <si>
    <t>総　　数</t>
  </si>
  <si>
    <t>歳</t>
  </si>
  <si>
    <t>0～4</t>
  </si>
  <si>
    <t>－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</si>
  <si>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</si>
  <si>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</si>
  <si>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</si>
  <si>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</si>
  <si>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</si>
  <si>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</si>
  <si>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</si>
  <si>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</si>
  <si>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</si>
  <si>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</si>
  <si>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</si>
  <si>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</si>
  <si>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</si>
  <si>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</si>
  <si>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</si>
  <si>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</si>
  <si>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</si>
  <si>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</si>
  <si>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</si>
  <si>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不詳</t>
  </si>
  <si>
    <t>－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</si>
  <si>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</si>
  <si>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</si>
  <si>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</si>
  <si>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</si>
  <si>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</si>
  <si>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</si>
  <si>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</si>
  <si>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</si>
  <si>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</si>
  <si>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</si>
  <si>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</si>
  <si>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</si>
  <si>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</si>
  <si>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</si>
  <si>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</si>
  <si>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</si>
  <si>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</si>
  <si>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</si>
  <si>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5～9</t>
  </si>
  <si>
    <t>0～4</t>
  </si>
  <si>
    <t>年間増減</t>
  </si>
  <si>
    <t>帰   化</t>
  </si>
  <si>
    <t>（男）</t>
  </si>
  <si>
    <t>（女）</t>
  </si>
  <si>
    <t>第６表　　　　年齢（５歳階級）別 ・ 男女別死亡数及び死亡率</t>
  </si>
  <si>
    <t>（単位：人・‰）</t>
  </si>
  <si>
    <t>区　　分</t>
  </si>
  <si>
    <t>総　　数</t>
  </si>
  <si>
    <t>男</t>
  </si>
  <si>
    <t>女</t>
  </si>
  <si>
    <t>男</t>
  </si>
  <si>
    <t>女</t>
  </si>
  <si>
    <t xml:space="preserve"> 50 ～　54歳</t>
  </si>
  <si>
    <t xml:space="preserve">   0 ～ 4歳</t>
  </si>
  <si>
    <t>55 ～　59</t>
  </si>
  <si>
    <t xml:space="preserve"> 5 ～　9</t>
  </si>
  <si>
    <t>60 ～　64</t>
  </si>
  <si>
    <t>10 ～ 14</t>
  </si>
  <si>
    <t>65 ～　69</t>
  </si>
  <si>
    <t>15 ～ 19</t>
  </si>
  <si>
    <t>70 ～　74</t>
  </si>
  <si>
    <t>20 ～ 24</t>
  </si>
  <si>
    <t>75 ～　79</t>
  </si>
  <si>
    <t>25 ～ 29</t>
  </si>
  <si>
    <t>80 ～　84</t>
  </si>
  <si>
    <t>30 ～ 34</t>
  </si>
  <si>
    <t>85 ～　89</t>
  </si>
  <si>
    <t>35 ～ 39</t>
  </si>
  <si>
    <t>90 ～　94</t>
  </si>
  <si>
    <t>40 ～ 44</t>
  </si>
  <si>
    <t>95 ～　99</t>
  </si>
  <si>
    <t>45 ～ 49</t>
  </si>
  <si>
    <t>100歳以上</t>
  </si>
  <si>
    <t>平成21年10月1日</t>
  </si>
  <si>
    <t>平成21年10月1日～</t>
  </si>
  <si>
    <t>平成22年9月30日の出生数</t>
  </si>
  <si>
    <t>（注）</t>
  </si>
  <si>
    <t>(　)書きは死亡率(人口1,000人当たり)であり、次の式で計算している。</t>
  </si>
  <si>
    <t>死　亡　数</t>
  </si>
  <si>
    <t>死亡率 ＝</t>
  </si>
  <si>
    <t>×1000</t>
  </si>
  <si>
    <t>第７表　　　　年齢（５歳階級）別 ・ 男女別社会動態</t>
  </si>
  <si>
    <t>（単位：人・％）</t>
  </si>
  <si>
    <t>総　　　　　　　　　　　数</t>
  </si>
  <si>
    <t xml:space="preserve">区　分
</t>
  </si>
  <si>
    <t>県外転入</t>
  </si>
  <si>
    <t>県外転出</t>
  </si>
  <si>
    <t>社会増減数</t>
  </si>
  <si>
    <t>社会増減率</t>
  </si>
  <si>
    <t>歳</t>
  </si>
  <si>
    <t xml:space="preserve"> 0 ～　4</t>
  </si>
  <si>
    <t xml:space="preserve"> 5 ～　9</t>
  </si>
  <si>
    <t>10 ～　14</t>
  </si>
  <si>
    <t>15 ～　19</t>
  </si>
  <si>
    <t>20 ～　24</t>
  </si>
  <si>
    <t>25 ～　29</t>
  </si>
  <si>
    <t>30 ～　34</t>
  </si>
  <si>
    <t>35 ～　39</t>
  </si>
  <si>
    <t>40 ～　44</t>
  </si>
  <si>
    <t>45 ～　49</t>
  </si>
  <si>
    <t>50 ～　54</t>
  </si>
  <si>
    <t>55 ～　59</t>
  </si>
  <si>
    <t>60 ～　64</t>
  </si>
  <si>
    <t>65 ～　69</t>
  </si>
  <si>
    <t>70 ～　74</t>
  </si>
  <si>
    <t>75 ～　79</t>
  </si>
  <si>
    <t>80 ～　84</t>
  </si>
  <si>
    <t>85 ～　89</t>
  </si>
  <si>
    <t>90 ～　94</t>
  </si>
  <si>
    <t>95 ～　99</t>
  </si>
  <si>
    <t>（注） １　県外転入は、国外・職権記載を含む。</t>
  </si>
  <si>
    <t>３　社会増減率は次の式で計算している。</t>
  </si>
  <si>
    <t>　　　 ２　県外転出は、国外・職権消除を含む。</t>
  </si>
  <si>
    <t xml:space="preserve"> </t>
  </si>
  <si>
    <t>社　会　増　減　数</t>
  </si>
  <si>
    <t>社会増減率　＝</t>
  </si>
  <si>
    <t>　×　100</t>
  </si>
  <si>
    <t>第８表　　　　月 別 ・ 要 因 別 増 減 状 況</t>
  </si>
  <si>
    <t>区　分</t>
  </si>
  <si>
    <t>社　　　　　　　会　　　　　　　動　　　　　　　態</t>
  </si>
  <si>
    <t>外　国　人</t>
  </si>
  <si>
    <t>外国増減(非表示)</t>
  </si>
  <si>
    <t>[　参　考　]</t>
  </si>
  <si>
    <t>転　　　　　　　入</t>
  </si>
  <si>
    <t>転　　　　　　　出</t>
  </si>
  <si>
    <t>社　　会</t>
  </si>
  <si>
    <t>帰　　化</t>
  </si>
  <si>
    <t>月間増減</t>
  </si>
  <si>
    <t>移動後（翌月１日</t>
  </si>
  <si>
    <t>月　別</t>
  </si>
  <si>
    <t>出　　生</t>
  </si>
  <si>
    <t>死　　亡</t>
  </si>
  <si>
    <t>自然増減</t>
  </si>
  <si>
    <t>現在）の推計人口</t>
  </si>
  <si>
    <t>総　　　数</t>
  </si>
  <si>
    <t>平成21年10月</t>
  </si>
  <si>
    <t>11月</t>
  </si>
  <si>
    <t>12月</t>
  </si>
  <si>
    <t>平成22年1月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</si>
  <si>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</si>
  <si>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</si>
  <si>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</si>
  <si>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</si>
  <si>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</si>
  <si>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</si>
  <si>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</si>
  <si>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</si>
  <si>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第９表　　　　月別 ・ 男女別出生数及び死亡数</t>
  </si>
  <si>
    <t>出　　　生　　　数</t>
  </si>
  <si>
    <t>死　　亡　　数</t>
  </si>
  <si>
    <t>月別</t>
  </si>
  <si>
    <t>　　第１０表　　　　岩手県人口移動一覧表</t>
  </si>
  <si>
    <t>(平成22年市町村別転出入者数)</t>
  </si>
  <si>
    <t>（単位：人）</t>
  </si>
  <si>
    <t>転出先等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</si>
  <si>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</si>
  <si>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</si>
  <si>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</si>
  <si>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</si>
  <si>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</si>
  <si>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</si>
  <si>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</si>
  <si>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</si>
  <si>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</si>
  <si>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</si>
  <si>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</si>
  <si>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</si>
  <si>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</si>
  <si>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</si>
  <si>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</si>
  <si>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</si>
  <si>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</si>
  <si>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</si>
  <si>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</si>
  <si>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</si>
  <si>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</si>
  <si>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</si>
  <si>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</si>
  <si>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</si>
  <si>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</si>
  <si>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</si>
  <si>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</si>
  <si>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</si>
  <si>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</si>
  <si>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</si>
  <si>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</si>
  <si>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</si>
  <si>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</si>
  <si>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</si>
  <si>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</si>
  <si>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県内転出計</t>
  </si>
  <si>
    <t>県外転出計</t>
  </si>
  <si>
    <t>死亡</t>
  </si>
  <si>
    <t>職権消除</t>
  </si>
  <si>
    <t>減少計</t>
  </si>
  <si>
    <t>転入先等</t>
  </si>
  <si>
    <t>亡</t>
  </si>
  <si>
    <t>※</t>
  </si>
  <si>
    <t>①</t>
  </si>
  <si>
    <t>⑧</t>
  </si>
  <si>
    <t>⑨</t>
  </si>
  <si>
    <t>⑩</t>
  </si>
  <si>
    <t>⑪</t>
  </si>
  <si>
    <t>県内転入計</t>
  </si>
  <si>
    <t>②</t>
  </si>
  <si>
    <t>⑫</t>
  </si>
  <si>
    <t>県外転入計</t>
  </si>
  <si>
    <t>③</t>
  </si>
  <si>
    <t>⑬</t>
  </si>
  <si>
    <t>④</t>
  </si>
  <si>
    <t>⑤</t>
  </si>
  <si>
    <t>外国人増減</t>
  </si>
  <si>
    <t>⑥</t>
  </si>
  <si>
    <t>帰　化　数</t>
  </si>
  <si>
    <t>⑦</t>
  </si>
  <si>
    <t>⑭</t>
  </si>
  <si>
    <t>増　加　計</t>
  </si>
  <si>
    <t>（注）　移動一覧表の見方</t>
  </si>
  <si>
    <t>（１）　縦の欄の数値は、市町村別の県内転入者と県外転入者、出生、職権記載、外国人登録増減、帰化の数を示すものである。</t>
  </si>
  <si>
    <t>（２）　横の欄の数値は、市町村別の県内転出者と県外転出者、死亡、職権消除の数を示すものである。</t>
  </si>
  <si>
    <t>（３）　右辺下部の丸内番号を付した数値は県計で、それぞれ次の内容である。</t>
  </si>
  <si>
    <t>①県内転出入者総数</t>
  </si>
  <si>
    <t>②県外転入者総数</t>
  </si>
  <si>
    <t>　　③出生数</t>
  </si>
  <si>
    <t>　④職権記載総数</t>
  </si>
  <si>
    <t>⑤外国人登録増減数</t>
  </si>
  <si>
    <t>⑥帰化</t>
  </si>
  <si>
    <t>　　⑦増加総数（①＋②＋③＋④＋⑤＋⑥）</t>
  </si>
  <si>
    <t>　⑧県外転出者総数</t>
  </si>
  <si>
    <t>⑨死亡数</t>
  </si>
  <si>
    <t>⑩職権消除数</t>
  </si>
  <si>
    <t>　　⑪減少総数（①＋⑧＋⑨＋⑩）</t>
  </si>
  <si>
    <t>　⑫県外転出入増減数（②－⑧）</t>
  </si>
  <si>
    <t>⑬自然増減（③－⑨）</t>
  </si>
  <si>
    <t>⑭増加数から減少数を差し引いた純増加数（⑦－⑪）</t>
  </si>
  <si>
    <t>目　　次</t>
  </si>
  <si>
    <t>第５表　年齢(各歳・５歳階級)別・要因別増減状況</t>
  </si>
  <si>
    <t>(男女計)</t>
  </si>
  <si>
    <t>(男)</t>
  </si>
  <si>
    <t>(女)</t>
  </si>
  <si>
    <t>第６表　年齢(５歳階級)別・男女別死亡数及び死亡率</t>
  </si>
  <si>
    <t>第７表　年齢(５歳階級)別・男女別社会動態</t>
  </si>
  <si>
    <t>第８表　月別・要因別増減状況</t>
  </si>
  <si>
    <t>第９表　月別・男女別出生数及び死亡数</t>
  </si>
  <si>
    <t>第10表　岩手県人口移動一覧表(平成20年市町村別転出入者数)</t>
  </si>
  <si>
    <t>　※選択した統計表からこのシートに戻る際は、各統計表の上にある　　　　　をクリックしてください。</t>
  </si>
  <si>
    <t>平成22年　岩手県毎月人口推計（年報）</t>
  </si>
  <si>
    <t>Ⅱ　平成22年統計表（その３）</t>
  </si>
  <si>
    <t>(11.7)</t>
  </si>
  <si>
    <t>(12.8)</t>
  </si>
  <si>
    <t>(10.7)</t>
  </si>
  <si>
    <t>( 3.6)</t>
  </si>
  <si>
    <t>( 4.9)</t>
  </si>
  <si>
    <t>( 2.3)</t>
  </si>
  <si>
    <t>( 0.7)</t>
  </si>
  <si>
    <t>( 0.8)</t>
  </si>
  <si>
    <t>( 5.3)</t>
  </si>
  <si>
    <t>( 7.3)</t>
  </si>
  <si>
    <t>( 3.2)</t>
  </si>
  <si>
    <t>( 0.1)</t>
  </si>
  <si>
    <t>( 6.9)</t>
  </si>
  <si>
    <t>( 9.5)</t>
  </si>
  <si>
    <t>( 4.4)</t>
  </si>
  <si>
    <t>( 0.2)</t>
  </si>
  <si>
    <t>(15.8)</t>
  </si>
  <si>
    <t>( 6.4)</t>
  </si>
  <si>
    <t>( 0.3)</t>
  </si>
  <si>
    <t>(16.6)</t>
  </si>
  <si>
    <t>(25.4)</t>
  </si>
  <si>
    <t>( 9.7)</t>
  </si>
  <si>
    <t>( 0.5)</t>
  </si>
  <si>
    <t>(26.7)</t>
  </si>
  <si>
    <t>(39.9)</t>
  </si>
  <si>
    <t>(17.2)</t>
  </si>
  <si>
    <t>( 0.6)</t>
  </si>
  <si>
    <t>( 1.1)</t>
  </si>
  <si>
    <t>(48.3)</t>
  </si>
  <si>
    <t>(68.6)</t>
  </si>
  <si>
    <t>(35.5)</t>
  </si>
  <si>
    <t>( 0.9)</t>
  </si>
  <si>
    <t>(76.9)</t>
  </si>
  <si>
    <t>(102.8)</t>
  </si>
  <si>
    <t>(65.1)</t>
  </si>
  <si>
    <t>( 1.4)</t>
  </si>
  <si>
    <t>( 1.8)</t>
  </si>
  <si>
    <t>( 1.0)</t>
  </si>
  <si>
    <t>(129.9)</t>
  </si>
  <si>
    <t>(165.5)</t>
  </si>
  <si>
    <t>(118.2)</t>
  </si>
  <si>
    <t>( 1.6)</t>
  </si>
  <si>
    <t>(170.0)</t>
  </si>
  <si>
    <t>(175.0)</t>
  </si>
  <si>
    <t>(168.7)</t>
  </si>
  <si>
    <t>( 2.1)</t>
  </si>
  <si>
    <t>( 3.0)</t>
  </si>
  <si>
    <t>(212.6)</t>
  </si>
  <si>
    <t>(283.0)</t>
  </si>
  <si>
    <t>(199.0)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</si>
</sst>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;@"/>
    <numFmt numFmtId="177" formatCode="#,##0_ "/>
    <numFmt numFmtId="178" formatCode="#,##0;&quot;△ &quot;#,##0"/>
    <numFmt numFmtId="179" formatCode="0.0_);\(0.0\)"/>
    <numFmt numFmtId="180" formatCode="#,##0.0_);[Red]\(#,##0.0\)"/>
    <numFmt numFmtId="181" formatCode="0;&quot;△ &quot;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1"/>
      <name val="ＭＳ Ｐゴシック"/>
      <family val="3"/>
    </font>
    <font>
      <b/>
      <sz val="9"/>
      <name val="ＭＳ 明朝"/>
      <family val="1"/>
    </font>
    <font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ゴシック"/>
      <family val="3"/>
    </font>
    <font>
      <sz val="24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0" fontId="5" fillId="0" borderId="15" xfId="0" applyFont="1" applyBorder="1" applyAlignment="1">
      <alignment vertical="center"/>
    </xf>
    <xf numFmtId="56" fontId="5" fillId="0" borderId="16" xfId="0" applyNumberFormat="1" applyFont="1" applyBorder="1" applyAlignment="1" quotePrefix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56" fontId="5" fillId="0" borderId="18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7" fillId="0" borderId="26" xfId="0" applyNumberFormat="1" applyFont="1" applyBorder="1" applyAlignment="1">
      <alignment vertical="center"/>
    </xf>
    <xf numFmtId="38" fontId="7" fillId="0" borderId="27" xfId="0" applyNumberFormat="1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38" fontId="7" fillId="0" borderId="0" xfId="0" applyNumberFormat="1" applyFont="1" applyBorder="1" applyAlignment="1">
      <alignment horizontal="right" vertical="center"/>
    </xf>
    <xf numFmtId="38" fontId="7" fillId="0" borderId="17" xfId="0" applyNumberFormat="1" applyFont="1" applyBorder="1" applyAlignment="1">
      <alignment vertical="center"/>
    </xf>
    <xf numFmtId="38" fontId="7" fillId="0" borderId="28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vertical="center"/>
    </xf>
    <xf numFmtId="38" fontId="7" fillId="0" borderId="16" xfId="0" applyNumberFormat="1" applyFont="1" applyBorder="1" applyAlignment="1">
      <alignment vertical="center"/>
    </xf>
    <xf numFmtId="38" fontId="7" fillId="0" borderId="18" xfId="0" applyNumberFormat="1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38" fontId="8" fillId="0" borderId="16" xfId="0" applyNumberFormat="1" applyFont="1" applyBorder="1" applyAlignment="1">
      <alignment vertical="center"/>
    </xf>
    <xf numFmtId="38" fontId="8" fillId="0" borderId="27" xfId="0" applyNumberFormat="1" applyFont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38" fontId="8" fillId="0" borderId="0" xfId="0" applyNumberFormat="1" applyFont="1" applyBorder="1" applyAlignment="1">
      <alignment horizontal="right" vertical="center"/>
    </xf>
    <xf numFmtId="38" fontId="8" fillId="0" borderId="17" xfId="0" applyNumberFormat="1" applyFont="1" applyBorder="1" applyAlignment="1">
      <alignment vertical="center"/>
    </xf>
    <xf numFmtId="38" fontId="9" fillId="0" borderId="17" xfId="0" applyNumberFormat="1" applyFont="1" applyBorder="1" applyAlignment="1">
      <alignment vertical="center"/>
    </xf>
    <xf numFmtId="38" fontId="8" fillId="0" borderId="27" xfId="0" applyNumberFormat="1" applyFont="1" applyBorder="1" applyAlignment="1">
      <alignment horizontal="right" vertical="center"/>
    </xf>
    <xf numFmtId="38" fontId="8" fillId="0" borderId="18" xfId="0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38" fontId="7" fillId="0" borderId="27" xfId="0" applyNumberFormat="1" applyFont="1" applyBorder="1" applyAlignment="1">
      <alignment horizontal="right" vertical="center"/>
    </xf>
    <xf numFmtId="38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8" fontId="9" fillId="0" borderId="27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38" fontId="8" fillId="0" borderId="27" xfId="0" applyNumberFormat="1" applyFont="1" applyBorder="1" applyAlignment="1">
      <alignment horizontal="center" vertical="center"/>
    </xf>
    <xf numFmtId="56" fontId="7" fillId="0" borderId="15" xfId="0" applyNumberFormat="1" applyFont="1" applyBorder="1" applyAlignment="1">
      <alignment horizontal="right" vertical="center"/>
    </xf>
    <xf numFmtId="38" fontId="7" fillId="0" borderId="27" xfId="0" applyNumberFormat="1" applyFont="1" applyBorder="1" applyAlignment="1">
      <alignment horizontal="center" vertical="center"/>
    </xf>
    <xf numFmtId="38" fontId="11" fillId="0" borderId="17" xfId="0" applyNumberFormat="1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0" fontId="8" fillId="0" borderId="29" xfId="0" applyFont="1" applyBorder="1" applyAlignment="1">
      <alignment vertical="center"/>
    </xf>
    <xf numFmtId="38" fontId="8" fillId="0" borderId="30" xfId="0" applyNumberFormat="1" applyFont="1" applyBorder="1" applyAlignment="1">
      <alignment vertical="center"/>
    </xf>
    <xf numFmtId="38" fontId="8" fillId="0" borderId="31" xfId="0" applyNumberFormat="1" applyFont="1" applyBorder="1" applyAlignment="1">
      <alignment horizontal="center" vertical="center"/>
    </xf>
    <xf numFmtId="38" fontId="8" fillId="0" borderId="31" xfId="0" applyNumberFormat="1" applyFont="1" applyBorder="1" applyAlignment="1">
      <alignment vertical="center"/>
    </xf>
    <xf numFmtId="38" fontId="8" fillId="0" borderId="31" xfId="0" applyNumberFormat="1" applyFont="1" applyBorder="1" applyAlignment="1">
      <alignment horizontal="right" vertical="center"/>
    </xf>
    <xf numFmtId="38" fontId="8" fillId="0" borderId="32" xfId="0" applyNumberFormat="1" applyFont="1" applyBorder="1" applyAlignment="1">
      <alignment vertical="center"/>
    </xf>
    <xf numFmtId="38" fontId="8" fillId="0" borderId="33" xfId="0" applyNumberFormat="1" applyFont="1" applyBorder="1" applyAlignment="1">
      <alignment vertical="center"/>
    </xf>
    <xf numFmtId="38" fontId="8" fillId="0" borderId="33" xfId="0" applyNumberFormat="1" applyFont="1" applyBorder="1" applyAlignment="1">
      <alignment horizontal="right" vertical="center"/>
    </xf>
    <xf numFmtId="38" fontId="9" fillId="0" borderId="33" xfId="0" applyNumberFormat="1" applyFont="1" applyBorder="1" applyAlignment="1">
      <alignment horizontal="right" vertical="center"/>
    </xf>
    <xf numFmtId="38" fontId="8" fillId="0" borderId="34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vertical="center"/>
    </xf>
    <xf numFmtId="178" fontId="7" fillId="0" borderId="27" xfId="0" applyNumberFormat="1" applyFont="1" applyBorder="1" applyAlignment="1">
      <alignment vertical="center"/>
    </xf>
    <xf numFmtId="178" fontId="7" fillId="0" borderId="27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178" fontId="8" fillId="0" borderId="16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vertical="center"/>
    </xf>
    <xf numFmtId="178" fontId="8" fillId="0" borderId="27" xfId="0" applyNumberFormat="1" applyFont="1" applyBorder="1" applyAlignment="1">
      <alignment vertical="center"/>
    </xf>
    <xf numFmtId="178" fontId="8" fillId="0" borderId="2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8" fillId="0" borderId="29" xfId="0" applyFont="1" applyBorder="1" applyAlignment="1">
      <alignment horizontal="right" vertical="center"/>
    </xf>
    <xf numFmtId="178" fontId="8" fillId="0" borderId="30" xfId="0" applyNumberFormat="1" applyFont="1" applyBorder="1" applyAlignment="1">
      <alignment vertical="center"/>
    </xf>
    <xf numFmtId="178" fontId="8" fillId="0" borderId="31" xfId="0" applyNumberFormat="1" applyFont="1" applyBorder="1" applyAlignment="1">
      <alignment vertical="center"/>
    </xf>
    <xf numFmtId="178" fontId="8" fillId="0" borderId="31" xfId="0" applyNumberFormat="1" applyFont="1" applyBorder="1" applyAlignment="1">
      <alignment horizontal="right" vertical="center"/>
    </xf>
    <xf numFmtId="178" fontId="8" fillId="0" borderId="32" xfId="0" applyNumberFormat="1" applyFont="1" applyBorder="1" applyAlignment="1">
      <alignment vertical="center"/>
    </xf>
    <xf numFmtId="178" fontId="8" fillId="0" borderId="33" xfId="0" applyNumberFormat="1" applyFont="1" applyBorder="1" applyAlignment="1">
      <alignment vertical="center"/>
    </xf>
    <xf numFmtId="178" fontId="8" fillId="0" borderId="33" xfId="0" applyNumberFormat="1" applyFont="1" applyBorder="1" applyAlignment="1">
      <alignment horizontal="right" vertical="center"/>
    </xf>
    <xf numFmtId="178" fontId="8" fillId="0" borderId="34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38" fontId="7" fillId="0" borderId="0" xfId="0" applyNumberFormat="1" applyFont="1" applyBorder="1" applyAlignment="1">
      <alignment/>
    </xf>
    <xf numFmtId="38" fontId="7" fillId="0" borderId="17" xfId="0" applyNumberFormat="1" applyFont="1" applyBorder="1" applyAlignment="1">
      <alignment/>
    </xf>
    <xf numFmtId="38" fontId="8" fillId="0" borderId="28" xfId="0" applyNumberFormat="1" applyFont="1" applyBorder="1" applyAlignment="1">
      <alignment/>
    </xf>
    <xf numFmtId="38" fontId="8" fillId="0" borderId="26" xfId="0" applyNumberFormat="1" applyFont="1" applyBorder="1" applyAlignment="1">
      <alignment horizontal="center"/>
    </xf>
    <xf numFmtId="38" fontId="9" fillId="0" borderId="0" xfId="0" applyNumberFormat="1" applyFont="1" applyBorder="1" applyAlignment="1">
      <alignment/>
    </xf>
    <xf numFmtId="38" fontId="8" fillId="0" borderId="0" xfId="0" applyNumberFormat="1" applyFont="1" applyBorder="1" applyAlignment="1">
      <alignment/>
    </xf>
    <xf numFmtId="38" fontId="8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179" fontId="7" fillId="0" borderId="0" xfId="0" applyNumberFormat="1" applyFont="1" applyBorder="1" applyAlignment="1">
      <alignment horizontal="right"/>
    </xf>
    <xf numFmtId="179" fontId="7" fillId="0" borderId="17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179" fontId="8" fillId="0" borderId="38" xfId="0" applyNumberFormat="1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38" fontId="8" fillId="0" borderId="17" xfId="0" applyNumberFormat="1" applyFont="1" applyBorder="1" applyAlignment="1">
      <alignment/>
    </xf>
    <xf numFmtId="38" fontId="8" fillId="0" borderId="16" xfId="0" applyNumberFormat="1" applyFont="1" applyBorder="1" applyAlignment="1">
      <alignment/>
    </xf>
    <xf numFmtId="38" fontId="8" fillId="0" borderId="16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79" fontId="9" fillId="0" borderId="31" xfId="0" applyNumberFormat="1" applyFont="1" applyBorder="1" applyAlignment="1">
      <alignment horizontal="right"/>
    </xf>
    <xf numFmtId="179" fontId="8" fillId="0" borderId="31" xfId="0" applyNumberFormat="1" applyFont="1" applyBorder="1" applyAlignment="1">
      <alignment horizontal="right"/>
    </xf>
    <xf numFmtId="179" fontId="8" fillId="0" borderId="32" xfId="0" applyNumberFormat="1" applyFont="1" applyBorder="1" applyAlignment="1">
      <alignment horizontal="right"/>
    </xf>
    <xf numFmtId="0" fontId="8" fillId="0" borderId="30" xfId="0" applyFont="1" applyBorder="1" applyAlignment="1">
      <alignment/>
    </xf>
    <xf numFmtId="0" fontId="8" fillId="0" borderId="30" xfId="0" applyFont="1" applyBorder="1" applyAlignment="1">
      <alignment horizontal="center"/>
    </xf>
    <xf numFmtId="179" fontId="8" fillId="0" borderId="39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5" fillId="0" borderId="27" xfId="0" applyNumberFormat="1" applyFont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38" fontId="15" fillId="0" borderId="0" xfId="0" applyNumberFormat="1" applyFont="1" applyBorder="1" applyAlignment="1">
      <alignment horizontal="right" vertical="center"/>
    </xf>
    <xf numFmtId="180" fontId="15" fillId="0" borderId="17" xfId="0" applyNumberFormat="1" applyFont="1" applyBorder="1" applyAlignment="1">
      <alignment vertical="center"/>
    </xf>
    <xf numFmtId="180" fontId="15" fillId="0" borderId="38" xfId="0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8" fontId="5" fillId="0" borderId="27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180" fontId="5" fillId="0" borderId="17" xfId="0" applyNumberFormat="1" applyFont="1" applyBorder="1" applyAlignment="1">
      <alignment vertical="center"/>
    </xf>
    <xf numFmtId="180" fontId="5" fillId="0" borderId="38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56" fontId="5" fillId="0" borderId="15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38" fontId="5" fillId="0" borderId="33" xfId="0" applyNumberFormat="1" applyFont="1" applyBorder="1" applyAlignment="1">
      <alignment vertical="center"/>
    </xf>
    <xf numFmtId="38" fontId="5" fillId="0" borderId="31" xfId="0" applyNumberFormat="1" applyFont="1" applyBorder="1" applyAlignment="1">
      <alignment vertical="center"/>
    </xf>
    <xf numFmtId="38" fontId="5" fillId="0" borderId="31" xfId="0" applyNumberFormat="1" applyFont="1" applyBorder="1" applyAlignment="1">
      <alignment horizontal="right" vertical="center"/>
    </xf>
    <xf numFmtId="180" fontId="5" fillId="0" borderId="31" xfId="0" applyNumberFormat="1" applyFont="1" applyBorder="1" applyAlignment="1">
      <alignment vertical="center"/>
    </xf>
    <xf numFmtId="180" fontId="5" fillId="0" borderId="39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178" fontId="15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horizontal="right" vertical="center"/>
    </xf>
    <xf numFmtId="178" fontId="15" fillId="0" borderId="45" xfId="0" applyNumberFormat="1" applyFont="1" applyBorder="1" applyAlignment="1">
      <alignment vertical="center"/>
    </xf>
    <xf numFmtId="178" fontId="15" fillId="0" borderId="27" xfId="0" applyNumberFormat="1" applyFont="1" applyBorder="1" applyAlignment="1">
      <alignment vertical="center"/>
    </xf>
    <xf numFmtId="178" fontId="15" fillId="0" borderId="17" xfId="0" applyNumberFormat="1" applyFont="1" applyBorder="1" applyAlignment="1">
      <alignment vertical="center"/>
    </xf>
    <xf numFmtId="178" fontId="15" fillId="0" borderId="28" xfId="0" applyNumberFormat="1" applyFont="1" applyBorder="1" applyAlignment="1">
      <alignment horizontal="right" vertical="center"/>
    </xf>
    <xf numFmtId="178" fontId="15" fillId="0" borderId="16" xfId="0" applyNumberFormat="1" applyFont="1" applyBorder="1" applyAlignment="1">
      <alignment vertical="center"/>
    </xf>
    <xf numFmtId="178" fontId="15" fillId="0" borderId="38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vertical="center"/>
    </xf>
    <xf numFmtId="178" fontId="5" fillId="0" borderId="38" xfId="0" applyNumberFormat="1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178" fontId="5" fillId="0" borderId="31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horizontal="right" vertical="center"/>
    </xf>
    <xf numFmtId="178" fontId="5" fillId="0" borderId="32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horizontal="right" vertical="center"/>
    </xf>
    <xf numFmtId="178" fontId="5" fillId="0" borderId="30" xfId="0" applyNumberFormat="1" applyFont="1" applyBorder="1" applyAlignment="1">
      <alignment vertical="center"/>
    </xf>
    <xf numFmtId="178" fontId="5" fillId="0" borderId="39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178" fontId="16" fillId="0" borderId="27" xfId="0" applyNumberFormat="1" applyFont="1" applyBorder="1" applyAlignment="1">
      <alignment vertical="center"/>
    </xf>
    <xf numFmtId="178" fontId="16" fillId="0" borderId="0" xfId="0" applyNumberFormat="1" applyFont="1" applyBorder="1" applyAlignment="1">
      <alignment vertical="center"/>
    </xf>
    <xf numFmtId="178" fontId="16" fillId="0" borderId="17" xfId="0" applyNumberFormat="1" applyFont="1" applyBorder="1" applyAlignment="1">
      <alignment vertical="center"/>
    </xf>
    <xf numFmtId="178" fontId="16" fillId="0" borderId="16" xfId="0" applyNumberFormat="1" applyFont="1" applyBorder="1" applyAlignment="1">
      <alignment vertical="center"/>
    </xf>
    <xf numFmtId="178" fontId="16" fillId="0" borderId="0" xfId="0" applyNumberFormat="1" applyFont="1" applyBorder="1" applyAlignment="1">
      <alignment horizontal="right" vertical="center"/>
    </xf>
    <xf numFmtId="178" fontId="16" fillId="0" borderId="38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right" vertical="top"/>
    </xf>
    <xf numFmtId="0" fontId="12" fillId="0" borderId="16" xfId="0" applyFont="1" applyBorder="1" applyAlignment="1">
      <alignment horizontal="right" vertical="top"/>
    </xf>
    <xf numFmtId="0" fontId="12" fillId="0" borderId="20" xfId="0" applyFont="1" applyBorder="1" applyAlignment="1">
      <alignment horizontal="left"/>
    </xf>
    <xf numFmtId="0" fontId="12" fillId="0" borderId="16" xfId="0" applyFont="1" applyBorder="1" applyAlignment="1">
      <alignment horizontal="distributed" vertical="center"/>
    </xf>
    <xf numFmtId="178" fontId="12" fillId="0" borderId="0" xfId="0" applyNumberFormat="1" applyFont="1" applyBorder="1" applyAlignment="1">
      <alignment horizontal="center" vertical="center"/>
    </xf>
    <xf numFmtId="178" fontId="12" fillId="0" borderId="45" xfId="0" applyNumberFormat="1" applyFont="1" applyBorder="1" applyAlignment="1">
      <alignment horizontal="center" vertical="center"/>
    </xf>
    <xf numFmtId="178" fontId="12" fillId="0" borderId="27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178" fontId="12" fillId="0" borderId="17" xfId="0" applyNumberFormat="1" applyFont="1" applyBorder="1" applyAlignment="1">
      <alignment vertical="center"/>
    </xf>
    <xf numFmtId="178" fontId="12" fillId="0" borderId="16" xfId="0" applyNumberFormat="1" applyFont="1" applyBorder="1" applyAlignment="1">
      <alignment vertical="center"/>
    </xf>
    <xf numFmtId="178" fontId="12" fillId="0" borderId="17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/>
    </xf>
    <xf numFmtId="178" fontId="12" fillId="0" borderId="46" xfId="0" applyNumberFormat="1" applyFont="1" applyBorder="1" applyAlignment="1">
      <alignment horizontal="center" vertical="center"/>
    </xf>
    <xf numFmtId="178" fontId="12" fillId="0" borderId="24" xfId="0" applyNumberFormat="1" applyFont="1" applyBorder="1" applyAlignment="1">
      <alignment horizontal="center" vertical="center"/>
    </xf>
    <xf numFmtId="178" fontId="12" fillId="0" borderId="23" xfId="0" applyNumberFormat="1" applyFont="1" applyBorder="1" applyAlignment="1">
      <alignment vertical="center"/>
    </xf>
    <xf numFmtId="178" fontId="12" fillId="0" borderId="46" xfId="0" applyNumberFormat="1" applyFont="1" applyBorder="1" applyAlignment="1">
      <alignment vertical="center"/>
    </xf>
    <xf numFmtId="178" fontId="12" fillId="0" borderId="24" xfId="0" applyNumberFormat="1" applyFont="1" applyBorder="1" applyAlignment="1">
      <alignment vertical="center"/>
    </xf>
    <xf numFmtId="178" fontId="12" fillId="0" borderId="20" xfId="0" applyNumberFormat="1" applyFont="1" applyBorder="1" applyAlignment="1">
      <alignment vertical="center"/>
    </xf>
    <xf numFmtId="0" fontId="12" fillId="0" borderId="26" xfId="0" applyFont="1" applyBorder="1" applyAlignment="1">
      <alignment horizontal="distributed" vertical="center"/>
    </xf>
    <xf numFmtId="178" fontId="12" fillId="0" borderId="47" xfId="0" applyNumberFormat="1" applyFont="1" applyBorder="1" applyAlignment="1">
      <alignment horizontal="center" vertical="center"/>
    </xf>
    <xf numFmtId="178" fontId="12" fillId="0" borderId="28" xfId="0" applyNumberFormat="1" applyFont="1" applyBorder="1" applyAlignment="1">
      <alignment vertical="center"/>
    </xf>
    <xf numFmtId="178" fontId="12" fillId="0" borderId="47" xfId="0" applyNumberFormat="1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9" fillId="0" borderId="0" xfId="0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12" fillId="0" borderId="16" xfId="0" applyNumberFormat="1" applyFont="1" applyBorder="1" applyAlignment="1">
      <alignment horizontal="center" vertical="center"/>
    </xf>
    <xf numFmtId="178" fontId="12" fillId="0" borderId="2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8" fontId="12" fillId="0" borderId="27" xfId="0" applyNumberFormat="1" applyFont="1" applyBorder="1" applyAlignment="1">
      <alignment horizontal="left" vertical="center"/>
    </xf>
    <xf numFmtId="178" fontId="12" fillId="0" borderId="16" xfId="0" applyNumberFormat="1" applyFont="1" applyBorder="1" applyAlignment="1">
      <alignment horizontal="left" vertical="center"/>
    </xf>
    <xf numFmtId="181" fontId="12" fillId="0" borderId="0" xfId="0" applyNumberFormat="1" applyFont="1" applyBorder="1" applyAlignment="1">
      <alignment vertical="center"/>
    </xf>
    <xf numFmtId="0" fontId="13" fillId="0" borderId="0" xfId="61" applyFont="1">
      <alignment/>
      <protection/>
    </xf>
    <xf numFmtId="0" fontId="0" fillId="0" borderId="0" xfId="61" applyFont="1">
      <alignment/>
      <protection/>
    </xf>
    <xf numFmtId="0" fontId="6" fillId="0" borderId="0" xfId="61" applyFont="1">
      <alignment/>
      <protection/>
    </xf>
    <xf numFmtId="0" fontId="4" fillId="0" borderId="0" xfId="61" applyFont="1">
      <alignment/>
      <protection/>
    </xf>
    <xf numFmtId="0" fontId="20" fillId="0" borderId="0" xfId="43" applyFont="1" applyAlignment="1" applyProtection="1">
      <alignment horizontal="center"/>
      <protection/>
    </xf>
    <xf numFmtId="0" fontId="15" fillId="0" borderId="0" xfId="61" applyFont="1">
      <alignment/>
      <protection/>
    </xf>
    <xf numFmtId="0" fontId="61" fillId="0" borderId="0" xfId="0" applyFont="1" applyAlignment="1">
      <alignment horizontal="center" readingOrder="1"/>
    </xf>
    <xf numFmtId="0" fontId="20" fillId="0" borderId="0" xfId="43" applyFont="1" applyAlignment="1" applyProtection="1">
      <alignment/>
      <protection/>
    </xf>
    <xf numFmtId="0" fontId="0" fillId="0" borderId="0" xfId="61" applyFont="1" applyAlignment="1">
      <alignment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31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5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8" xfId="0" applyFont="1" applyBorder="1" applyAlignment="1">
      <alignment horizontal="distributed" vertical="distributed" textRotation="255" wrapText="1"/>
    </xf>
    <xf numFmtId="0" fontId="12" fillId="0" borderId="27" xfId="0" applyFont="1" applyBorder="1" applyAlignment="1">
      <alignment horizontal="distributed" vertical="distributed" textRotation="255" wrapText="1"/>
    </xf>
    <xf numFmtId="0" fontId="12" fillId="0" borderId="23" xfId="0" applyFont="1" applyBorder="1" applyAlignment="1">
      <alignment horizontal="distributed" vertical="distributed" textRotation="255" wrapText="1"/>
    </xf>
    <xf numFmtId="0" fontId="12" fillId="0" borderId="47" xfId="0" applyFont="1" applyBorder="1" applyAlignment="1">
      <alignment horizontal="distributed" vertical="distributed" textRotation="255" wrapText="1"/>
    </xf>
    <xf numFmtId="0" fontId="12" fillId="0" borderId="0" xfId="0" applyFont="1" applyAlignment="1">
      <alignment horizontal="distributed" vertical="distributed" textRotation="255" wrapText="1"/>
    </xf>
    <xf numFmtId="0" fontId="12" fillId="0" borderId="46" xfId="0" applyFont="1" applyBorder="1" applyAlignment="1">
      <alignment horizontal="distributed" vertical="distributed" textRotation="255" wrapText="1"/>
    </xf>
    <xf numFmtId="0" fontId="12" fillId="0" borderId="47" xfId="0" applyFont="1" applyBorder="1" applyAlignment="1">
      <alignment horizontal="distributed" vertical="distributed" textRotation="255" wrapText="1"/>
    </xf>
    <xf numFmtId="0" fontId="12" fillId="0" borderId="0" xfId="0" applyFont="1" applyAlignment="1">
      <alignment horizontal="distributed" vertical="distributed" textRotation="255"/>
    </xf>
    <xf numFmtId="0" fontId="12" fillId="0" borderId="46" xfId="0" applyFont="1" applyBorder="1" applyAlignment="1">
      <alignment horizontal="distributed" vertical="distributed" textRotation="255"/>
    </xf>
    <xf numFmtId="0" fontId="12" fillId="0" borderId="45" xfId="0" applyFont="1" applyBorder="1" applyAlignment="1">
      <alignment horizontal="distributed" vertical="distributed" textRotation="255" wrapText="1"/>
    </xf>
    <xf numFmtId="0" fontId="12" fillId="0" borderId="17" xfId="0" applyFont="1" applyBorder="1" applyAlignment="1">
      <alignment horizontal="distributed" vertical="distributed" textRotation="255"/>
    </xf>
    <xf numFmtId="0" fontId="12" fillId="0" borderId="24" xfId="0" applyFont="1" applyBorder="1" applyAlignment="1">
      <alignment horizontal="distributed" vertical="distributed" textRotation="255"/>
    </xf>
    <xf numFmtId="0" fontId="12" fillId="0" borderId="26" xfId="0" applyFont="1" applyBorder="1" applyAlignment="1">
      <alignment horizontal="distributed" vertical="distributed" textRotation="255" wrapText="1"/>
    </xf>
    <xf numFmtId="0" fontId="12" fillId="0" borderId="16" xfId="0" applyFont="1" applyBorder="1" applyAlignment="1">
      <alignment horizontal="distributed" vertical="distributed" textRotation="255"/>
    </xf>
    <xf numFmtId="0" fontId="12" fillId="0" borderId="20" xfId="0" applyFont="1" applyBorder="1" applyAlignment="1">
      <alignment horizontal="distributed" vertical="distributed" textRotation="255"/>
    </xf>
    <xf numFmtId="0" fontId="12" fillId="0" borderId="45" xfId="0" applyFont="1" applyBorder="1" applyAlignment="1">
      <alignment horizontal="distributed" vertical="distributed" textRotation="255" wrapText="1"/>
    </xf>
    <xf numFmtId="0" fontId="12" fillId="0" borderId="17" xfId="0" applyFont="1" applyBorder="1" applyAlignment="1">
      <alignment horizontal="distributed" vertical="distributed" textRotation="255" wrapText="1"/>
    </xf>
    <xf numFmtId="0" fontId="12" fillId="0" borderId="24" xfId="0" applyFont="1" applyBorder="1" applyAlignment="1">
      <alignment horizontal="distributed" vertical="distributed" textRotation="255" wrapText="1"/>
    </xf>
    <xf numFmtId="0" fontId="12" fillId="0" borderId="28" xfId="0" applyFont="1" applyBorder="1" applyAlignment="1">
      <alignment horizontal="distributed" vertical="distributed" textRotation="255" wrapText="1"/>
    </xf>
    <xf numFmtId="0" fontId="12" fillId="0" borderId="27" xfId="0" applyFont="1" applyBorder="1" applyAlignment="1">
      <alignment horizontal="distributed" vertical="distributed" textRotation="255"/>
    </xf>
    <xf numFmtId="0" fontId="12" fillId="0" borderId="23" xfId="0" applyFont="1" applyBorder="1" applyAlignment="1">
      <alignment horizontal="distributed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857250</xdr:colOff>
      <xdr:row>21</xdr:row>
      <xdr:rowOff>152400</xdr:rowOff>
    </xdr:from>
    <xdr:to>
      <xdr:col>10</xdr:col>
      <xdr:colOff>276225</xdr:colOff>
      <xdr:row>23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133975" y="3228975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638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561975</xdr:colOff>
      <xdr:row>1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0" y="0"/>
          <a:ext cx="56197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638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561975</xdr:colOff>
      <xdr:row>1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0" y="0"/>
          <a:ext cx="56197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638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561975</xdr:colOff>
      <xdr:row>1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0" y="0"/>
          <a:ext cx="56197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32</xdr:row>
      <xdr:rowOff>9525</xdr:rowOff>
    </xdr:from>
    <xdr:to>
      <xdr:col>6</xdr:col>
      <xdr:colOff>552450</xdr:colOff>
      <xdr:row>34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219325" y="8477250"/>
          <a:ext cx="2114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dist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(           )</a:t>
          </a:r>
        </a:p>
      </xdr:txBody>
    </xdr:sp>
    <xdr:clientData/>
  </xdr:twoCellAnchor>
  <xdr:twoCellAnchor>
    <xdr:from>
      <xdr:col>0</xdr:col>
      <xdr:colOff>676275</xdr:colOff>
      <xdr:row>32</xdr:row>
      <xdr:rowOff>9525</xdr:rowOff>
    </xdr:from>
    <xdr:to>
      <xdr:col>2</xdr:col>
      <xdr:colOff>619125</xdr:colOff>
      <xdr:row>34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676275" y="8477250"/>
          <a:ext cx="1447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dist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(          )</a:t>
          </a:r>
        </a:p>
      </xdr:txBody>
    </xdr:sp>
    <xdr:clientData/>
  </xdr:twoCellAnchor>
  <xdr:twoCellAnchor>
    <xdr:from>
      <xdr:col>0</xdr:col>
      <xdr:colOff>742950</xdr:colOff>
      <xdr:row>31</xdr:row>
      <xdr:rowOff>95250</xdr:rowOff>
    </xdr:from>
    <xdr:to>
      <xdr:col>8</xdr:col>
      <xdr:colOff>228600</xdr:colOff>
      <xdr:row>31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742950" y="839152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685800</xdr:colOff>
      <xdr:row>32</xdr:row>
      <xdr:rowOff>9525</xdr:rowOff>
    </xdr:from>
    <xdr:ext cx="1295400" cy="257175"/>
    <xdr:sp textlink="$B$28">
      <xdr:nvSpPr>
        <xdr:cNvPr id="4" name="Rectangle 4"/>
        <xdr:cNvSpPr>
          <a:spLocks/>
        </xdr:cNvSpPr>
      </xdr:nvSpPr>
      <xdr:spPr>
        <a:xfrm>
          <a:off x="685800" y="8477250"/>
          <a:ext cx="1295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平成21年10月1日</a:t>
          </a:r>
        </a:p>
      </xdr:txBody>
    </xdr:sp>
    <xdr:clientData/>
  </xdr:oneCellAnchor>
  <xdr:twoCellAnchor>
    <xdr:from>
      <xdr:col>3</xdr:col>
      <xdr:colOff>95250</xdr:colOff>
      <xdr:row>32</xdr:row>
      <xdr:rowOff>28575</xdr:rowOff>
    </xdr:from>
    <xdr:to>
      <xdr:col>6</xdr:col>
      <xdr:colOff>0</xdr:colOff>
      <xdr:row>33</xdr:row>
      <xdr:rowOff>66675</xdr:rowOff>
    </xdr:to>
    <xdr:sp textlink="$C$28">
      <xdr:nvSpPr>
        <xdr:cNvPr id="5" name="Rectangle 5"/>
        <xdr:cNvSpPr>
          <a:spLocks/>
        </xdr:cNvSpPr>
      </xdr:nvSpPr>
      <xdr:spPr>
        <a:xfrm>
          <a:off x="2333625" y="8496300"/>
          <a:ext cx="1447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平成21年10月1日～</a:t>
          </a:r>
        </a:p>
      </xdr:txBody>
    </xdr:sp>
    <xdr:clientData/>
  </xdr:twoCellAnchor>
  <xdr:twoCellAnchor>
    <xdr:from>
      <xdr:col>6</xdr:col>
      <xdr:colOff>676275</xdr:colOff>
      <xdr:row>32</xdr:row>
      <xdr:rowOff>9525</xdr:rowOff>
    </xdr:from>
    <xdr:to>
      <xdr:col>8</xdr:col>
      <xdr:colOff>238125</xdr:colOff>
      <xdr:row>34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4457700" y="8477250"/>
          <a:ext cx="1028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年齢不詳の数</a:t>
          </a:r>
        </a:p>
      </xdr:txBody>
    </xdr:sp>
    <xdr:clientData/>
  </xdr:twoCellAnchor>
  <xdr:twoCellAnchor>
    <xdr:from>
      <xdr:col>6</xdr:col>
      <xdr:colOff>438150</xdr:colOff>
      <xdr:row>32</xdr:row>
      <xdr:rowOff>9525</xdr:rowOff>
    </xdr:from>
    <xdr:to>
      <xdr:col>7</xdr:col>
      <xdr:colOff>38100</xdr:colOff>
      <xdr:row>34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4219575" y="8477250"/>
          <a:ext cx="3333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2</xdr:col>
      <xdr:colOff>552450</xdr:colOff>
      <xdr:row>32</xdr:row>
      <xdr:rowOff>9525</xdr:rowOff>
    </xdr:from>
    <xdr:to>
      <xdr:col>3</xdr:col>
      <xdr:colOff>57150</xdr:colOff>
      <xdr:row>34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2057400" y="8477250"/>
          <a:ext cx="2381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6</xdr:col>
      <xdr:colOff>657225</xdr:colOff>
      <xdr:row>32</xdr:row>
      <xdr:rowOff>19050</xdr:rowOff>
    </xdr:from>
    <xdr:to>
      <xdr:col>8</xdr:col>
      <xdr:colOff>295275</xdr:colOff>
      <xdr:row>34</xdr:row>
      <xdr:rowOff>123825</xdr:rowOff>
    </xdr:to>
    <xdr:sp>
      <xdr:nvSpPr>
        <xdr:cNvPr id="9" name="Rectangle 9"/>
        <xdr:cNvSpPr>
          <a:spLocks/>
        </xdr:cNvSpPr>
      </xdr:nvSpPr>
      <xdr:spPr>
        <a:xfrm>
          <a:off x="4438650" y="8486775"/>
          <a:ext cx="11049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dist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(        )</a:t>
          </a:r>
        </a:p>
      </xdr:txBody>
    </xdr:sp>
    <xdr:clientData/>
  </xdr:twoCellAnchor>
  <xdr:oneCellAnchor>
    <xdr:from>
      <xdr:col>1</xdr:col>
      <xdr:colOff>523875</xdr:colOff>
      <xdr:row>33</xdr:row>
      <xdr:rowOff>38100</xdr:rowOff>
    </xdr:from>
    <xdr:ext cx="695325" cy="190500"/>
    <xdr:sp>
      <xdr:nvSpPr>
        <xdr:cNvPr id="10" name="Rectangle 10"/>
        <xdr:cNvSpPr>
          <a:spLocks/>
        </xdr:cNvSpPr>
      </xdr:nvSpPr>
      <xdr:spPr>
        <a:xfrm>
          <a:off x="1295400" y="868680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現在人口</a:t>
          </a:r>
        </a:p>
      </xdr:txBody>
    </xdr:sp>
    <xdr:clientData/>
  </xdr:oneCellAnchor>
  <xdr:twoCellAnchor>
    <xdr:from>
      <xdr:col>3</xdr:col>
      <xdr:colOff>190500</xdr:colOff>
      <xdr:row>33</xdr:row>
      <xdr:rowOff>57150</xdr:rowOff>
    </xdr:from>
    <xdr:to>
      <xdr:col>6</xdr:col>
      <xdr:colOff>457200</xdr:colOff>
      <xdr:row>34</xdr:row>
      <xdr:rowOff>95250</xdr:rowOff>
    </xdr:to>
    <xdr:sp textlink="$D$28">
      <xdr:nvSpPr>
        <xdr:cNvPr id="11" name="Rectangle 11"/>
        <xdr:cNvSpPr>
          <a:spLocks/>
        </xdr:cNvSpPr>
      </xdr:nvSpPr>
      <xdr:spPr>
        <a:xfrm>
          <a:off x="2428875" y="8705850"/>
          <a:ext cx="1809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平成22年9月30日の出生数</a:t>
          </a:r>
        </a:p>
      </xdr:txBody>
    </xdr:sp>
    <xdr:clientData/>
  </xdr:twoCellAnchor>
  <xdr:twoCellAnchor>
    <xdr:from>
      <xdr:col>8</xdr:col>
      <xdr:colOff>171450</xdr:colOff>
      <xdr:row>0</xdr:row>
      <xdr:rowOff>142875</xdr:rowOff>
    </xdr:from>
    <xdr:to>
      <xdr:col>9</xdr:col>
      <xdr:colOff>0</xdr:colOff>
      <xdr:row>2</xdr:row>
      <xdr:rowOff>0</xdr:rowOff>
    </xdr:to>
    <xdr:sp>
      <xdr:nvSpPr>
        <xdr:cNvPr id="12" name="AutoShape 10">
          <a:hlinkClick r:id="rId1"/>
        </xdr:cNvPr>
        <xdr:cNvSpPr>
          <a:spLocks/>
        </xdr:cNvSpPr>
      </xdr:nvSpPr>
      <xdr:spPr>
        <a:xfrm>
          <a:off x="5419725" y="142875"/>
          <a:ext cx="56197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32</xdr:row>
      <xdr:rowOff>142875</xdr:rowOff>
    </xdr:from>
    <xdr:to>
      <xdr:col>15</xdr:col>
      <xdr:colOff>114300</xdr:colOff>
      <xdr:row>33</xdr:row>
      <xdr:rowOff>142875</xdr:rowOff>
    </xdr:to>
    <xdr:sp textlink="$K$30">
      <xdr:nvSpPr>
        <xdr:cNvPr id="1" name="Rectangle 1"/>
        <xdr:cNvSpPr>
          <a:spLocks/>
        </xdr:cNvSpPr>
      </xdr:nvSpPr>
      <xdr:spPr>
        <a:xfrm>
          <a:off x="9172575" y="11087100"/>
          <a:ext cx="1666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平成21年10月1日～</a:t>
          </a:r>
        </a:p>
      </xdr:txBody>
    </xdr:sp>
    <xdr:clientData/>
  </xdr:twoCellAnchor>
  <xdr:twoCellAnchor>
    <xdr:from>
      <xdr:col>13</xdr:col>
      <xdr:colOff>19050</xdr:colOff>
      <xdr:row>32</xdr:row>
      <xdr:rowOff>133350</xdr:rowOff>
    </xdr:from>
    <xdr:to>
      <xdr:col>15</xdr:col>
      <xdr:colOff>314325</xdr:colOff>
      <xdr:row>34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9048750" y="1107757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dist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(           )</a:t>
          </a:r>
        </a:p>
      </xdr:txBody>
    </xdr:sp>
    <xdr:clientData/>
  </xdr:twoCellAnchor>
  <xdr:twoCellAnchor>
    <xdr:from>
      <xdr:col>11</xdr:col>
      <xdr:colOff>152400</xdr:colOff>
      <xdr:row>33</xdr:row>
      <xdr:rowOff>123825</xdr:rowOff>
    </xdr:from>
    <xdr:to>
      <xdr:col>12</xdr:col>
      <xdr:colOff>171450</xdr:colOff>
      <xdr:row>34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8096250" y="11239500"/>
          <a:ext cx="676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現在人口</a:t>
          </a:r>
        </a:p>
      </xdr:txBody>
    </xdr:sp>
    <xdr:clientData/>
  </xdr:twoCellAnchor>
  <xdr:twoCellAnchor>
    <xdr:from>
      <xdr:col>15</xdr:col>
      <xdr:colOff>466725</xdr:colOff>
      <xdr:row>32</xdr:row>
      <xdr:rowOff>95250</xdr:rowOff>
    </xdr:from>
    <xdr:to>
      <xdr:col>17</xdr:col>
      <xdr:colOff>76200</xdr:colOff>
      <xdr:row>35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1191875" y="11039475"/>
          <a:ext cx="1076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年齢不詳の数</a:t>
          </a:r>
        </a:p>
      </xdr:txBody>
    </xdr:sp>
    <xdr:clientData/>
  </xdr:twoCellAnchor>
  <xdr:twoCellAnchor>
    <xdr:from>
      <xdr:col>15</xdr:col>
      <xdr:colOff>476250</xdr:colOff>
      <xdr:row>32</xdr:row>
      <xdr:rowOff>95250</xdr:rowOff>
    </xdr:from>
    <xdr:to>
      <xdr:col>17</xdr:col>
      <xdr:colOff>66675</xdr:colOff>
      <xdr:row>35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11201400" y="11039475"/>
          <a:ext cx="1057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dist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(        )</a:t>
          </a:r>
        </a:p>
      </xdr:txBody>
    </xdr:sp>
    <xdr:clientData/>
  </xdr:twoCellAnchor>
  <xdr:twoCellAnchor>
    <xdr:from>
      <xdr:col>15</xdr:col>
      <xdr:colOff>285750</xdr:colOff>
      <xdr:row>33</xdr:row>
      <xdr:rowOff>0</xdr:rowOff>
    </xdr:from>
    <xdr:to>
      <xdr:col>15</xdr:col>
      <xdr:colOff>533400</xdr:colOff>
      <xdr:row>34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11010900" y="1111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12</xdr:col>
      <xdr:colOff>295275</xdr:colOff>
      <xdr:row>33</xdr:row>
      <xdr:rowOff>0</xdr:rowOff>
    </xdr:from>
    <xdr:to>
      <xdr:col>13</xdr:col>
      <xdr:colOff>85725</xdr:colOff>
      <xdr:row>34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8896350" y="1111567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10</xdr:col>
      <xdr:colOff>104775</xdr:colOff>
      <xdr:row>32</xdr:row>
      <xdr:rowOff>95250</xdr:rowOff>
    </xdr:from>
    <xdr:to>
      <xdr:col>17</xdr:col>
      <xdr:colOff>57150</xdr:colOff>
      <xdr:row>32</xdr:row>
      <xdr:rowOff>95250</xdr:rowOff>
    </xdr:to>
    <xdr:sp>
      <xdr:nvSpPr>
        <xdr:cNvPr id="8" name="Line 8"/>
        <xdr:cNvSpPr>
          <a:spLocks/>
        </xdr:cNvSpPr>
      </xdr:nvSpPr>
      <xdr:spPr>
        <a:xfrm>
          <a:off x="7620000" y="11039475"/>
          <a:ext cx="462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32</xdr:row>
      <xdr:rowOff>142875</xdr:rowOff>
    </xdr:from>
    <xdr:to>
      <xdr:col>12</xdr:col>
      <xdr:colOff>142875</xdr:colOff>
      <xdr:row>33</xdr:row>
      <xdr:rowOff>142875</xdr:rowOff>
    </xdr:to>
    <xdr:sp textlink="$J$30">
      <xdr:nvSpPr>
        <xdr:cNvPr id="9" name="Rectangle 9"/>
        <xdr:cNvSpPr>
          <a:spLocks/>
        </xdr:cNvSpPr>
      </xdr:nvSpPr>
      <xdr:spPr>
        <a:xfrm>
          <a:off x="7581900" y="11087100"/>
          <a:ext cx="1162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平成21年10月1日</a:t>
          </a:r>
        </a:p>
      </xdr:txBody>
    </xdr:sp>
    <xdr:clientData/>
  </xdr:twoCellAnchor>
  <xdr:twoCellAnchor>
    <xdr:from>
      <xdr:col>13</xdr:col>
      <xdr:colOff>209550</xdr:colOff>
      <xdr:row>33</xdr:row>
      <xdr:rowOff>114300</xdr:rowOff>
    </xdr:from>
    <xdr:to>
      <xdr:col>15</xdr:col>
      <xdr:colOff>200025</xdr:colOff>
      <xdr:row>34</xdr:row>
      <xdr:rowOff>114300</xdr:rowOff>
    </xdr:to>
    <xdr:sp textlink="$L$30">
      <xdr:nvSpPr>
        <xdr:cNvPr id="10" name="Rectangle 10"/>
        <xdr:cNvSpPr>
          <a:spLocks/>
        </xdr:cNvSpPr>
      </xdr:nvSpPr>
      <xdr:spPr>
        <a:xfrm>
          <a:off x="9239250" y="11229975"/>
          <a:ext cx="1685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平成22年9月30日の出生数</a:t>
          </a:r>
        </a:p>
      </xdr:txBody>
    </xdr:sp>
    <xdr:clientData/>
  </xdr:twoCellAnchor>
  <xdr:twoCellAnchor>
    <xdr:from>
      <xdr:col>10</xdr:col>
      <xdr:colOff>47625</xdr:colOff>
      <xdr:row>32</xdr:row>
      <xdr:rowOff>95250</xdr:rowOff>
    </xdr:from>
    <xdr:to>
      <xdr:col>12</xdr:col>
      <xdr:colOff>285750</xdr:colOff>
      <xdr:row>35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7562850" y="11039475"/>
          <a:ext cx="1323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dist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(          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561975</xdr:colOff>
      <xdr:row>1</xdr:row>
      <xdr:rowOff>57150</xdr:rowOff>
    </xdr:to>
    <xdr:sp>
      <xdr:nvSpPr>
        <xdr:cNvPr id="12" name="AutoShape 10">
          <a:hlinkClick r:id="rId1"/>
        </xdr:cNvPr>
        <xdr:cNvSpPr>
          <a:spLocks/>
        </xdr:cNvSpPr>
      </xdr:nvSpPr>
      <xdr:spPr>
        <a:xfrm>
          <a:off x="0" y="0"/>
          <a:ext cx="56197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9125"/>
          <a:ext cx="9810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561975</xdr:colOff>
      <xdr:row>0</xdr:row>
      <xdr:rowOff>295275</xdr:rowOff>
    </xdr:to>
    <xdr:sp>
      <xdr:nvSpPr>
        <xdr:cNvPr id="2" name="AutoShape 10">
          <a:hlinkClick r:id="rId1"/>
        </xdr:cNvPr>
        <xdr:cNvSpPr>
          <a:spLocks/>
        </xdr:cNvSpPr>
      </xdr:nvSpPr>
      <xdr:spPr>
        <a:xfrm>
          <a:off x="0" y="0"/>
          <a:ext cx="56197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1028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257175</xdr:colOff>
      <xdr:row>1</xdr:row>
      <xdr:rowOff>76200</xdr:rowOff>
    </xdr:to>
    <xdr:sp>
      <xdr:nvSpPr>
        <xdr:cNvPr id="2" name="AutoShape 10">
          <a:hlinkClick r:id="rId1"/>
        </xdr:cNvPr>
        <xdr:cNvSpPr>
          <a:spLocks/>
        </xdr:cNvSpPr>
      </xdr:nvSpPr>
      <xdr:spPr>
        <a:xfrm>
          <a:off x="5267325" y="0"/>
          <a:ext cx="56197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9525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10287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2</xdr:row>
      <xdr:rowOff>19050</xdr:rowOff>
    </xdr:from>
    <xdr:to>
      <xdr:col>43</xdr:col>
      <xdr:colOff>0</xdr:colOff>
      <xdr:row>6</xdr:row>
      <xdr:rowOff>152400</xdr:rowOff>
    </xdr:to>
    <xdr:sp>
      <xdr:nvSpPr>
        <xdr:cNvPr id="2" name="AutoShape 2"/>
        <xdr:cNvSpPr>
          <a:spLocks/>
        </xdr:cNvSpPr>
      </xdr:nvSpPr>
      <xdr:spPr>
        <a:xfrm rot="5400000">
          <a:off x="22364700" y="304800"/>
          <a:ext cx="0" cy="1276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561975</xdr:colOff>
      <xdr:row>1</xdr:row>
      <xdr:rowOff>9525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12001500" y="0"/>
          <a:ext cx="56197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7\Documents\&#9734;&#65300;&#12288;&#27598;&#26376;&#20154;&#21475;&#25512;&#35336;\&#65299;&#12288;&#24180;&#22577;&#12539;&#38263;&#26399;&#26178;&#31995;&#21015;\22&#24180;&#22577;\&#24180;&#22577;&#65296;&#6530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7\Documents\&#9734;&#65300;&#12288;&#27598;&#26376;&#20154;&#21475;&#25512;&#35336;\&#65299;&#12288;&#24180;&#22577;&#12539;&#38263;&#26399;&#26178;&#31995;&#21015;\22&#24180;&#22577;\&#24180;&#22577;&#65296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6表原紙"/>
      <sheetName val="DATA"/>
      <sheetName val="第6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7表原紙"/>
      <sheetName val="DATA"/>
      <sheetName val="第7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248" customWidth="1"/>
    <col min="2" max="3" width="3.50390625" style="248" customWidth="1"/>
    <col min="4" max="4" width="2.75390625" style="248" customWidth="1"/>
    <col min="5" max="7" width="8.25390625" style="248" customWidth="1"/>
    <col min="8" max="8" width="5.25390625" style="248" customWidth="1"/>
    <col min="9" max="9" width="11.125" style="248" customWidth="1"/>
    <col min="10" max="10" width="15.25390625" style="248" customWidth="1"/>
    <col min="11" max="16384" width="9.00390625" style="248" customWidth="1"/>
  </cols>
  <sheetData>
    <row r="1" spans="1:11" ht="18.75">
      <c r="A1" s="246" t="s">
        <v>279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3.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3.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14.25">
      <c r="A4" s="247"/>
      <c r="B4" s="249" t="s">
        <v>280</v>
      </c>
      <c r="C4" s="247"/>
      <c r="D4" s="247"/>
      <c r="E4" s="247"/>
      <c r="F4" s="247"/>
      <c r="G4" s="247"/>
      <c r="H4" s="247"/>
      <c r="I4" s="247"/>
      <c r="J4" s="247"/>
      <c r="K4" s="247"/>
    </row>
    <row r="5" spans="1:11" ht="13.5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</row>
    <row r="6" spans="1:11" ht="13.5">
      <c r="A6" s="247"/>
      <c r="B6" s="247"/>
      <c r="C6" s="247" t="s">
        <v>268</v>
      </c>
      <c r="D6" s="247"/>
      <c r="E6" s="247"/>
      <c r="F6" s="247"/>
      <c r="G6" s="247"/>
      <c r="H6" s="247"/>
      <c r="I6" s="247"/>
      <c r="J6" s="247"/>
      <c r="K6" s="247"/>
    </row>
    <row r="7" spans="1:11" ht="7.5" customHeight="1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</row>
    <row r="8" spans="1:11" ht="7.5" customHeight="1">
      <c r="A8" s="247"/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1:11" ht="13.5">
      <c r="A9" s="247"/>
      <c r="B9" s="247"/>
      <c r="C9" s="247"/>
      <c r="D9" s="247" t="s">
        <v>269</v>
      </c>
      <c r="E9" s="247"/>
      <c r="F9" s="247"/>
      <c r="G9" s="247"/>
      <c r="H9" s="247"/>
      <c r="I9" s="247"/>
      <c r="J9" s="247"/>
      <c r="K9" s="247"/>
    </row>
    <row r="10" spans="1:11" ht="13.5">
      <c r="A10" s="247"/>
      <c r="B10" s="247"/>
      <c r="C10" s="247"/>
      <c r="D10" s="247"/>
      <c r="E10" s="250" t="s">
        <v>270</v>
      </c>
      <c r="F10" s="250" t="s">
        <v>271</v>
      </c>
      <c r="G10" s="250" t="s">
        <v>272</v>
      </c>
      <c r="H10" s="247"/>
      <c r="I10" s="247"/>
      <c r="J10" s="247"/>
      <c r="K10" s="247"/>
    </row>
    <row r="11" spans="1:11" ht="7.5" customHeight="1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</row>
    <row r="12" spans="1:11" ht="13.5">
      <c r="A12" s="247"/>
      <c r="B12" s="247"/>
      <c r="C12" s="247"/>
      <c r="D12" s="253" t="s">
        <v>273</v>
      </c>
      <c r="E12" s="253"/>
      <c r="F12" s="253"/>
      <c r="G12" s="253"/>
      <c r="H12" s="253"/>
      <c r="I12" s="253"/>
      <c r="J12" s="253"/>
      <c r="K12" s="247"/>
    </row>
    <row r="13" spans="1:11" ht="7.5" customHeight="1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</row>
    <row r="14" spans="1:11" ht="13.5">
      <c r="A14" s="247"/>
      <c r="B14" s="247"/>
      <c r="C14" s="247"/>
      <c r="D14" s="253" t="s">
        <v>274</v>
      </c>
      <c r="E14" s="253"/>
      <c r="F14" s="253"/>
      <c r="G14" s="253"/>
      <c r="H14" s="253"/>
      <c r="I14" s="253"/>
      <c r="J14" s="247"/>
      <c r="K14" s="247"/>
    </row>
    <row r="15" spans="1:11" ht="7.5" customHeight="1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</row>
    <row r="16" spans="1:11" ht="13.5">
      <c r="A16" s="247"/>
      <c r="B16" s="247"/>
      <c r="C16" s="247"/>
      <c r="D16" s="253" t="s">
        <v>275</v>
      </c>
      <c r="E16" s="253"/>
      <c r="F16" s="253"/>
      <c r="G16" s="253"/>
      <c r="H16" s="254"/>
      <c r="I16" s="247"/>
      <c r="J16" s="247"/>
      <c r="K16" s="247"/>
    </row>
    <row r="17" spans="1:11" ht="7.5" customHeight="1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</row>
    <row r="18" spans="1:11" ht="13.5">
      <c r="A18" s="247"/>
      <c r="B18" s="247"/>
      <c r="C18" s="247"/>
      <c r="D18" s="253" t="s">
        <v>276</v>
      </c>
      <c r="E18" s="253"/>
      <c r="F18" s="253"/>
      <c r="G18" s="253"/>
      <c r="H18" s="253"/>
      <c r="I18" s="253"/>
      <c r="J18" s="247"/>
      <c r="K18" s="247"/>
    </row>
    <row r="19" spans="1:11" ht="7.5" customHeight="1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</row>
    <row r="20" spans="1:11" ht="13.5">
      <c r="A20" s="247"/>
      <c r="B20" s="247"/>
      <c r="C20" s="247"/>
      <c r="D20" s="253" t="s">
        <v>277</v>
      </c>
      <c r="E20" s="253"/>
      <c r="F20" s="253"/>
      <c r="G20" s="253"/>
      <c r="H20" s="253"/>
      <c r="I20" s="253"/>
      <c r="J20" s="253"/>
      <c r="K20" s="247"/>
    </row>
    <row r="21" spans="1:11" ht="7.5" customHeight="1">
      <c r="A21" s="247"/>
      <c r="B21" s="247"/>
      <c r="C21" s="247"/>
      <c r="D21" s="247"/>
      <c r="E21" s="247"/>
      <c r="F21" s="247"/>
      <c r="G21" s="247"/>
      <c r="H21" s="247"/>
      <c r="I21" s="247"/>
      <c r="J21" s="247"/>
      <c r="K21" s="247"/>
    </row>
    <row r="23" ht="13.5">
      <c r="A23" s="251" t="s">
        <v>278</v>
      </c>
    </row>
  </sheetData>
  <sheetProtection/>
  <mergeCells count="5">
    <mergeCell ref="D12:J12"/>
    <mergeCell ref="D14:I14"/>
    <mergeCell ref="D16:H16"/>
    <mergeCell ref="D18:I18"/>
    <mergeCell ref="D20:J20"/>
  </mergeCells>
  <hyperlinks>
    <hyperlink ref="E10" location="'第5表 男女計'!R1C1" display="(男女計)"/>
    <hyperlink ref="F10" location="'第5表 男'!R1C1" display="(男)"/>
    <hyperlink ref="G10" location="'第5表 女'!R1C1" display="(女)"/>
    <hyperlink ref="D12" location="第6表!A1" display="第６表　年齢(５歳階級)別・男女別死亡数及び死亡率"/>
    <hyperlink ref="D14" location="第7表!A1" display="第７表　年齢(５歳階級)別・男女別社会動態"/>
    <hyperlink ref="D16" location="第8表!A1" display="第８表　月別・要因別増減状況"/>
    <hyperlink ref="D18" location="第9表!A1" display="第９表　月別・男女別出生数及び死亡数"/>
    <hyperlink ref="D20" location="第10表!A1" display="第10表　岩手県人口移動一覧表"/>
    <hyperlink ref="D20:J20" location="第10表!R1C2" display="第10表　岩手県人口移動一覧表(平成19年市町村別転出入者数)"/>
  </hyperlink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9"/>
  <sheetViews>
    <sheetView showGridLines="0" zoomScaleSheetLayoutView="90" zoomScalePageLayoutView="0" workbookViewId="0" topLeftCell="A1">
      <selection activeCell="A1" sqref="A1:J1"/>
    </sheetView>
  </sheetViews>
  <sheetFormatPr defaultColWidth="9.00390625" defaultRowHeight="13.5"/>
  <cols>
    <col min="1" max="1" width="8.625" style="2" customWidth="1"/>
    <col min="2" max="2" width="10.625" style="2" customWidth="1"/>
    <col min="3" max="4" width="9.125" style="2" customWidth="1"/>
    <col min="5" max="5" width="4.00390625" style="2" customWidth="1"/>
    <col min="6" max="6" width="6.625" style="2" customWidth="1"/>
    <col min="7" max="14" width="9.125" style="2" customWidth="1"/>
    <col min="15" max="15" width="3.625" style="2" customWidth="1"/>
    <col min="16" max="16" width="6.625" style="2" customWidth="1"/>
    <col min="17" max="17" width="3.625" style="2" customWidth="1"/>
    <col min="18" max="18" width="6.625" style="2" customWidth="1"/>
    <col min="19" max="19" width="6.625" style="2" hidden="1" customWidth="1"/>
    <col min="20" max="20" width="9.00390625" style="2" customWidth="1"/>
    <col min="21" max="21" width="4.00390625" style="2" customWidth="1"/>
    <col min="22" max="22" width="6.625" style="2" customWidth="1"/>
    <col min="23" max="23" width="10.625" style="2" customWidth="1"/>
    <col min="24" max="24" width="9.00390625" style="2" customWidth="1"/>
    <col min="25" max="25" width="4.00390625" style="2" hidden="1" customWidth="1"/>
    <col min="26" max="16384" width="9.00390625" style="2" customWidth="1"/>
  </cols>
  <sheetData>
    <row r="1" spans="1:24" ht="17.25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6" t="s">
        <v>1</v>
      </c>
      <c r="L1" s="256"/>
      <c r="M1" s="255"/>
      <c r="N1" s="255"/>
      <c r="O1" s="1"/>
      <c r="X1" s="3"/>
    </row>
    <row r="2" spans="1:23" ht="13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57" t="s">
        <v>2</v>
      </c>
      <c r="O2" s="257"/>
      <c r="P2" s="257"/>
      <c r="Q2" s="257"/>
      <c r="R2" s="257"/>
      <c r="S2" s="257"/>
      <c r="T2" s="257"/>
      <c r="U2" s="5"/>
      <c r="V2" s="258" t="s">
        <v>3</v>
      </c>
      <c r="W2" s="258"/>
    </row>
    <row r="3" spans="1:24" ht="13.5" customHeight="1">
      <c r="A3" s="6" t="s">
        <v>4</v>
      </c>
      <c r="B3" s="7" t="s">
        <v>5</v>
      </c>
      <c r="C3" s="259" t="s">
        <v>6</v>
      </c>
      <c r="D3" s="260"/>
      <c r="E3" s="260"/>
      <c r="F3" s="261"/>
      <c r="G3" s="265" t="s">
        <v>7</v>
      </c>
      <c r="H3" s="266"/>
      <c r="I3" s="266"/>
      <c r="J3" s="266"/>
      <c r="K3" s="266"/>
      <c r="L3" s="266"/>
      <c r="M3" s="266"/>
      <c r="N3" s="266"/>
      <c r="O3" s="266"/>
      <c r="P3" s="267"/>
      <c r="Q3" s="259" t="s">
        <v>8</v>
      </c>
      <c r="R3" s="261"/>
      <c r="S3" s="8"/>
      <c r="T3" s="268" t="s">
        <v>9</v>
      </c>
      <c r="U3" s="259" t="s">
        <v>10</v>
      </c>
      <c r="V3" s="261"/>
      <c r="W3" s="10" t="s">
        <v>11</v>
      </c>
      <c r="X3" s="11"/>
    </row>
    <row r="4" spans="1:24" ht="13.5">
      <c r="A4" s="12"/>
      <c r="B4" s="13" t="s">
        <v>12</v>
      </c>
      <c r="C4" s="262"/>
      <c r="D4" s="263"/>
      <c r="E4" s="263"/>
      <c r="F4" s="264"/>
      <c r="G4" s="275" t="s">
        <v>13</v>
      </c>
      <c r="H4" s="276"/>
      <c r="I4" s="276"/>
      <c r="J4" s="277"/>
      <c r="K4" s="275" t="s">
        <v>14</v>
      </c>
      <c r="L4" s="276"/>
      <c r="M4" s="276"/>
      <c r="N4" s="277"/>
      <c r="O4" s="275" t="s">
        <v>15</v>
      </c>
      <c r="P4" s="277"/>
      <c r="Q4" s="271" t="s">
        <v>16</v>
      </c>
      <c r="R4" s="272"/>
      <c r="S4" s="14"/>
      <c r="T4" s="269"/>
      <c r="U4" s="271"/>
      <c r="V4" s="272"/>
      <c r="W4" s="16" t="s">
        <v>12</v>
      </c>
      <c r="X4" s="17"/>
    </row>
    <row r="5" spans="1:24" ht="13.5">
      <c r="A5" s="18" t="s">
        <v>17</v>
      </c>
      <c r="B5" s="19" t="s">
        <v>18</v>
      </c>
      <c r="C5" s="20" t="s">
        <v>19</v>
      </c>
      <c r="D5" s="20" t="s">
        <v>20</v>
      </c>
      <c r="E5" s="278" t="s">
        <v>21</v>
      </c>
      <c r="F5" s="279"/>
      <c r="G5" s="20" t="s">
        <v>22</v>
      </c>
      <c r="H5" s="20" t="s">
        <v>23</v>
      </c>
      <c r="I5" s="20" t="s">
        <v>24</v>
      </c>
      <c r="J5" s="21" t="s">
        <v>25</v>
      </c>
      <c r="K5" s="20" t="s">
        <v>22</v>
      </c>
      <c r="L5" s="20" t="s">
        <v>23</v>
      </c>
      <c r="M5" s="20" t="s">
        <v>26</v>
      </c>
      <c r="N5" s="21" t="s">
        <v>25</v>
      </c>
      <c r="O5" s="273"/>
      <c r="P5" s="274"/>
      <c r="Q5" s="273" t="s">
        <v>27</v>
      </c>
      <c r="R5" s="274"/>
      <c r="S5" s="23"/>
      <c r="T5" s="270"/>
      <c r="U5" s="273"/>
      <c r="V5" s="274"/>
      <c r="W5" s="24" t="s">
        <v>18</v>
      </c>
      <c r="X5" s="17"/>
    </row>
    <row r="6" spans="1:24" ht="12.75" customHeight="1">
      <c r="A6" s="25" t="s">
        <v>28</v>
      </c>
      <c r="B6" s="26">
        <f>SUMIF($Y$8:$Y$129,$Y$7,B8:B129)</f>
        <v>1340852</v>
      </c>
      <c r="C6" s="27">
        <f>SUMIF($Y$8:$Y$129,$Y$7,C8:C129)</f>
        <v>9879</v>
      </c>
      <c r="D6" s="28">
        <f>SUMIF($Y$8:$Y$129,$Y$7,D8:D129)</f>
        <v>15787</v>
      </c>
      <c r="E6" s="29" t="str">
        <f>IF(C6-D6&lt;0,"△","")</f>
        <v>△</v>
      </c>
      <c r="F6" s="30">
        <f>ABS(C6-D6)</f>
        <v>5908</v>
      </c>
      <c r="G6" s="27">
        <f>SUMIF($Y$8:$Y$129,$Y$7,G8:G129)</f>
        <v>20661</v>
      </c>
      <c r="H6" s="28">
        <f>SUMIF($Y$8:$Y$129,$Y$7,H8:H129)</f>
        <v>18515</v>
      </c>
      <c r="I6" s="28">
        <f>SUMIF($Y$8:$Y$129,$Y$7,I8:I129)</f>
        <v>220</v>
      </c>
      <c r="J6" s="30">
        <f>SUM(G6:I6)</f>
        <v>39396</v>
      </c>
      <c r="K6" s="27">
        <f>SUMIF($Y$8:$Y$129,$Y$7,K8:K129)</f>
        <v>20661</v>
      </c>
      <c r="L6" s="28">
        <f>SUMIF($Y$8:$Y$129,$Y$7,L8:L129)</f>
        <v>22655</v>
      </c>
      <c r="M6" s="28">
        <f>SUMIF($Y$8:$Y$129,$Y$7,M8:M129)</f>
        <v>255</v>
      </c>
      <c r="N6" s="30">
        <f>SUM(K6:M6)</f>
        <v>43571</v>
      </c>
      <c r="O6" s="31" t="str">
        <f>IF(J6-N6&lt;0,"△","")</f>
        <v>△</v>
      </c>
      <c r="P6" s="30">
        <f>ABS(J6-N6)</f>
        <v>4175</v>
      </c>
      <c r="Q6" s="31" t="str">
        <f>IF(S6&lt;0,"△","")</f>
        <v>△</v>
      </c>
      <c r="R6" s="32">
        <f>ABS(S6)</f>
        <v>132</v>
      </c>
      <c r="S6" s="32">
        <f>SUMIF($Y$8:$Y$129,$Y$7,S8:S129)</f>
        <v>-132</v>
      </c>
      <c r="T6" s="33">
        <f>SUMIF($Y$8:$Y$129,$Y$7,T8:T129)</f>
        <v>20</v>
      </c>
      <c r="U6" s="31" t="str">
        <f>IF(SUM(IF(E6="",F6,-F6),IF(O6="",P6,-P6),IF(Q6="",R6,-R6),T6)&lt;0,"△","")</f>
        <v>△</v>
      </c>
      <c r="V6" s="30">
        <f>ABS(SUM(IF(E6="",F6,-F6),IF(O6="",P6,-P6),IF(Q6="",R6,-R6),T6))</f>
        <v>10195</v>
      </c>
      <c r="W6" s="34">
        <f>SUMIF($Y$8:$Y$129,$Y$7,W8:W129)</f>
        <v>1330657</v>
      </c>
      <c r="X6" s="11"/>
    </row>
    <row r="7" spans="1:25" ht="12.75" customHeight="1">
      <c r="A7" s="35" t="s">
        <v>29</v>
      </c>
      <c r="B7" s="36"/>
      <c r="C7" s="37"/>
      <c r="D7" s="38"/>
      <c r="E7" s="39"/>
      <c r="F7" s="40"/>
      <c r="G7" s="37"/>
      <c r="H7" s="38"/>
      <c r="I7" s="38"/>
      <c r="J7" s="41"/>
      <c r="K7" s="37"/>
      <c r="L7" s="38"/>
      <c r="M7" s="38"/>
      <c r="N7" s="41"/>
      <c r="O7" s="42"/>
      <c r="P7" s="40"/>
      <c r="Q7" s="42"/>
      <c r="R7" s="40"/>
      <c r="S7" s="40"/>
      <c r="T7" s="36"/>
      <c r="U7" s="42"/>
      <c r="V7" s="40"/>
      <c r="W7" s="43"/>
      <c r="X7" s="17"/>
      <c r="Y7" s="2">
        <v>1</v>
      </c>
    </row>
    <row r="8" spans="1:25" s="47" customFormat="1" ht="12.75" customHeight="1">
      <c r="A8" s="44" t="s">
        <v>30</v>
      </c>
      <c r="B8" s="33">
        <f>SUM(B9:B13)</f>
        <v>40998</v>
      </c>
      <c r="C8" s="27">
        <f>SUM(C9:C13)</f>
        <v>9879</v>
      </c>
      <c r="D8" s="28">
        <f>SUM(D9:D13)</f>
        <v>37</v>
      </c>
      <c r="E8" s="29">
        <f>IF(C8-D8&lt;0,"△","")</f>
      </c>
      <c r="F8" s="30">
        <f>ABS(C8-D8)</f>
        <v>9842</v>
      </c>
      <c r="G8" s="27">
        <f>SUM(G9:G13)</f>
        <v>2021</v>
      </c>
      <c r="H8" s="28">
        <f>SUM(H9:H13)</f>
        <v>1194</v>
      </c>
      <c r="I8" s="28">
        <f>SUM(I9:I13)</f>
        <v>4</v>
      </c>
      <c r="J8" s="30">
        <f aca="true" t="shared" si="0" ref="J8:J71">SUM(G8:I8)</f>
        <v>3219</v>
      </c>
      <c r="K8" s="27">
        <f>SUM(K9:K13)</f>
        <v>2021</v>
      </c>
      <c r="L8" s="28">
        <f>SUM(L9:L13)</f>
        <v>1243</v>
      </c>
      <c r="M8" s="28">
        <f>SUM(M9:M13)</f>
        <v>10</v>
      </c>
      <c r="N8" s="30">
        <f aca="true" t="shared" si="1" ref="N8:N71">SUM(K8:M8)</f>
        <v>3274</v>
      </c>
      <c r="O8" s="45" t="str">
        <f aca="true" t="shared" si="2" ref="O8:O71">IF(J8-N8&lt;0,"△","")</f>
        <v>△</v>
      </c>
      <c r="P8" s="30">
        <f aca="true" t="shared" si="3" ref="P8:P71">ABS(J8-N8)</f>
        <v>55</v>
      </c>
      <c r="Q8" s="45">
        <f aca="true" t="shared" si="4" ref="Q8:Q71">IF(S8&lt;0,"△","")</f>
      </c>
      <c r="R8" s="30">
        <f aca="true" t="shared" si="5" ref="R8:R71">ABS(S8)</f>
        <v>22</v>
      </c>
      <c r="S8" s="30">
        <f>SUM(S9:S13)</f>
        <v>22</v>
      </c>
      <c r="T8" s="33">
        <f>SUM(T9:T13)</f>
        <v>0</v>
      </c>
      <c r="U8" s="45">
        <f aca="true" t="shared" si="6" ref="U8:U71">IF(SUM(IF(E8="",F8,-F8),IF(O8="",P8,-P8),IF(Q8="",R8,-R8),T8)&lt;0,"△","")</f>
      </c>
      <c r="V8" s="30">
        <f aca="true" t="shared" si="7" ref="V8:V71">ABS(SUM(IF(E8="",F8,-F8),IF(O8="",P8,-P8),IF(Q8="",R8,-R8),T8))</f>
        <v>9809</v>
      </c>
      <c r="W8" s="34">
        <f aca="true" t="shared" si="8" ref="W8:W71">B8+IF(U8="",V8,-V8)</f>
        <v>50807</v>
      </c>
      <c r="X8"/>
      <c r="Y8" s="47">
        <v>1</v>
      </c>
    </row>
    <row r="9" spans="1:24" ht="12.75" customHeight="1">
      <c r="A9" s="35">
        <v>0</v>
      </c>
      <c r="B9" s="36">
        <v>0</v>
      </c>
      <c r="C9" s="37">
        <v>9879</v>
      </c>
      <c r="D9" s="39">
        <v>25</v>
      </c>
      <c r="E9" s="39">
        <f>IF(C9-D9&lt;0,"△","")</f>
      </c>
      <c r="F9" s="40">
        <f>ABS(C9-D9)</f>
        <v>9854</v>
      </c>
      <c r="G9" s="38">
        <v>509</v>
      </c>
      <c r="H9" s="38">
        <v>175</v>
      </c>
      <c r="I9" s="38">
        <v>2</v>
      </c>
      <c r="J9" s="40">
        <f t="shared" si="0"/>
        <v>686</v>
      </c>
      <c r="K9" s="37">
        <v>509</v>
      </c>
      <c r="L9" s="38">
        <v>181</v>
      </c>
      <c r="M9" s="38">
        <v>10</v>
      </c>
      <c r="N9" s="40">
        <f t="shared" si="1"/>
        <v>700</v>
      </c>
      <c r="O9" s="42" t="str">
        <f t="shared" si="2"/>
        <v>△</v>
      </c>
      <c r="P9" s="40">
        <f t="shared" si="3"/>
        <v>14</v>
      </c>
      <c r="Q9" s="48">
        <f t="shared" si="4"/>
      </c>
      <c r="R9" s="40">
        <f t="shared" si="5"/>
        <v>16</v>
      </c>
      <c r="S9" s="40">
        <v>16</v>
      </c>
      <c r="T9" s="36">
        <v>0</v>
      </c>
      <c r="U9" s="42">
        <f t="shared" si="6"/>
      </c>
      <c r="V9" s="40">
        <f t="shared" si="7"/>
        <v>9856</v>
      </c>
      <c r="W9" s="43">
        <f t="shared" si="8"/>
        <v>9856</v>
      </c>
      <c r="X9" s="252"/>
    </row>
    <row r="10" spans="1:24" ht="12.75" customHeight="1">
      <c r="A10" s="49">
        <v>1</v>
      </c>
      <c r="B10" s="36">
        <v>10025</v>
      </c>
      <c r="C10" s="50" t="s">
        <v>31</v>
      </c>
      <c r="D10" s="38">
        <v>2</v>
      </c>
      <c r="E10" s="39" t="str">
        <f aca="true" t="shared" si="9" ref="E10:E73">IF(D10&lt;&gt;0,"△","")</f>
        <v>△</v>
      </c>
      <c r="F10" s="40">
        <f aca="true" t="shared" si="10" ref="F10:F73">D10</f>
        <v>2</v>
      </c>
      <c r="G10" s="37">
        <v>439</v>
      </c>
      <c r="H10" s="38">
        <v>297</v>
      </c>
      <c r="I10" s="38">
        <v>0</v>
      </c>
      <c r="J10" s="40">
        <f t="shared" si="0"/>
        <v>736</v>
      </c>
      <c r="K10" s="37">
        <v>439</v>
      </c>
      <c r="L10" s="38">
        <v>301</v>
      </c>
      <c r="M10" s="38">
        <v>0</v>
      </c>
      <c r="N10" s="40">
        <f t="shared" si="1"/>
        <v>740</v>
      </c>
      <c r="O10" s="42" t="str">
        <f t="shared" si="2"/>
        <v>△</v>
      </c>
      <c r="P10" s="40">
        <f t="shared" si="3"/>
        <v>4</v>
      </c>
      <c r="Q10" s="48">
        <f t="shared" si="4"/>
      </c>
      <c r="R10" s="40">
        <f t="shared" si="5"/>
        <v>1</v>
      </c>
      <c r="S10" s="40">
        <v>1</v>
      </c>
      <c r="T10" s="36">
        <v>0</v>
      </c>
      <c r="U10" s="42" t="str">
        <f t="shared" si="6"/>
        <v>△</v>
      </c>
      <c r="V10" s="40">
        <f t="shared" si="7"/>
        <v>5</v>
      </c>
      <c r="W10" s="43">
        <f t="shared" si="8"/>
        <v>10020</v>
      </c>
      <c r="X10" s="17"/>
    </row>
    <row r="11" spans="1:24" ht="12.75" customHeight="1">
      <c r="A11" s="49">
        <v>2</v>
      </c>
      <c r="B11" s="36">
        <v>10219</v>
      </c>
      <c r="C11" s="50" t="s">
        <v>31</v>
      </c>
      <c r="D11" s="38">
        <v>6</v>
      </c>
      <c r="E11" s="39" t="str">
        <f t="shared" si="9"/>
        <v>△</v>
      </c>
      <c r="F11" s="40">
        <f t="shared" si="10"/>
        <v>6</v>
      </c>
      <c r="G11" s="37">
        <v>398</v>
      </c>
      <c r="H11" s="38">
        <v>266</v>
      </c>
      <c r="I11" s="38">
        <v>1</v>
      </c>
      <c r="J11" s="40">
        <f t="shared" si="0"/>
        <v>665</v>
      </c>
      <c r="K11" s="37">
        <v>398</v>
      </c>
      <c r="L11" s="38">
        <v>246</v>
      </c>
      <c r="M11" s="38">
        <v>0</v>
      </c>
      <c r="N11" s="40">
        <f t="shared" si="1"/>
        <v>644</v>
      </c>
      <c r="O11" s="42">
        <f t="shared" si="2"/>
      </c>
      <c r="P11" s="40">
        <f t="shared" si="3"/>
        <v>21</v>
      </c>
      <c r="Q11" s="48">
        <f t="shared" si="4"/>
      </c>
      <c r="R11" s="40">
        <f t="shared" si="5"/>
        <v>3</v>
      </c>
      <c r="S11" s="40">
        <v>3</v>
      </c>
      <c r="T11" s="36">
        <v>0</v>
      </c>
      <c r="U11" s="42">
        <f t="shared" si="6"/>
      </c>
      <c r="V11" s="40">
        <f t="shared" si="7"/>
        <v>18</v>
      </c>
      <c r="W11" s="43">
        <f t="shared" si="8"/>
        <v>10237</v>
      </c>
      <c r="X11" s="17"/>
    </row>
    <row r="12" spans="1:24" ht="12.75" customHeight="1">
      <c r="A12" s="49">
        <v>3</v>
      </c>
      <c r="B12" s="36">
        <v>10431</v>
      </c>
      <c r="C12" s="50" t="s">
        <v>31</v>
      </c>
      <c r="D12" s="38">
        <v>3</v>
      </c>
      <c r="E12" s="39" t="str">
        <f t="shared" si="9"/>
        <v>△</v>
      </c>
      <c r="F12" s="40">
        <f t="shared" si="10"/>
        <v>3</v>
      </c>
      <c r="G12" s="37">
        <v>373</v>
      </c>
      <c r="H12" s="38">
        <v>253</v>
      </c>
      <c r="I12" s="38">
        <v>1</v>
      </c>
      <c r="J12" s="40">
        <f t="shared" si="0"/>
        <v>627</v>
      </c>
      <c r="K12" s="37">
        <v>373</v>
      </c>
      <c r="L12" s="38">
        <v>261</v>
      </c>
      <c r="M12" s="38">
        <v>0</v>
      </c>
      <c r="N12" s="40">
        <f t="shared" si="1"/>
        <v>634</v>
      </c>
      <c r="O12" s="42" t="str">
        <f t="shared" si="2"/>
        <v>△</v>
      </c>
      <c r="P12" s="40">
        <f t="shared" si="3"/>
        <v>7</v>
      </c>
      <c r="Q12" s="48" t="str">
        <f t="shared" si="4"/>
        <v>△</v>
      </c>
      <c r="R12" s="40">
        <f t="shared" si="5"/>
        <v>1</v>
      </c>
      <c r="S12" s="40">
        <v>-1</v>
      </c>
      <c r="T12" s="36">
        <v>0</v>
      </c>
      <c r="U12" s="42" t="str">
        <f t="shared" si="6"/>
        <v>△</v>
      </c>
      <c r="V12" s="40">
        <f t="shared" si="7"/>
        <v>11</v>
      </c>
      <c r="W12" s="43">
        <f t="shared" si="8"/>
        <v>10420</v>
      </c>
      <c r="X12" s="17"/>
    </row>
    <row r="13" spans="1:24" ht="12.75" customHeight="1">
      <c r="A13" s="49">
        <v>4</v>
      </c>
      <c r="B13" s="36">
        <v>10323</v>
      </c>
      <c r="C13" s="50" t="s">
        <v>31</v>
      </c>
      <c r="D13" s="38">
        <v>1</v>
      </c>
      <c r="E13" s="39" t="str">
        <f t="shared" si="9"/>
        <v>△</v>
      </c>
      <c r="F13" s="40">
        <f t="shared" si="10"/>
        <v>1</v>
      </c>
      <c r="G13" s="37">
        <v>302</v>
      </c>
      <c r="H13" s="38">
        <v>203</v>
      </c>
      <c r="I13" s="38">
        <v>0</v>
      </c>
      <c r="J13" s="40">
        <f t="shared" si="0"/>
        <v>505</v>
      </c>
      <c r="K13" s="37">
        <v>302</v>
      </c>
      <c r="L13" s="38">
        <v>254</v>
      </c>
      <c r="M13" s="38">
        <v>0</v>
      </c>
      <c r="N13" s="40">
        <f t="shared" si="1"/>
        <v>556</v>
      </c>
      <c r="O13" s="42" t="str">
        <f t="shared" si="2"/>
        <v>△</v>
      </c>
      <c r="P13" s="40">
        <f t="shared" si="3"/>
        <v>51</v>
      </c>
      <c r="Q13" s="48">
        <f t="shared" si="4"/>
      </c>
      <c r="R13" s="40">
        <f t="shared" si="5"/>
        <v>3</v>
      </c>
      <c r="S13" s="40">
        <v>3</v>
      </c>
      <c r="T13" s="36">
        <v>0</v>
      </c>
      <c r="U13" s="42" t="str">
        <f t="shared" si="6"/>
        <v>△</v>
      </c>
      <c r="V13" s="40">
        <f t="shared" si="7"/>
        <v>49</v>
      </c>
      <c r="W13" s="43">
        <f t="shared" si="8"/>
        <v>10274</v>
      </c>
      <c r="X13" s="17"/>
    </row>
    <row r="14" spans="1:25" s="47" customFormat="1" ht="12.75" customHeight="1">
      <c r="A14" s="51" t="s">
        <v>32</v>
      </c>
      <c r="B14" s="33">
        <f>SUM(B15:B19)</f>
        <v>56671</v>
      </c>
      <c r="C14" s="52" t="s">
        <v>31</v>
      </c>
      <c r="D14" s="28">
        <f>SUM(D15:D19)</f>
        <v>5</v>
      </c>
      <c r="E14" s="29" t="str">
        <f t="shared" si="9"/>
        <v>△</v>
      </c>
      <c r="F14" s="30">
        <f t="shared" si="10"/>
        <v>5</v>
      </c>
      <c r="G14" s="27">
        <f>SUM(G15:G19)</f>
        <v>1009</v>
      </c>
      <c r="H14" s="28">
        <f>SUM(H15:H19)</f>
        <v>819</v>
      </c>
      <c r="I14" s="28">
        <f>SUM(I15:I19)</f>
        <v>1</v>
      </c>
      <c r="J14" s="30">
        <f t="shared" si="0"/>
        <v>1829</v>
      </c>
      <c r="K14" s="27">
        <f>SUM(K15:K19)</f>
        <v>1009</v>
      </c>
      <c r="L14" s="28">
        <f>SUM(L15:L19)</f>
        <v>913</v>
      </c>
      <c r="M14" s="28">
        <f>SUM(M15:M19)</f>
        <v>2</v>
      </c>
      <c r="N14" s="30">
        <f t="shared" si="1"/>
        <v>1924</v>
      </c>
      <c r="O14" s="45" t="str">
        <f t="shared" si="2"/>
        <v>△</v>
      </c>
      <c r="P14" s="30">
        <f t="shared" si="3"/>
        <v>95</v>
      </c>
      <c r="Q14" s="45" t="str">
        <f t="shared" si="4"/>
        <v>△</v>
      </c>
      <c r="R14" s="53">
        <f t="shared" si="5"/>
        <v>8</v>
      </c>
      <c r="S14" s="30">
        <f>SUM(S15:S19)</f>
        <v>-8</v>
      </c>
      <c r="T14" s="33">
        <f>SUM(T15:T19)</f>
        <v>0</v>
      </c>
      <c r="U14" s="45" t="str">
        <f t="shared" si="6"/>
        <v>△</v>
      </c>
      <c r="V14" s="30">
        <f t="shared" si="7"/>
        <v>108</v>
      </c>
      <c r="W14" s="34">
        <f t="shared" si="8"/>
        <v>56563</v>
      </c>
      <c r="X14" s="46"/>
      <c r="Y14" s="47">
        <v>1</v>
      </c>
    </row>
    <row r="15" spans="1:24" ht="12.75" customHeight="1">
      <c r="A15" s="49">
        <v>5</v>
      </c>
      <c r="B15" s="36">
        <v>10578</v>
      </c>
      <c r="C15" s="50" t="s">
        <v>31</v>
      </c>
      <c r="D15" s="38">
        <v>0</v>
      </c>
      <c r="E15" s="39">
        <f t="shared" si="9"/>
      </c>
      <c r="F15" s="40">
        <f t="shared" si="10"/>
        <v>0</v>
      </c>
      <c r="G15" s="37">
        <v>295</v>
      </c>
      <c r="H15" s="38">
        <v>197</v>
      </c>
      <c r="I15" s="38">
        <v>1</v>
      </c>
      <c r="J15" s="40">
        <f t="shared" si="0"/>
        <v>493</v>
      </c>
      <c r="K15" s="37">
        <v>295</v>
      </c>
      <c r="L15" s="38">
        <v>216</v>
      </c>
      <c r="M15" s="38">
        <v>0</v>
      </c>
      <c r="N15" s="40">
        <f t="shared" si="1"/>
        <v>511</v>
      </c>
      <c r="O15" s="42" t="str">
        <f t="shared" si="2"/>
        <v>△</v>
      </c>
      <c r="P15" s="40">
        <f t="shared" si="3"/>
        <v>18</v>
      </c>
      <c r="Q15" s="48">
        <f t="shared" si="4"/>
      </c>
      <c r="R15" s="40">
        <f t="shared" si="5"/>
        <v>0</v>
      </c>
      <c r="S15" s="40">
        <v>0</v>
      </c>
      <c r="T15" s="36">
        <v>0</v>
      </c>
      <c r="U15" s="42" t="str">
        <f t="shared" si="6"/>
        <v>△</v>
      </c>
      <c r="V15" s="40">
        <f t="shared" si="7"/>
        <v>18</v>
      </c>
      <c r="W15" s="43">
        <f t="shared" si="8"/>
        <v>10560</v>
      </c>
      <c r="X15" s="17"/>
    </row>
    <row r="16" spans="1:24" ht="12.75" customHeight="1">
      <c r="A16" s="49">
        <v>6</v>
      </c>
      <c r="B16" s="36">
        <v>10923</v>
      </c>
      <c r="C16" s="50" t="s">
        <v>31</v>
      </c>
      <c r="D16" s="38">
        <v>1</v>
      </c>
      <c r="E16" s="39" t="str">
        <f t="shared" si="9"/>
        <v>△</v>
      </c>
      <c r="F16" s="40">
        <f t="shared" si="10"/>
        <v>1</v>
      </c>
      <c r="G16" s="37">
        <v>265</v>
      </c>
      <c r="H16" s="38">
        <v>178</v>
      </c>
      <c r="I16" s="38">
        <v>0</v>
      </c>
      <c r="J16" s="40">
        <f t="shared" si="0"/>
        <v>443</v>
      </c>
      <c r="K16" s="37">
        <v>265</v>
      </c>
      <c r="L16" s="38">
        <v>209</v>
      </c>
      <c r="M16" s="38">
        <v>1</v>
      </c>
      <c r="N16" s="40">
        <f t="shared" si="1"/>
        <v>475</v>
      </c>
      <c r="O16" s="42" t="str">
        <f t="shared" si="2"/>
        <v>△</v>
      </c>
      <c r="P16" s="40">
        <f t="shared" si="3"/>
        <v>32</v>
      </c>
      <c r="Q16" s="48" t="str">
        <f t="shared" si="4"/>
        <v>△</v>
      </c>
      <c r="R16" s="40">
        <f t="shared" si="5"/>
        <v>1</v>
      </c>
      <c r="S16" s="40">
        <v>-1</v>
      </c>
      <c r="T16" s="36">
        <v>0</v>
      </c>
      <c r="U16" s="42" t="str">
        <f t="shared" si="6"/>
        <v>△</v>
      </c>
      <c r="V16" s="40">
        <f t="shared" si="7"/>
        <v>34</v>
      </c>
      <c r="W16" s="43">
        <f t="shared" si="8"/>
        <v>10889</v>
      </c>
      <c r="X16" s="17"/>
    </row>
    <row r="17" spans="1:24" ht="12.75" customHeight="1">
      <c r="A17" s="49">
        <v>7</v>
      </c>
      <c r="B17" s="36">
        <v>11264</v>
      </c>
      <c r="C17" s="50" t="s">
        <v>31</v>
      </c>
      <c r="D17" s="38">
        <v>0</v>
      </c>
      <c r="E17" s="39">
        <f t="shared" si="9"/>
      </c>
      <c r="F17" s="40">
        <f t="shared" si="10"/>
        <v>0</v>
      </c>
      <c r="G17" s="37">
        <v>145</v>
      </c>
      <c r="H17" s="38">
        <v>173</v>
      </c>
      <c r="I17" s="38">
        <v>0</v>
      </c>
      <c r="J17" s="40">
        <f t="shared" si="0"/>
        <v>318</v>
      </c>
      <c r="K17" s="37">
        <v>145</v>
      </c>
      <c r="L17" s="38">
        <v>181</v>
      </c>
      <c r="M17" s="38">
        <v>0</v>
      </c>
      <c r="N17" s="40">
        <f t="shared" si="1"/>
        <v>326</v>
      </c>
      <c r="O17" s="42" t="str">
        <f t="shared" si="2"/>
        <v>△</v>
      </c>
      <c r="P17" s="40">
        <f t="shared" si="3"/>
        <v>8</v>
      </c>
      <c r="Q17" s="48" t="str">
        <f t="shared" si="4"/>
        <v>△</v>
      </c>
      <c r="R17" s="40">
        <f t="shared" si="5"/>
        <v>3</v>
      </c>
      <c r="S17" s="40">
        <v>-3</v>
      </c>
      <c r="T17" s="36">
        <v>0</v>
      </c>
      <c r="U17" s="42" t="str">
        <f t="shared" si="6"/>
        <v>△</v>
      </c>
      <c r="V17" s="40">
        <f t="shared" si="7"/>
        <v>11</v>
      </c>
      <c r="W17" s="43">
        <f t="shared" si="8"/>
        <v>11253</v>
      </c>
      <c r="X17" s="17"/>
    </row>
    <row r="18" spans="1:24" ht="12.75" customHeight="1">
      <c r="A18" s="49">
        <v>8</v>
      </c>
      <c r="B18" s="36">
        <v>11839</v>
      </c>
      <c r="C18" s="50" t="s">
        <v>31</v>
      </c>
      <c r="D18" s="38">
        <v>3</v>
      </c>
      <c r="E18" s="39" t="str">
        <f t="shared" si="9"/>
        <v>△</v>
      </c>
      <c r="F18" s="40">
        <f t="shared" si="10"/>
        <v>3</v>
      </c>
      <c r="G18" s="37">
        <v>166</v>
      </c>
      <c r="H18" s="38">
        <v>136</v>
      </c>
      <c r="I18" s="38">
        <v>0</v>
      </c>
      <c r="J18" s="40">
        <f t="shared" si="0"/>
        <v>302</v>
      </c>
      <c r="K18" s="37">
        <v>166</v>
      </c>
      <c r="L18" s="38">
        <v>163</v>
      </c>
      <c r="M18" s="38">
        <v>1</v>
      </c>
      <c r="N18" s="40">
        <f t="shared" si="1"/>
        <v>330</v>
      </c>
      <c r="O18" s="42" t="str">
        <f t="shared" si="2"/>
        <v>△</v>
      </c>
      <c r="P18" s="40">
        <f t="shared" si="3"/>
        <v>28</v>
      </c>
      <c r="Q18" s="48" t="str">
        <f t="shared" si="4"/>
        <v>△</v>
      </c>
      <c r="R18" s="40">
        <f t="shared" si="5"/>
        <v>3</v>
      </c>
      <c r="S18" s="40">
        <v>-3</v>
      </c>
      <c r="T18" s="36">
        <v>0</v>
      </c>
      <c r="U18" s="42" t="str">
        <f t="shared" si="6"/>
        <v>△</v>
      </c>
      <c r="V18" s="40">
        <f t="shared" si="7"/>
        <v>34</v>
      </c>
      <c r="W18" s="43">
        <f t="shared" si="8"/>
        <v>11805</v>
      </c>
      <c r="X18" s="17"/>
    </row>
    <row r="19" spans="1:24" ht="12.75" customHeight="1">
      <c r="A19" s="49">
        <v>9</v>
      </c>
      <c r="B19" s="36">
        <v>12067</v>
      </c>
      <c r="C19" s="50" t="s">
        <v>31</v>
      </c>
      <c r="D19" s="38">
        <v>1</v>
      </c>
      <c r="E19" s="39" t="str">
        <f t="shared" si="9"/>
        <v>△</v>
      </c>
      <c r="F19" s="40">
        <f t="shared" si="10"/>
        <v>1</v>
      </c>
      <c r="G19" s="37">
        <v>138</v>
      </c>
      <c r="H19" s="38">
        <v>135</v>
      </c>
      <c r="I19" s="38">
        <v>0</v>
      </c>
      <c r="J19" s="40">
        <f t="shared" si="0"/>
        <v>273</v>
      </c>
      <c r="K19" s="37">
        <v>138</v>
      </c>
      <c r="L19" s="38">
        <v>144</v>
      </c>
      <c r="M19" s="38">
        <v>0</v>
      </c>
      <c r="N19" s="40">
        <f t="shared" si="1"/>
        <v>282</v>
      </c>
      <c r="O19" s="42" t="str">
        <f t="shared" si="2"/>
        <v>△</v>
      </c>
      <c r="P19" s="40">
        <f t="shared" si="3"/>
        <v>9</v>
      </c>
      <c r="Q19" s="48" t="str">
        <f t="shared" si="4"/>
        <v>△</v>
      </c>
      <c r="R19" s="40">
        <f t="shared" si="5"/>
        <v>1</v>
      </c>
      <c r="S19" s="40">
        <v>-1</v>
      </c>
      <c r="T19" s="36">
        <v>0</v>
      </c>
      <c r="U19" s="42" t="str">
        <f t="shared" si="6"/>
        <v>△</v>
      </c>
      <c r="V19" s="40">
        <f t="shared" si="7"/>
        <v>11</v>
      </c>
      <c r="W19" s="43">
        <f t="shared" si="8"/>
        <v>12056</v>
      </c>
      <c r="X19" s="17"/>
    </row>
    <row r="20" spans="1:25" s="47" customFormat="1" ht="12.75" customHeight="1">
      <c r="A20" s="44" t="s">
        <v>33</v>
      </c>
      <c r="B20" s="33">
        <f>SUM(B21:B25)</f>
        <v>62666</v>
      </c>
      <c r="C20" s="52" t="s">
        <v>31</v>
      </c>
      <c r="D20" s="28">
        <f>SUM(D21:D25)</f>
        <v>11</v>
      </c>
      <c r="E20" s="29" t="str">
        <f t="shared" si="9"/>
        <v>△</v>
      </c>
      <c r="F20" s="30">
        <f t="shared" si="10"/>
        <v>11</v>
      </c>
      <c r="G20" s="27">
        <f>SUM(G21:G25)</f>
        <v>463</v>
      </c>
      <c r="H20" s="28">
        <f>SUM(H21:H25)</f>
        <v>433</v>
      </c>
      <c r="I20" s="28">
        <f>SUM(I21:I25)</f>
        <v>0</v>
      </c>
      <c r="J20" s="30">
        <f t="shared" si="0"/>
        <v>896</v>
      </c>
      <c r="K20" s="27">
        <f>SUM(K21:K25)</f>
        <v>463</v>
      </c>
      <c r="L20" s="28">
        <f>SUM(L21:L25)</f>
        <v>514</v>
      </c>
      <c r="M20" s="28">
        <f>SUM(M21:M25)</f>
        <v>0</v>
      </c>
      <c r="N20" s="30">
        <f t="shared" si="1"/>
        <v>977</v>
      </c>
      <c r="O20" s="45" t="str">
        <f t="shared" si="2"/>
        <v>△</v>
      </c>
      <c r="P20" s="30">
        <f t="shared" si="3"/>
        <v>81</v>
      </c>
      <c r="Q20" s="45" t="str">
        <f t="shared" si="4"/>
        <v>△</v>
      </c>
      <c r="R20" s="53">
        <f t="shared" si="5"/>
        <v>2</v>
      </c>
      <c r="S20" s="30">
        <f>SUM(S21:S25)</f>
        <v>-2</v>
      </c>
      <c r="T20" s="33">
        <f>SUM(T21:T25)</f>
        <v>0</v>
      </c>
      <c r="U20" s="45" t="str">
        <f t="shared" si="6"/>
        <v>△</v>
      </c>
      <c r="V20" s="30">
        <f t="shared" si="7"/>
        <v>94</v>
      </c>
      <c r="W20" s="34">
        <f t="shared" si="8"/>
        <v>62572</v>
      </c>
      <c r="X20" s="46"/>
      <c r="Y20" s="47">
        <v>1</v>
      </c>
    </row>
    <row r="21" spans="1:24" ht="12.75" customHeight="1">
      <c r="A21" s="49">
        <v>10</v>
      </c>
      <c r="B21" s="36">
        <v>12250</v>
      </c>
      <c r="C21" s="50" t="s">
        <v>31</v>
      </c>
      <c r="D21" s="38">
        <v>0</v>
      </c>
      <c r="E21" s="39">
        <f t="shared" si="9"/>
      </c>
      <c r="F21" s="40">
        <f t="shared" si="10"/>
        <v>0</v>
      </c>
      <c r="G21" s="37">
        <v>100</v>
      </c>
      <c r="H21" s="38">
        <v>121</v>
      </c>
      <c r="I21" s="38">
        <v>0</v>
      </c>
      <c r="J21" s="40">
        <f t="shared" si="0"/>
        <v>221</v>
      </c>
      <c r="K21" s="37">
        <v>100</v>
      </c>
      <c r="L21" s="38">
        <v>145</v>
      </c>
      <c r="M21" s="38">
        <v>0</v>
      </c>
      <c r="N21" s="40">
        <f t="shared" si="1"/>
        <v>245</v>
      </c>
      <c r="O21" s="42" t="str">
        <f t="shared" si="2"/>
        <v>△</v>
      </c>
      <c r="P21" s="40">
        <f t="shared" si="3"/>
        <v>24</v>
      </c>
      <c r="Q21" s="48">
        <f t="shared" si="4"/>
      </c>
      <c r="R21" s="40">
        <f t="shared" si="5"/>
        <v>0</v>
      </c>
      <c r="S21" s="40">
        <v>0</v>
      </c>
      <c r="T21" s="36">
        <v>0</v>
      </c>
      <c r="U21" s="42" t="str">
        <f t="shared" si="6"/>
        <v>△</v>
      </c>
      <c r="V21" s="40">
        <f t="shared" si="7"/>
        <v>24</v>
      </c>
      <c r="W21" s="43">
        <f t="shared" si="8"/>
        <v>12226</v>
      </c>
      <c r="X21" s="17"/>
    </row>
    <row r="22" spans="1:24" ht="12.75" customHeight="1">
      <c r="A22" s="49">
        <v>11</v>
      </c>
      <c r="B22" s="36">
        <v>12527</v>
      </c>
      <c r="C22" s="50" t="s">
        <v>31</v>
      </c>
      <c r="D22" s="38">
        <v>3</v>
      </c>
      <c r="E22" s="39" t="str">
        <f t="shared" si="9"/>
        <v>△</v>
      </c>
      <c r="F22" s="40">
        <f t="shared" si="10"/>
        <v>3</v>
      </c>
      <c r="G22" s="37">
        <v>110</v>
      </c>
      <c r="H22" s="38">
        <v>105</v>
      </c>
      <c r="I22" s="38">
        <v>0</v>
      </c>
      <c r="J22" s="40">
        <f t="shared" si="0"/>
        <v>215</v>
      </c>
      <c r="K22" s="37">
        <v>110</v>
      </c>
      <c r="L22" s="38">
        <v>94</v>
      </c>
      <c r="M22" s="38">
        <v>0</v>
      </c>
      <c r="N22" s="40">
        <f t="shared" si="1"/>
        <v>204</v>
      </c>
      <c r="O22" s="42">
        <f t="shared" si="2"/>
      </c>
      <c r="P22" s="40">
        <f t="shared" si="3"/>
        <v>11</v>
      </c>
      <c r="Q22" s="48" t="str">
        <f t="shared" si="4"/>
        <v>△</v>
      </c>
      <c r="R22" s="40">
        <f t="shared" si="5"/>
        <v>2</v>
      </c>
      <c r="S22" s="40">
        <v>-2</v>
      </c>
      <c r="T22" s="36">
        <v>0</v>
      </c>
      <c r="U22" s="42">
        <f t="shared" si="6"/>
      </c>
      <c r="V22" s="40">
        <f t="shared" si="7"/>
        <v>6</v>
      </c>
      <c r="W22" s="43">
        <f t="shared" si="8"/>
        <v>12533</v>
      </c>
      <c r="X22" s="17"/>
    </row>
    <row r="23" spans="1:24" ht="12.75" customHeight="1">
      <c r="A23" s="49">
        <v>12</v>
      </c>
      <c r="B23" s="36">
        <v>12551</v>
      </c>
      <c r="C23" s="50" t="s">
        <v>31</v>
      </c>
      <c r="D23" s="38">
        <v>2</v>
      </c>
      <c r="E23" s="39" t="str">
        <f t="shared" si="9"/>
        <v>△</v>
      </c>
      <c r="F23" s="40">
        <f t="shared" si="10"/>
        <v>2</v>
      </c>
      <c r="G23" s="37">
        <v>102</v>
      </c>
      <c r="H23" s="38">
        <v>83</v>
      </c>
      <c r="I23" s="38">
        <v>0</v>
      </c>
      <c r="J23" s="40">
        <f t="shared" si="0"/>
        <v>185</v>
      </c>
      <c r="K23" s="37">
        <v>102</v>
      </c>
      <c r="L23" s="38">
        <v>134</v>
      </c>
      <c r="M23" s="38">
        <v>0</v>
      </c>
      <c r="N23" s="40">
        <f t="shared" si="1"/>
        <v>236</v>
      </c>
      <c r="O23" s="42" t="str">
        <f t="shared" si="2"/>
        <v>△</v>
      </c>
      <c r="P23" s="40">
        <f t="shared" si="3"/>
        <v>51</v>
      </c>
      <c r="Q23" s="48" t="str">
        <f t="shared" si="4"/>
        <v>△</v>
      </c>
      <c r="R23" s="40">
        <f t="shared" si="5"/>
        <v>1</v>
      </c>
      <c r="S23" s="40">
        <v>-1</v>
      </c>
      <c r="T23" s="36">
        <v>0</v>
      </c>
      <c r="U23" s="42" t="str">
        <f t="shared" si="6"/>
        <v>△</v>
      </c>
      <c r="V23" s="40">
        <f t="shared" si="7"/>
        <v>54</v>
      </c>
      <c r="W23" s="43">
        <f t="shared" si="8"/>
        <v>12497</v>
      </c>
      <c r="X23" s="17"/>
    </row>
    <row r="24" spans="1:24" ht="12.75" customHeight="1">
      <c r="A24" s="49">
        <v>13</v>
      </c>
      <c r="B24" s="36">
        <v>12702</v>
      </c>
      <c r="C24" s="50" t="s">
        <v>31</v>
      </c>
      <c r="D24" s="38">
        <v>2</v>
      </c>
      <c r="E24" s="39" t="str">
        <f t="shared" si="9"/>
        <v>△</v>
      </c>
      <c r="F24" s="40">
        <f t="shared" si="10"/>
        <v>2</v>
      </c>
      <c r="G24" s="37">
        <v>72</v>
      </c>
      <c r="H24" s="38">
        <v>70</v>
      </c>
      <c r="I24" s="38">
        <v>0</v>
      </c>
      <c r="J24" s="40">
        <f t="shared" si="0"/>
        <v>142</v>
      </c>
      <c r="K24" s="37">
        <v>72</v>
      </c>
      <c r="L24" s="38">
        <v>85</v>
      </c>
      <c r="M24" s="38">
        <v>0</v>
      </c>
      <c r="N24" s="40">
        <f t="shared" si="1"/>
        <v>157</v>
      </c>
      <c r="O24" s="42" t="str">
        <f t="shared" si="2"/>
        <v>△</v>
      </c>
      <c r="P24" s="40">
        <f t="shared" si="3"/>
        <v>15</v>
      </c>
      <c r="Q24" s="48" t="str">
        <f t="shared" si="4"/>
        <v>△</v>
      </c>
      <c r="R24" s="40">
        <f t="shared" si="5"/>
        <v>2</v>
      </c>
      <c r="S24" s="40">
        <v>-2</v>
      </c>
      <c r="T24" s="36">
        <v>0</v>
      </c>
      <c r="U24" s="42" t="str">
        <f t="shared" si="6"/>
        <v>△</v>
      </c>
      <c r="V24" s="40">
        <f t="shared" si="7"/>
        <v>19</v>
      </c>
      <c r="W24" s="43">
        <f t="shared" si="8"/>
        <v>12683</v>
      </c>
      <c r="X24" s="17"/>
    </row>
    <row r="25" spans="1:24" ht="12.75" customHeight="1">
      <c r="A25" s="49">
        <v>14</v>
      </c>
      <c r="B25" s="36">
        <v>12636</v>
      </c>
      <c r="C25" s="50" t="s">
        <v>31</v>
      </c>
      <c r="D25" s="38">
        <v>4</v>
      </c>
      <c r="E25" s="39" t="str">
        <f t="shared" si="9"/>
        <v>△</v>
      </c>
      <c r="F25" s="40">
        <f t="shared" si="10"/>
        <v>4</v>
      </c>
      <c r="G25" s="37">
        <v>79</v>
      </c>
      <c r="H25" s="38">
        <v>54</v>
      </c>
      <c r="I25" s="38">
        <v>0</v>
      </c>
      <c r="J25" s="40">
        <f t="shared" si="0"/>
        <v>133</v>
      </c>
      <c r="K25" s="37">
        <v>79</v>
      </c>
      <c r="L25" s="38">
        <v>56</v>
      </c>
      <c r="M25" s="38">
        <v>0</v>
      </c>
      <c r="N25" s="40">
        <f t="shared" si="1"/>
        <v>135</v>
      </c>
      <c r="O25" s="42" t="str">
        <f t="shared" si="2"/>
        <v>△</v>
      </c>
      <c r="P25" s="40">
        <f t="shared" si="3"/>
        <v>2</v>
      </c>
      <c r="Q25" s="48">
        <f t="shared" si="4"/>
      </c>
      <c r="R25" s="40">
        <f t="shared" si="5"/>
        <v>3</v>
      </c>
      <c r="S25" s="40">
        <v>3</v>
      </c>
      <c r="T25" s="36">
        <v>0</v>
      </c>
      <c r="U25" s="42" t="str">
        <f t="shared" si="6"/>
        <v>△</v>
      </c>
      <c r="V25" s="40">
        <f t="shared" si="7"/>
        <v>3</v>
      </c>
      <c r="W25" s="43">
        <f t="shared" si="8"/>
        <v>12633</v>
      </c>
      <c r="X25" s="17"/>
    </row>
    <row r="26" spans="1:25" s="47" customFormat="1" ht="12.75" customHeight="1">
      <c r="A26" s="44" t="s">
        <v>34</v>
      </c>
      <c r="B26" s="33">
        <f>SUM(B27:B31)</f>
        <v>68929</v>
      </c>
      <c r="C26" s="52" t="s">
        <v>31</v>
      </c>
      <c r="D26" s="28">
        <f>SUM(D27:D31)</f>
        <v>15</v>
      </c>
      <c r="E26" s="29" t="str">
        <f t="shared" si="9"/>
        <v>△</v>
      </c>
      <c r="F26" s="30">
        <f t="shared" si="10"/>
        <v>15</v>
      </c>
      <c r="G26" s="27">
        <f>SUM(G27:G31)</f>
        <v>1340</v>
      </c>
      <c r="H26" s="28">
        <f>SUM(H27:H31)</f>
        <v>890</v>
      </c>
      <c r="I26" s="28">
        <f>SUM(I27:I31)</f>
        <v>3</v>
      </c>
      <c r="J26" s="30">
        <f t="shared" si="0"/>
        <v>2233</v>
      </c>
      <c r="K26" s="27">
        <f>SUM(K27:K31)</f>
        <v>1340</v>
      </c>
      <c r="L26" s="28">
        <f>SUM(L27:L31)</f>
        <v>3255</v>
      </c>
      <c r="M26" s="28">
        <f>SUM(M27:M31)</f>
        <v>0</v>
      </c>
      <c r="N26" s="30">
        <f t="shared" si="1"/>
        <v>4595</v>
      </c>
      <c r="O26" s="45" t="str">
        <f t="shared" si="2"/>
        <v>△</v>
      </c>
      <c r="P26" s="30">
        <f t="shared" si="3"/>
        <v>2362</v>
      </c>
      <c r="Q26" s="45">
        <f t="shared" si="4"/>
      </c>
      <c r="R26" s="53">
        <f t="shared" si="5"/>
        <v>82</v>
      </c>
      <c r="S26" s="30">
        <f>SUM(S27:S31)</f>
        <v>82</v>
      </c>
      <c r="T26" s="33">
        <f>SUM(T27:T31)</f>
        <v>2</v>
      </c>
      <c r="U26" s="45" t="str">
        <f t="shared" si="6"/>
        <v>△</v>
      </c>
      <c r="V26" s="30">
        <f t="shared" si="7"/>
        <v>2293</v>
      </c>
      <c r="W26" s="34">
        <f t="shared" si="8"/>
        <v>66636</v>
      </c>
      <c r="X26" s="46"/>
      <c r="Y26" s="47">
        <v>1</v>
      </c>
    </row>
    <row r="27" spans="1:24" ht="12.75" customHeight="1">
      <c r="A27" s="49">
        <v>15</v>
      </c>
      <c r="B27" s="36">
        <v>13633</v>
      </c>
      <c r="C27" s="50" t="s">
        <v>31</v>
      </c>
      <c r="D27" s="38">
        <v>1</v>
      </c>
      <c r="E27" s="39" t="str">
        <f t="shared" si="9"/>
        <v>△</v>
      </c>
      <c r="F27" s="40">
        <f t="shared" si="10"/>
        <v>1</v>
      </c>
      <c r="G27" s="37">
        <v>155</v>
      </c>
      <c r="H27" s="38">
        <v>66</v>
      </c>
      <c r="I27" s="38">
        <v>0</v>
      </c>
      <c r="J27" s="40">
        <f t="shared" si="0"/>
        <v>221</v>
      </c>
      <c r="K27" s="37">
        <v>155</v>
      </c>
      <c r="L27" s="38">
        <v>62</v>
      </c>
      <c r="M27" s="38">
        <v>0</v>
      </c>
      <c r="N27" s="40">
        <f t="shared" si="1"/>
        <v>217</v>
      </c>
      <c r="O27" s="42">
        <f t="shared" si="2"/>
      </c>
      <c r="P27" s="40">
        <f t="shared" si="3"/>
        <v>4</v>
      </c>
      <c r="Q27" s="48">
        <f t="shared" si="4"/>
      </c>
      <c r="R27" s="40">
        <f t="shared" si="5"/>
        <v>2</v>
      </c>
      <c r="S27" s="40">
        <v>2</v>
      </c>
      <c r="T27" s="36">
        <v>0</v>
      </c>
      <c r="U27" s="42">
        <f t="shared" si="6"/>
      </c>
      <c r="V27" s="40">
        <f t="shared" si="7"/>
        <v>5</v>
      </c>
      <c r="W27" s="43">
        <f t="shared" si="8"/>
        <v>13638</v>
      </c>
      <c r="X27" s="17"/>
    </row>
    <row r="28" spans="1:24" ht="12.75" customHeight="1">
      <c r="A28" s="49">
        <v>16</v>
      </c>
      <c r="B28" s="36">
        <v>13711</v>
      </c>
      <c r="C28" s="50" t="s">
        <v>31</v>
      </c>
      <c r="D28" s="38">
        <v>2</v>
      </c>
      <c r="E28" s="39" t="str">
        <f t="shared" si="9"/>
        <v>△</v>
      </c>
      <c r="F28" s="40">
        <f t="shared" si="10"/>
        <v>2</v>
      </c>
      <c r="G28" s="37">
        <v>105</v>
      </c>
      <c r="H28" s="38">
        <v>41</v>
      </c>
      <c r="I28" s="38">
        <v>1</v>
      </c>
      <c r="J28" s="40">
        <f t="shared" si="0"/>
        <v>147</v>
      </c>
      <c r="K28" s="37">
        <v>105</v>
      </c>
      <c r="L28" s="38">
        <v>60</v>
      </c>
      <c r="M28" s="38">
        <v>0</v>
      </c>
      <c r="N28" s="40">
        <f t="shared" si="1"/>
        <v>165</v>
      </c>
      <c r="O28" s="42" t="str">
        <f t="shared" si="2"/>
        <v>△</v>
      </c>
      <c r="P28" s="40">
        <f t="shared" si="3"/>
        <v>18</v>
      </c>
      <c r="Q28" s="48">
        <f t="shared" si="4"/>
      </c>
      <c r="R28" s="40">
        <f t="shared" si="5"/>
        <v>4</v>
      </c>
      <c r="S28" s="40">
        <v>4</v>
      </c>
      <c r="T28" s="36">
        <v>0</v>
      </c>
      <c r="U28" s="42" t="str">
        <f t="shared" si="6"/>
        <v>△</v>
      </c>
      <c r="V28" s="40">
        <f t="shared" si="7"/>
        <v>16</v>
      </c>
      <c r="W28" s="43">
        <f t="shared" si="8"/>
        <v>13695</v>
      </c>
      <c r="X28" s="17"/>
    </row>
    <row r="29" spans="1:24" ht="12.75" customHeight="1">
      <c r="A29" s="49">
        <v>17</v>
      </c>
      <c r="B29" s="36">
        <v>13754</v>
      </c>
      <c r="C29" s="50" t="s">
        <v>31</v>
      </c>
      <c r="D29" s="38">
        <v>2</v>
      </c>
      <c r="E29" s="39" t="str">
        <f t="shared" si="9"/>
        <v>△</v>
      </c>
      <c r="F29" s="40">
        <f t="shared" si="10"/>
        <v>2</v>
      </c>
      <c r="G29" s="37">
        <v>127</v>
      </c>
      <c r="H29" s="38">
        <v>26</v>
      </c>
      <c r="I29" s="38">
        <v>1</v>
      </c>
      <c r="J29" s="40">
        <f t="shared" si="0"/>
        <v>154</v>
      </c>
      <c r="K29" s="37">
        <v>127</v>
      </c>
      <c r="L29" s="38">
        <v>40</v>
      </c>
      <c r="M29" s="38">
        <v>0</v>
      </c>
      <c r="N29" s="40">
        <f t="shared" si="1"/>
        <v>167</v>
      </c>
      <c r="O29" s="42" t="str">
        <f t="shared" si="2"/>
        <v>△</v>
      </c>
      <c r="P29" s="40">
        <f t="shared" si="3"/>
        <v>13</v>
      </c>
      <c r="Q29" s="48" t="str">
        <f t="shared" si="4"/>
        <v>△</v>
      </c>
      <c r="R29" s="40">
        <f t="shared" si="5"/>
        <v>2</v>
      </c>
      <c r="S29" s="40">
        <v>-2</v>
      </c>
      <c r="T29" s="36">
        <v>0</v>
      </c>
      <c r="U29" s="42" t="str">
        <f t="shared" si="6"/>
        <v>△</v>
      </c>
      <c r="V29" s="40">
        <f t="shared" si="7"/>
        <v>17</v>
      </c>
      <c r="W29" s="43">
        <f t="shared" si="8"/>
        <v>13737</v>
      </c>
      <c r="X29" s="17"/>
    </row>
    <row r="30" spans="1:24" ht="12.75" customHeight="1">
      <c r="A30" s="49">
        <v>18</v>
      </c>
      <c r="B30" s="36">
        <v>14475</v>
      </c>
      <c r="C30" s="50" t="s">
        <v>31</v>
      </c>
      <c r="D30" s="38">
        <v>5</v>
      </c>
      <c r="E30" s="39" t="str">
        <f t="shared" si="9"/>
        <v>△</v>
      </c>
      <c r="F30" s="40">
        <f t="shared" si="10"/>
        <v>5</v>
      </c>
      <c r="G30" s="37">
        <v>403</v>
      </c>
      <c r="H30" s="38">
        <v>307</v>
      </c>
      <c r="I30" s="38">
        <v>0</v>
      </c>
      <c r="J30" s="40">
        <f t="shared" si="0"/>
        <v>710</v>
      </c>
      <c r="K30" s="37">
        <v>403</v>
      </c>
      <c r="L30" s="38">
        <v>1389</v>
      </c>
      <c r="M30" s="38">
        <v>0</v>
      </c>
      <c r="N30" s="40">
        <f t="shared" si="1"/>
        <v>1792</v>
      </c>
      <c r="O30" s="42" t="str">
        <f t="shared" si="2"/>
        <v>△</v>
      </c>
      <c r="P30" s="40">
        <f t="shared" si="3"/>
        <v>1082</v>
      </c>
      <c r="Q30" s="48">
        <f t="shared" si="4"/>
      </c>
      <c r="R30" s="40">
        <f t="shared" si="5"/>
        <v>13</v>
      </c>
      <c r="S30" s="40">
        <v>13</v>
      </c>
      <c r="T30" s="36">
        <v>1</v>
      </c>
      <c r="U30" s="42" t="str">
        <f t="shared" si="6"/>
        <v>△</v>
      </c>
      <c r="V30" s="40">
        <f t="shared" si="7"/>
        <v>1073</v>
      </c>
      <c r="W30" s="43">
        <f t="shared" si="8"/>
        <v>13402</v>
      </c>
      <c r="X30" s="17"/>
    </row>
    <row r="31" spans="1:24" ht="12.75" customHeight="1">
      <c r="A31" s="49">
        <v>19</v>
      </c>
      <c r="B31" s="36">
        <v>13356</v>
      </c>
      <c r="C31" s="50" t="s">
        <v>31</v>
      </c>
      <c r="D31" s="38">
        <v>5</v>
      </c>
      <c r="E31" s="39" t="str">
        <f t="shared" si="9"/>
        <v>△</v>
      </c>
      <c r="F31" s="40">
        <f t="shared" si="10"/>
        <v>5</v>
      </c>
      <c r="G31" s="37">
        <v>550</v>
      </c>
      <c r="H31" s="38">
        <v>450</v>
      </c>
      <c r="I31" s="38">
        <v>1</v>
      </c>
      <c r="J31" s="40">
        <f t="shared" si="0"/>
        <v>1001</v>
      </c>
      <c r="K31" s="37">
        <v>550</v>
      </c>
      <c r="L31" s="38">
        <v>1704</v>
      </c>
      <c r="M31" s="38">
        <v>0</v>
      </c>
      <c r="N31" s="40">
        <f t="shared" si="1"/>
        <v>2254</v>
      </c>
      <c r="O31" s="42" t="str">
        <f t="shared" si="2"/>
        <v>△</v>
      </c>
      <c r="P31" s="40">
        <f t="shared" si="3"/>
        <v>1253</v>
      </c>
      <c r="Q31" s="48">
        <f t="shared" si="4"/>
      </c>
      <c r="R31" s="40">
        <f t="shared" si="5"/>
        <v>65</v>
      </c>
      <c r="S31" s="40">
        <v>65</v>
      </c>
      <c r="T31" s="36">
        <v>1</v>
      </c>
      <c r="U31" s="42" t="str">
        <f t="shared" si="6"/>
        <v>△</v>
      </c>
      <c r="V31" s="40">
        <f t="shared" si="7"/>
        <v>1192</v>
      </c>
      <c r="W31" s="43">
        <f t="shared" si="8"/>
        <v>12164</v>
      </c>
      <c r="X31" s="17"/>
    </row>
    <row r="32" spans="1:25" s="47" customFormat="1" ht="12.75" customHeight="1">
      <c r="A32" s="44" t="s">
        <v>35</v>
      </c>
      <c r="B32" s="33">
        <f>SUM(B33:B37)</f>
        <v>59110</v>
      </c>
      <c r="C32" s="52" t="s">
        <v>31</v>
      </c>
      <c r="D32" s="28">
        <f>SUM(D33:D37)</f>
        <v>31</v>
      </c>
      <c r="E32" s="29" t="str">
        <f t="shared" si="9"/>
        <v>△</v>
      </c>
      <c r="F32" s="30">
        <f t="shared" si="10"/>
        <v>31</v>
      </c>
      <c r="G32" s="27">
        <f>SUM(G33:G37)</f>
        <v>3041</v>
      </c>
      <c r="H32" s="28">
        <f>SUM(H33:H37)</f>
        <v>3321</v>
      </c>
      <c r="I32" s="28">
        <f>SUM(I33:I37)</f>
        <v>13</v>
      </c>
      <c r="J32" s="30">
        <f t="shared" si="0"/>
        <v>6375</v>
      </c>
      <c r="K32" s="27">
        <f>SUM(K33:K37)</f>
        <v>3041</v>
      </c>
      <c r="L32" s="28">
        <f>SUM(L33:L37)</f>
        <v>5097</v>
      </c>
      <c r="M32" s="28">
        <f>SUM(M33:M37)</f>
        <v>15</v>
      </c>
      <c r="N32" s="30">
        <f t="shared" si="1"/>
        <v>8153</v>
      </c>
      <c r="O32" s="45" t="str">
        <f t="shared" si="2"/>
        <v>△</v>
      </c>
      <c r="P32" s="30">
        <f t="shared" si="3"/>
        <v>1778</v>
      </c>
      <c r="Q32" s="45">
        <f t="shared" si="4"/>
      </c>
      <c r="R32" s="53">
        <f t="shared" si="5"/>
        <v>60</v>
      </c>
      <c r="S32" s="30">
        <f>SUM(S33:S37)</f>
        <v>60</v>
      </c>
      <c r="T32" s="33">
        <f>SUM(T33:T37)</f>
        <v>2</v>
      </c>
      <c r="U32" s="45" t="str">
        <f t="shared" si="6"/>
        <v>△</v>
      </c>
      <c r="V32" s="30">
        <f t="shared" si="7"/>
        <v>1747</v>
      </c>
      <c r="W32" s="34">
        <f t="shared" si="8"/>
        <v>57363</v>
      </c>
      <c r="X32" s="46"/>
      <c r="Y32" s="47">
        <v>1</v>
      </c>
    </row>
    <row r="33" spans="1:24" ht="12.75" customHeight="1">
      <c r="A33" s="49">
        <v>20</v>
      </c>
      <c r="B33" s="36">
        <v>12623</v>
      </c>
      <c r="C33" s="50" t="s">
        <v>31</v>
      </c>
      <c r="D33" s="38">
        <v>6</v>
      </c>
      <c r="E33" s="39" t="str">
        <f t="shared" si="9"/>
        <v>△</v>
      </c>
      <c r="F33" s="40">
        <f t="shared" si="10"/>
        <v>6</v>
      </c>
      <c r="G33" s="38">
        <v>493</v>
      </c>
      <c r="H33" s="38">
        <v>509</v>
      </c>
      <c r="I33" s="38">
        <v>2</v>
      </c>
      <c r="J33" s="40">
        <f t="shared" si="0"/>
        <v>1004</v>
      </c>
      <c r="K33" s="37">
        <v>493</v>
      </c>
      <c r="L33" s="38">
        <v>912</v>
      </c>
      <c r="M33" s="38">
        <v>2</v>
      </c>
      <c r="N33" s="40">
        <f t="shared" si="1"/>
        <v>1407</v>
      </c>
      <c r="O33" s="42" t="str">
        <f t="shared" si="2"/>
        <v>△</v>
      </c>
      <c r="P33" s="40">
        <f t="shared" si="3"/>
        <v>403</v>
      </c>
      <c r="Q33" s="48">
        <f t="shared" si="4"/>
      </c>
      <c r="R33" s="40">
        <f t="shared" si="5"/>
        <v>94</v>
      </c>
      <c r="S33" s="40">
        <v>94</v>
      </c>
      <c r="T33" s="36">
        <v>0</v>
      </c>
      <c r="U33" s="42" t="str">
        <f t="shared" si="6"/>
        <v>△</v>
      </c>
      <c r="V33" s="40">
        <f t="shared" si="7"/>
        <v>315</v>
      </c>
      <c r="W33" s="43">
        <f t="shared" si="8"/>
        <v>12308</v>
      </c>
      <c r="X33" s="17"/>
    </row>
    <row r="34" spans="1:24" ht="12.75" customHeight="1">
      <c r="A34" s="49">
        <v>21</v>
      </c>
      <c r="B34" s="36">
        <v>12573</v>
      </c>
      <c r="C34" s="50" t="s">
        <v>31</v>
      </c>
      <c r="D34" s="38">
        <v>9</v>
      </c>
      <c r="E34" s="39" t="str">
        <f t="shared" si="9"/>
        <v>△</v>
      </c>
      <c r="F34" s="40">
        <f t="shared" si="10"/>
        <v>9</v>
      </c>
      <c r="G34" s="38">
        <v>581</v>
      </c>
      <c r="H34" s="38">
        <v>523</v>
      </c>
      <c r="I34" s="38">
        <v>0</v>
      </c>
      <c r="J34" s="40">
        <f t="shared" si="0"/>
        <v>1104</v>
      </c>
      <c r="K34" s="37">
        <v>581</v>
      </c>
      <c r="L34" s="38">
        <v>921</v>
      </c>
      <c r="M34" s="38">
        <v>2</v>
      </c>
      <c r="N34" s="40">
        <f t="shared" si="1"/>
        <v>1504</v>
      </c>
      <c r="O34" s="42" t="str">
        <f t="shared" si="2"/>
        <v>△</v>
      </c>
      <c r="P34" s="40">
        <f t="shared" si="3"/>
        <v>400</v>
      </c>
      <c r="Q34" s="48">
        <f t="shared" si="4"/>
      </c>
      <c r="R34" s="40">
        <f t="shared" si="5"/>
        <v>21</v>
      </c>
      <c r="S34" s="40">
        <v>21</v>
      </c>
      <c r="T34" s="36">
        <v>1</v>
      </c>
      <c r="U34" s="42" t="str">
        <f t="shared" si="6"/>
        <v>△</v>
      </c>
      <c r="V34" s="40">
        <f t="shared" si="7"/>
        <v>387</v>
      </c>
      <c r="W34" s="43">
        <f t="shared" si="8"/>
        <v>12186</v>
      </c>
      <c r="X34" s="17"/>
    </row>
    <row r="35" spans="1:24" ht="12.75" customHeight="1">
      <c r="A35" s="49">
        <v>22</v>
      </c>
      <c r="B35" s="36">
        <v>12383</v>
      </c>
      <c r="C35" s="50" t="s">
        <v>31</v>
      </c>
      <c r="D35" s="38">
        <v>6</v>
      </c>
      <c r="E35" s="39" t="str">
        <f t="shared" si="9"/>
        <v>△</v>
      </c>
      <c r="F35" s="40">
        <f t="shared" si="10"/>
        <v>6</v>
      </c>
      <c r="G35" s="38">
        <v>647</v>
      </c>
      <c r="H35" s="38">
        <v>671</v>
      </c>
      <c r="I35" s="38">
        <v>1</v>
      </c>
      <c r="J35" s="40">
        <f t="shared" si="0"/>
        <v>1319</v>
      </c>
      <c r="K35" s="37">
        <v>647</v>
      </c>
      <c r="L35" s="38">
        <v>1165</v>
      </c>
      <c r="M35" s="38">
        <v>2</v>
      </c>
      <c r="N35" s="40">
        <f t="shared" si="1"/>
        <v>1814</v>
      </c>
      <c r="O35" s="42" t="str">
        <f t="shared" si="2"/>
        <v>△</v>
      </c>
      <c r="P35" s="40">
        <f t="shared" si="3"/>
        <v>495</v>
      </c>
      <c r="Q35" s="48" t="str">
        <f t="shared" si="4"/>
        <v>△</v>
      </c>
      <c r="R35" s="40">
        <f t="shared" si="5"/>
        <v>1</v>
      </c>
      <c r="S35" s="40">
        <v>-1</v>
      </c>
      <c r="T35" s="36">
        <v>0</v>
      </c>
      <c r="U35" s="42" t="str">
        <f t="shared" si="6"/>
        <v>△</v>
      </c>
      <c r="V35" s="40">
        <f t="shared" si="7"/>
        <v>502</v>
      </c>
      <c r="W35" s="43">
        <f t="shared" si="8"/>
        <v>11881</v>
      </c>
      <c r="X35" s="17"/>
    </row>
    <row r="36" spans="1:24" ht="12.75" customHeight="1">
      <c r="A36" s="49">
        <v>23</v>
      </c>
      <c r="B36" s="36">
        <v>11175</v>
      </c>
      <c r="C36" s="50" t="s">
        <v>31</v>
      </c>
      <c r="D36" s="38">
        <v>5</v>
      </c>
      <c r="E36" s="39" t="str">
        <f t="shared" si="9"/>
        <v>△</v>
      </c>
      <c r="F36" s="40">
        <f t="shared" si="10"/>
        <v>5</v>
      </c>
      <c r="G36" s="38">
        <v>640</v>
      </c>
      <c r="H36" s="38">
        <v>900</v>
      </c>
      <c r="I36" s="38">
        <v>6</v>
      </c>
      <c r="J36" s="40">
        <f t="shared" si="0"/>
        <v>1546</v>
      </c>
      <c r="K36" s="37">
        <v>640</v>
      </c>
      <c r="L36" s="38">
        <v>1271</v>
      </c>
      <c r="M36" s="38">
        <v>7</v>
      </c>
      <c r="N36" s="40">
        <f t="shared" si="1"/>
        <v>1918</v>
      </c>
      <c r="O36" s="42" t="str">
        <f t="shared" si="2"/>
        <v>△</v>
      </c>
      <c r="P36" s="40">
        <f t="shared" si="3"/>
        <v>372</v>
      </c>
      <c r="Q36" s="48" t="str">
        <f t="shared" si="4"/>
        <v>△</v>
      </c>
      <c r="R36" s="40">
        <f t="shared" si="5"/>
        <v>24</v>
      </c>
      <c r="S36" s="40">
        <v>-24</v>
      </c>
      <c r="T36" s="36">
        <v>0</v>
      </c>
      <c r="U36" s="42" t="str">
        <f t="shared" si="6"/>
        <v>△</v>
      </c>
      <c r="V36" s="40">
        <f t="shared" si="7"/>
        <v>401</v>
      </c>
      <c r="W36" s="43">
        <f t="shared" si="8"/>
        <v>10774</v>
      </c>
      <c r="X36" s="17"/>
    </row>
    <row r="37" spans="1:24" ht="12.75" customHeight="1">
      <c r="A37" s="49">
        <v>24</v>
      </c>
      <c r="B37" s="36">
        <v>10356</v>
      </c>
      <c r="C37" s="50" t="s">
        <v>31</v>
      </c>
      <c r="D37" s="38">
        <v>5</v>
      </c>
      <c r="E37" s="39" t="str">
        <f t="shared" si="9"/>
        <v>△</v>
      </c>
      <c r="F37" s="40">
        <f t="shared" si="10"/>
        <v>5</v>
      </c>
      <c r="G37" s="38">
        <v>680</v>
      </c>
      <c r="H37" s="38">
        <v>718</v>
      </c>
      <c r="I37" s="38">
        <v>4</v>
      </c>
      <c r="J37" s="40">
        <f t="shared" si="0"/>
        <v>1402</v>
      </c>
      <c r="K37" s="37">
        <v>680</v>
      </c>
      <c r="L37" s="38">
        <v>828</v>
      </c>
      <c r="M37" s="38">
        <v>2</v>
      </c>
      <c r="N37" s="40">
        <f t="shared" si="1"/>
        <v>1510</v>
      </c>
      <c r="O37" s="42" t="str">
        <f t="shared" si="2"/>
        <v>△</v>
      </c>
      <c r="P37" s="40">
        <f t="shared" si="3"/>
        <v>108</v>
      </c>
      <c r="Q37" s="48" t="str">
        <f t="shared" si="4"/>
        <v>△</v>
      </c>
      <c r="R37" s="40">
        <f t="shared" si="5"/>
        <v>30</v>
      </c>
      <c r="S37" s="40">
        <v>-30</v>
      </c>
      <c r="T37" s="36">
        <v>1</v>
      </c>
      <c r="U37" s="42" t="str">
        <f t="shared" si="6"/>
        <v>△</v>
      </c>
      <c r="V37" s="40">
        <f t="shared" si="7"/>
        <v>142</v>
      </c>
      <c r="W37" s="43">
        <f t="shared" si="8"/>
        <v>10214</v>
      </c>
      <c r="X37" s="17"/>
    </row>
    <row r="38" spans="1:25" s="47" customFormat="1" ht="12.75" customHeight="1">
      <c r="A38" s="44" t="s">
        <v>36</v>
      </c>
      <c r="B38" s="33">
        <f>SUM(B39:B43)</f>
        <v>60347</v>
      </c>
      <c r="C38" s="52" t="s">
        <v>31</v>
      </c>
      <c r="D38" s="28">
        <f>SUM(D39:D43)</f>
        <v>39</v>
      </c>
      <c r="E38" s="29" t="str">
        <f t="shared" si="9"/>
        <v>△</v>
      </c>
      <c r="F38" s="30">
        <f t="shared" si="10"/>
        <v>39</v>
      </c>
      <c r="G38" s="28">
        <f>SUM(G39:G43)</f>
        <v>3592</v>
      </c>
      <c r="H38" s="28">
        <f>SUM(H39:H43)</f>
        <v>3171</v>
      </c>
      <c r="I38" s="28">
        <f>SUM(I39:I43)</f>
        <v>18</v>
      </c>
      <c r="J38" s="30">
        <f t="shared" si="0"/>
        <v>6781</v>
      </c>
      <c r="K38" s="27">
        <f>SUM(K39:K43)</f>
        <v>3592</v>
      </c>
      <c r="L38" s="28">
        <f>SUM(L39:L43)</f>
        <v>3042</v>
      </c>
      <c r="M38" s="28">
        <f>SUM(M39:M43)</f>
        <v>21</v>
      </c>
      <c r="N38" s="30">
        <f t="shared" si="1"/>
        <v>6655</v>
      </c>
      <c r="O38" s="45">
        <f t="shared" si="2"/>
      </c>
      <c r="P38" s="30">
        <f t="shared" si="3"/>
        <v>126</v>
      </c>
      <c r="Q38" s="45" t="str">
        <f t="shared" si="4"/>
        <v>△</v>
      </c>
      <c r="R38" s="53">
        <f t="shared" si="5"/>
        <v>76</v>
      </c>
      <c r="S38" s="30">
        <f>SUM(S39:S43)</f>
        <v>-76</v>
      </c>
      <c r="T38" s="33">
        <f>SUM(T39:T43)</f>
        <v>1</v>
      </c>
      <c r="U38" s="45">
        <f t="shared" si="6"/>
      </c>
      <c r="V38" s="30">
        <f t="shared" si="7"/>
        <v>12</v>
      </c>
      <c r="W38" s="34">
        <f t="shared" si="8"/>
        <v>60359</v>
      </c>
      <c r="X38" s="46"/>
      <c r="Y38" s="47">
        <v>1</v>
      </c>
    </row>
    <row r="39" spans="1:24" ht="12.75" customHeight="1">
      <c r="A39" s="49">
        <v>25</v>
      </c>
      <c r="B39" s="36">
        <v>10812</v>
      </c>
      <c r="C39" s="50" t="s">
        <v>31</v>
      </c>
      <c r="D39" s="38">
        <v>11</v>
      </c>
      <c r="E39" s="39" t="str">
        <f t="shared" si="9"/>
        <v>△</v>
      </c>
      <c r="F39" s="40">
        <f t="shared" si="10"/>
        <v>11</v>
      </c>
      <c r="G39" s="38">
        <v>818</v>
      </c>
      <c r="H39" s="38">
        <v>738</v>
      </c>
      <c r="I39" s="38">
        <v>0</v>
      </c>
      <c r="J39" s="40">
        <f t="shared" si="0"/>
        <v>1556</v>
      </c>
      <c r="K39" s="37">
        <v>818</v>
      </c>
      <c r="L39" s="38">
        <v>769</v>
      </c>
      <c r="M39" s="38">
        <v>2</v>
      </c>
      <c r="N39" s="40">
        <f t="shared" si="1"/>
        <v>1589</v>
      </c>
      <c r="O39" s="42" t="str">
        <f t="shared" si="2"/>
        <v>△</v>
      </c>
      <c r="P39" s="40">
        <f t="shared" si="3"/>
        <v>33</v>
      </c>
      <c r="Q39" s="48" t="str">
        <f t="shared" si="4"/>
        <v>△</v>
      </c>
      <c r="R39" s="40">
        <f t="shared" si="5"/>
        <v>9</v>
      </c>
      <c r="S39" s="40">
        <v>-9</v>
      </c>
      <c r="T39" s="36">
        <v>0</v>
      </c>
      <c r="U39" s="42" t="str">
        <f t="shared" si="6"/>
        <v>△</v>
      </c>
      <c r="V39" s="40">
        <f t="shared" si="7"/>
        <v>53</v>
      </c>
      <c r="W39" s="43">
        <f t="shared" si="8"/>
        <v>10759</v>
      </c>
      <c r="X39" s="17"/>
    </row>
    <row r="40" spans="1:24" ht="12.75" customHeight="1">
      <c r="A40" s="49">
        <v>26</v>
      </c>
      <c r="B40" s="36">
        <v>11646</v>
      </c>
      <c r="C40" s="50" t="s">
        <v>31</v>
      </c>
      <c r="D40" s="38">
        <v>12</v>
      </c>
      <c r="E40" s="39" t="str">
        <f t="shared" si="9"/>
        <v>△</v>
      </c>
      <c r="F40" s="40">
        <f t="shared" si="10"/>
        <v>12</v>
      </c>
      <c r="G40" s="38">
        <v>754</v>
      </c>
      <c r="H40" s="38">
        <v>696</v>
      </c>
      <c r="I40" s="38">
        <v>7</v>
      </c>
      <c r="J40" s="40">
        <f t="shared" si="0"/>
        <v>1457</v>
      </c>
      <c r="K40" s="37">
        <v>754</v>
      </c>
      <c r="L40" s="38">
        <v>647</v>
      </c>
      <c r="M40" s="38">
        <v>6</v>
      </c>
      <c r="N40" s="40">
        <f t="shared" si="1"/>
        <v>1407</v>
      </c>
      <c r="O40" s="42">
        <f t="shared" si="2"/>
      </c>
      <c r="P40" s="40">
        <f t="shared" si="3"/>
        <v>50</v>
      </c>
      <c r="Q40" s="48" t="str">
        <f t="shared" si="4"/>
        <v>△</v>
      </c>
      <c r="R40" s="40">
        <f t="shared" si="5"/>
        <v>18</v>
      </c>
      <c r="S40" s="40">
        <v>-18</v>
      </c>
      <c r="T40" s="36">
        <v>0</v>
      </c>
      <c r="U40" s="42">
        <f t="shared" si="6"/>
      </c>
      <c r="V40" s="40">
        <f t="shared" si="7"/>
        <v>20</v>
      </c>
      <c r="W40" s="43">
        <f t="shared" si="8"/>
        <v>11666</v>
      </c>
      <c r="X40" s="17"/>
    </row>
    <row r="41" spans="1:24" ht="12.75" customHeight="1">
      <c r="A41" s="49">
        <v>27</v>
      </c>
      <c r="B41" s="36">
        <v>12149</v>
      </c>
      <c r="C41" s="50" t="s">
        <v>31</v>
      </c>
      <c r="D41" s="38">
        <v>6</v>
      </c>
      <c r="E41" s="39" t="str">
        <f t="shared" si="9"/>
        <v>△</v>
      </c>
      <c r="F41" s="40">
        <f t="shared" si="10"/>
        <v>6</v>
      </c>
      <c r="G41" s="38">
        <v>687</v>
      </c>
      <c r="H41" s="38">
        <v>624</v>
      </c>
      <c r="I41" s="38">
        <v>4</v>
      </c>
      <c r="J41" s="40">
        <f t="shared" si="0"/>
        <v>1315</v>
      </c>
      <c r="K41" s="37">
        <v>687</v>
      </c>
      <c r="L41" s="38">
        <v>556</v>
      </c>
      <c r="M41" s="38">
        <v>5</v>
      </c>
      <c r="N41" s="40">
        <f t="shared" si="1"/>
        <v>1248</v>
      </c>
      <c r="O41" s="42">
        <f t="shared" si="2"/>
      </c>
      <c r="P41" s="40">
        <f t="shared" si="3"/>
        <v>67</v>
      </c>
      <c r="Q41" s="48" t="str">
        <f t="shared" si="4"/>
        <v>△</v>
      </c>
      <c r="R41" s="40">
        <f t="shared" si="5"/>
        <v>36</v>
      </c>
      <c r="S41" s="40">
        <v>-36</v>
      </c>
      <c r="T41" s="36">
        <v>1</v>
      </c>
      <c r="U41" s="42">
        <f t="shared" si="6"/>
      </c>
      <c r="V41" s="40">
        <f t="shared" si="7"/>
        <v>26</v>
      </c>
      <c r="W41" s="43">
        <f t="shared" si="8"/>
        <v>12175</v>
      </c>
      <c r="X41" s="17"/>
    </row>
    <row r="42" spans="1:24" ht="12.75" customHeight="1">
      <c r="A42" s="49">
        <v>28</v>
      </c>
      <c r="B42" s="36">
        <v>12615</v>
      </c>
      <c r="C42" s="50" t="s">
        <v>31</v>
      </c>
      <c r="D42" s="38">
        <v>4</v>
      </c>
      <c r="E42" s="39" t="str">
        <f t="shared" si="9"/>
        <v>△</v>
      </c>
      <c r="F42" s="40">
        <f t="shared" si="10"/>
        <v>4</v>
      </c>
      <c r="G42" s="38">
        <v>703</v>
      </c>
      <c r="H42" s="38">
        <v>586</v>
      </c>
      <c r="I42" s="38">
        <v>5</v>
      </c>
      <c r="J42" s="40">
        <f t="shared" si="0"/>
        <v>1294</v>
      </c>
      <c r="K42" s="37">
        <v>703</v>
      </c>
      <c r="L42" s="38">
        <v>557</v>
      </c>
      <c r="M42" s="38">
        <v>4</v>
      </c>
      <c r="N42" s="40">
        <f t="shared" si="1"/>
        <v>1264</v>
      </c>
      <c r="O42" s="42">
        <f t="shared" si="2"/>
      </c>
      <c r="P42" s="40">
        <f t="shared" si="3"/>
        <v>30</v>
      </c>
      <c r="Q42" s="48" t="str">
        <f t="shared" si="4"/>
        <v>△</v>
      </c>
      <c r="R42" s="40">
        <f t="shared" si="5"/>
        <v>1</v>
      </c>
      <c r="S42" s="40">
        <v>-1</v>
      </c>
      <c r="T42" s="36">
        <v>0</v>
      </c>
      <c r="U42" s="42">
        <f t="shared" si="6"/>
      </c>
      <c r="V42" s="40">
        <f t="shared" si="7"/>
        <v>25</v>
      </c>
      <c r="W42" s="43">
        <f t="shared" si="8"/>
        <v>12640</v>
      </c>
      <c r="X42" s="17"/>
    </row>
    <row r="43" spans="1:24" ht="12.75" customHeight="1">
      <c r="A43" s="49">
        <v>29</v>
      </c>
      <c r="B43" s="36">
        <v>13125</v>
      </c>
      <c r="C43" s="50" t="s">
        <v>31</v>
      </c>
      <c r="D43" s="38">
        <v>6</v>
      </c>
      <c r="E43" s="39" t="str">
        <f t="shared" si="9"/>
        <v>△</v>
      </c>
      <c r="F43" s="40">
        <f t="shared" si="10"/>
        <v>6</v>
      </c>
      <c r="G43" s="38">
        <v>630</v>
      </c>
      <c r="H43" s="38">
        <v>527</v>
      </c>
      <c r="I43" s="38">
        <v>2</v>
      </c>
      <c r="J43" s="40">
        <f t="shared" si="0"/>
        <v>1159</v>
      </c>
      <c r="K43" s="37">
        <v>630</v>
      </c>
      <c r="L43" s="38">
        <v>513</v>
      </c>
      <c r="M43" s="38">
        <v>4</v>
      </c>
      <c r="N43" s="40">
        <f t="shared" si="1"/>
        <v>1147</v>
      </c>
      <c r="O43" s="42">
        <f t="shared" si="2"/>
      </c>
      <c r="P43" s="40">
        <f t="shared" si="3"/>
        <v>12</v>
      </c>
      <c r="Q43" s="48" t="str">
        <f t="shared" si="4"/>
        <v>△</v>
      </c>
      <c r="R43" s="40">
        <f t="shared" si="5"/>
        <v>12</v>
      </c>
      <c r="S43" s="40">
        <v>-12</v>
      </c>
      <c r="T43" s="36">
        <v>0</v>
      </c>
      <c r="U43" s="42" t="str">
        <f t="shared" si="6"/>
        <v>△</v>
      </c>
      <c r="V43" s="40">
        <f t="shared" si="7"/>
        <v>6</v>
      </c>
      <c r="W43" s="43">
        <f t="shared" si="8"/>
        <v>13119</v>
      </c>
      <c r="X43" s="17"/>
    </row>
    <row r="44" spans="1:25" s="47" customFormat="1" ht="12.75" customHeight="1">
      <c r="A44" s="44" t="s">
        <v>37</v>
      </c>
      <c r="B44" s="33">
        <f>SUM(B45:B49)</f>
        <v>74024</v>
      </c>
      <c r="C44" s="52" t="s">
        <v>31</v>
      </c>
      <c r="D44" s="28">
        <f>SUM(D45:D49)</f>
        <v>44</v>
      </c>
      <c r="E44" s="29" t="str">
        <f t="shared" si="9"/>
        <v>△</v>
      </c>
      <c r="F44" s="30">
        <f t="shared" si="10"/>
        <v>44</v>
      </c>
      <c r="G44" s="28">
        <f>SUM(G45:G49)</f>
        <v>2882</v>
      </c>
      <c r="H44" s="28">
        <f>SUM(H45:H49)</f>
        <v>2367</v>
      </c>
      <c r="I44" s="28">
        <f>SUM(I45:I49)</f>
        <v>22</v>
      </c>
      <c r="J44" s="30">
        <f t="shared" si="0"/>
        <v>5271</v>
      </c>
      <c r="K44" s="27">
        <f>SUM(K45:K49)</f>
        <v>2882</v>
      </c>
      <c r="L44" s="28">
        <f>SUM(L45:L49)</f>
        <v>2263</v>
      </c>
      <c r="M44" s="28">
        <f>SUM(M45:M49)</f>
        <v>22</v>
      </c>
      <c r="N44" s="30">
        <f t="shared" si="1"/>
        <v>5167</v>
      </c>
      <c r="O44" s="45">
        <f t="shared" si="2"/>
      </c>
      <c r="P44" s="30">
        <f t="shared" si="3"/>
        <v>104</v>
      </c>
      <c r="Q44" s="45" t="str">
        <f t="shared" si="4"/>
        <v>△</v>
      </c>
      <c r="R44" s="53">
        <f t="shared" si="5"/>
        <v>80</v>
      </c>
      <c r="S44" s="30">
        <f>SUM(S45:S49)</f>
        <v>-80</v>
      </c>
      <c r="T44" s="30">
        <f>SUM(T45:T49)</f>
        <v>3</v>
      </c>
      <c r="U44" s="45" t="str">
        <f t="shared" si="6"/>
        <v>△</v>
      </c>
      <c r="V44" s="30">
        <f t="shared" si="7"/>
        <v>17</v>
      </c>
      <c r="W44" s="34">
        <f t="shared" si="8"/>
        <v>74007</v>
      </c>
      <c r="X44" s="46"/>
      <c r="Y44" s="47">
        <v>1</v>
      </c>
    </row>
    <row r="45" spans="1:23" ht="12.75" customHeight="1">
      <c r="A45" s="49">
        <v>30</v>
      </c>
      <c r="B45" s="36">
        <v>13587</v>
      </c>
      <c r="C45" s="50" t="s">
        <v>31</v>
      </c>
      <c r="D45" s="38">
        <v>7</v>
      </c>
      <c r="E45" s="39" t="str">
        <f t="shared" si="9"/>
        <v>△</v>
      </c>
      <c r="F45" s="40">
        <f t="shared" si="10"/>
        <v>7</v>
      </c>
      <c r="G45" s="38">
        <v>676</v>
      </c>
      <c r="H45" s="38">
        <v>550</v>
      </c>
      <c r="I45" s="38">
        <v>3</v>
      </c>
      <c r="J45" s="40">
        <f t="shared" si="0"/>
        <v>1229</v>
      </c>
      <c r="K45" s="37">
        <v>676</v>
      </c>
      <c r="L45" s="38">
        <v>536</v>
      </c>
      <c r="M45" s="38">
        <v>2</v>
      </c>
      <c r="N45" s="40">
        <f t="shared" si="1"/>
        <v>1214</v>
      </c>
      <c r="O45" s="42">
        <f t="shared" si="2"/>
      </c>
      <c r="P45" s="40">
        <f t="shared" si="3"/>
        <v>15</v>
      </c>
      <c r="Q45" s="48">
        <f t="shared" si="4"/>
      </c>
      <c r="R45" s="40">
        <f t="shared" si="5"/>
        <v>1</v>
      </c>
      <c r="S45" s="40">
        <v>1</v>
      </c>
      <c r="T45" s="40">
        <v>0</v>
      </c>
      <c r="U45" s="42">
        <f t="shared" si="6"/>
      </c>
      <c r="V45" s="40">
        <f t="shared" si="7"/>
        <v>9</v>
      </c>
      <c r="W45" s="43">
        <f t="shared" si="8"/>
        <v>13596</v>
      </c>
    </row>
    <row r="46" spans="1:23" ht="12.75" customHeight="1">
      <c r="A46" s="49">
        <v>31</v>
      </c>
      <c r="B46" s="36">
        <v>14154</v>
      </c>
      <c r="C46" s="50" t="s">
        <v>31</v>
      </c>
      <c r="D46" s="38">
        <v>9</v>
      </c>
      <c r="E46" s="39" t="str">
        <f t="shared" si="9"/>
        <v>△</v>
      </c>
      <c r="F46" s="40">
        <f t="shared" si="10"/>
        <v>9</v>
      </c>
      <c r="G46" s="38">
        <v>579</v>
      </c>
      <c r="H46" s="38">
        <v>534</v>
      </c>
      <c r="I46" s="38">
        <v>3</v>
      </c>
      <c r="J46" s="40">
        <f t="shared" si="0"/>
        <v>1116</v>
      </c>
      <c r="K46" s="37">
        <v>579</v>
      </c>
      <c r="L46" s="38">
        <v>460</v>
      </c>
      <c r="M46" s="38">
        <v>3</v>
      </c>
      <c r="N46" s="40">
        <f t="shared" si="1"/>
        <v>1042</v>
      </c>
      <c r="O46" s="42">
        <f t="shared" si="2"/>
      </c>
      <c r="P46" s="40">
        <f t="shared" si="3"/>
        <v>74</v>
      </c>
      <c r="Q46" s="48" t="str">
        <f t="shared" si="4"/>
        <v>△</v>
      </c>
      <c r="R46" s="40">
        <f t="shared" si="5"/>
        <v>15</v>
      </c>
      <c r="S46" s="40">
        <v>-15</v>
      </c>
      <c r="T46" s="40">
        <v>1</v>
      </c>
      <c r="U46" s="42">
        <f t="shared" si="6"/>
      </c>
      <c r="V46" s="40">
        <f t="shared" si="7"/>
        <v>51</v>
      </c>
      <c r="W46" s="43">
        <f t="shared" si="8"/>
        <v>14205</v>
      </c>
    </row>
    <row r="47" spans="1:23" ht="12.75" customHeight="1">
      <c r="A47" s="49">
        <v>32</v>
      </c>
      <c r="B47" s="36">
        <v>14885</v>
      </c>
      <c r="C47" s="50" t="s">
        <v>31</v>
      </c>
      <c r="D47" s="38">
        <v>5</v>
      </c>
      <c r="E47" s="39" t="str">
        <f t="shared" si="9"/>
        <v>△</v>
      </c>
      <c r="F47" s="40">
        <f t="shared" si="10"/>
        <v>5</v>
      </c>
      <c r="G47" s="38">
        <v>586</v>
      </c>
      <c r="H47" s="38">
        <v>459</v>
      </c>
      <c r="I47" s="38">
        <v>3</v>
      </c>
      <c r="J47" s="40">
        <f t="shared" si="0"/>
        <v>1048</v>
      </c>
      <c r="K47" s="37">
        <v>586</v>
      </c>
      <c r="L47" s="38">
        <v>405</v>
      </c>
      <c r="M47" s="38">
        <v>4</v>
      </c>
      <c r="N47" s="40">
        <f t="shared" si="1"/>
        <v>995</v>
      </c>
      <c r="O47" s="42">
        <f t="shared" si="2"/>
      </c>
      <c r="P47" s="40">
        <f t="shared" si="3"/>
        <v>53</v>
      </c>
      <c r="Q47" s="48" t="str">
        <f t="shared" si="4"/>
        <v>△</v>
      </c>
      <c r="R47" s="40">
        <f t="shared" si="5"/>
        <v>30</v>
      </c>
      <c r="S47" s="40">
        <v>-30</v>
      </c>
      <c r="T47" s="40">
        <v>0</v>
      </c>
      <c r="U47" s="42">
        <f t="shared" si="6"/>
      </c>
      <c r="V47" s="40">
        <f t="shared" si="7"/>
        <v>18</v>
      </c>
      <c r="W47" s="43">
        <f t="shared" si="8"/>
        <v>14903</v>
      </c>
    </row>
    <row r="48" spans="1:23" ht="12.75" customHeight="1">
      <c r="A48" s="49">
        <v>33</v>
      </c>
      <c r="B48" s="36">
        <v>15246</v>
      </c>
      <c r="C48" s="50" t="s">
        <v>31</v>
      </c>
      <c r="D48" s="38">
        <v>6</v>
      </c>
      <c r="E48" s="39" t="str">
        <f t="shared" si="9"/>
        <v>△</v>
      </c>
      <c r="F48" s="40">
        <f t="shared" si="10"/>
        <v>6</v>
      </c>
      <c r="G48" s="38">
        <v>529</v>
      </c>
      <c r="H48" s="38">
        <v>426</v>
      </c>
      <c r="I48" s="38">
        <v>8</v>
      </c>
      <c r="J48" s="40">
        <f t="shared" si="0"/>
        <v>963</v>
      </c>
      <c r="K48" s="37">
        <v>529</v>
      </c>
      <c r="L48" s="38">
        <v>462</v>
      </c>
      <c r="M48" s="38">
        <v>9</v>
      </c>
      <c r="N48" s="40">
        <f t="shared" si="1"/>
        <v>1000</v>
      </c>
      <c r="O48" s="42" t="str">
        <f t="shared" si="2"/>
        <v>△</v>
      </c>
      <c r="P48" s="40">
        <f t="shared" si="3"/>
        <v>37</v>
      </c>
      <c r="Q48" s="48" t="str">
        <f t="shared" si="4"/>
        <v>△</v>
      </c>
      <c r="R48" s="40">
        <f t="shared" si="5"/>
        <v>16</v>
      </c>
      <c r="S48" s="40">
        <v>-16</v>
      </c>
      <c r="T48" s="40">
        <v>1</v>
      </c>
      <c r="U48" s="42" t="str">
        <f t="shared" si="6"/>
        <v>△</v>
      </c>
      <c r="V48" s="40">
        <f t="shared" si="7"/>
        <v>58</v>
      </c>
      <c r="W48" s="43">
        <f t="shared" si="8"/>
        <v>15188</v>
      </c>
    </row>
    <row r="49" spans="1:23" ht="12.75" customHeight="1">
      <c r="A49" s="49">
        <v>34</v>
      </c>
      <c r="B49" s="36">
        <v>16152</v>
      </c>
      <c r="C49" s="50" t="s">
        <v>31</v>
      </c>
      <c r="D49" s="38">
        <v>17</v>
      </c>
      <c r="E49" s="39" t="str">
        <f t="shared" si="9"/>
        <v>△</v>
      </c>
      <c r="F49" s="40">
        <f t="shared" si="10"/>
        <v>17</v>
      </c>
      <c r="G49" s="38">
        <v>512</v>
      </c>
      <c r="H49" s="38">
        <v>398</v>
      </c>
      <c r="I49" s="38">
        <v>5</v>
      </c>
      <c r="J49" s="40">
        <f t="shared" si="0"/>
        <v>915</v>
      </c>
      <c r="K49" s="37">
        <v>512</v>
      </c>
      <c r="L49" s="38">
        <v>400</v>
      </c>
      <c r="M49" s="38">
        <v>4</v>
      </c>
      <c r="N49" s="40">
        <f t="shared" si="1"/>
        <v>916</v>
      </c>
      <c r="O49" s="42" t="str">
        <f t="shared" si="2"/>
        <v>△</v>
      </c>
      <c r="P49" s="40">
        <f t="shared" si="3"/>
        <v>1</v>
      </c>
      <c r="Q49" s="48" t="str">
        <f t="shared" si="4"/>
        <v>△</v>
      </c>
      <c r="R49" s="40">
        <f t="shared" si="5"/>
        <v>20</v>
      </c>
      <c r="S49" s="40">
        <v>-20</v>
      </c>
      <c r="T49" s="40">
        <v>1</v>
      </c>
      <c r="U49" s="42" t="str">
        <f t="shared" si="6"/>
        <v>△</v>
      </c>
      <c r="V49" s="40">
        <f t="shared" si="7"/>
        <v>37</v>
      </c>
      <c r="W49" s="43">
        <f t="shared" si="8"/>
        <v>16115</v>
      </c>
    </row>
    <row r="50" spans="1:25" s="47" customFormat="1" ht="12.75" customHeight="1">
      <c r="A50" s="44" t="s">
        <v>38</v>
      </c>
      <c r="B50" s="33">
        <f>SUM(B51:B55)</f>
        <v>82915</v>
      </c>
      <c r="C50" s="52" t="s">
        <v>31</v>
      </c>
      <c r="D50" s="28">
        <f>SUM(D51:D55)</f>
        <v>114</v>
      </c>
      <c r="E50" s="29" t="str">
        <f t="shared" si="9"/>
        <v>△</v>
      </c>
      <c r="F50" s="30">
        <f t="shared" si="10"/>
        <v>114</v>
      </c>
      <c r="G50" s="28">
        <f>SUM(G51:G55)</f>
        <v>2118</v>
      </c>
      <c r="H50" s="28">
        <f>SUM(H51:H55)</f>
        <v>1858</v>
      </c>
      <c r="I50" s="28">
        <f>SUM(I51:I55)</f>
        <v>22</v>
      </c>
      <c r="J50" s="30">
        <f t="shared" si="0"/>
        <v>3998</v>
      </c>
      <c r="K50" s="27">
        <f>SUM(K51:K55)</f>
        <v>2118</v>
      </c>
      <c r="L50" s="28">
        <f>SUM(L51:L55)</f>
        <v>1877</v>
      </c>
      <c r="M50" s="28">
        <f>SUM(M51:M55)</f>
        <v>23</v>
      </c>
      <c r="N50" s="30">
        <f t="shared" si="1"/>
        <v>4018</v>
      </c>
      <c r="O50" s="45" t="str">
        <f t="shared" si="2"/>
        <v>△</v>
      </c>
      <c r="P50" s="30">
        <f t="shared" si="3"/>
        <v>20</v>
      </c>
      <c r="Q50" s="45" t="str">
        <f t="shared" si="4"/>
        <v>△</v>
      </c>
      <c r="R50" s="53">
        <f t="shared" si="5"/>
        <v>74</v>
      </c>
      <c r="S50" s="30">
        <f>SUM(S51:S55)</f>
        <v>-74</v>
      </c>
      <c r="T50" s="30">
        <f>SUM(T51:T55)</f>
        <v>5</v>
      </c>
      <c r="U50" s="45" t="str">
        <f t="shared" si="6"/>
        <v>△</v>
      </c>
      <c r="V50" s="30">
        <f t="shared" si="7"/>
        <v>203</v>
      </c>
      <c r="W50" s="34">
        <f t="shared" si="8"/>
        <v>82712</v>
      </c>
      <c r="X50" s="54"/>
      <c r="Y50" s="47">
        <v>1</v>
      </c>
    </row>
    <row r="51" spans="1:23" ht="12.75" customHeight="1">
      <c r="A51" s="49">
        <v>35</v>
      </c>
      <c r="B51" s="36">
        <v>16605</v>
      </c>
      <c r="C51" s="50" t="s">
        <v>31</v>
      </c>
      <c r="D51" s="38">
        <v>24</v>
      </c>
      <c r="E51" s="39" t="str">
        <f t="shared" si="9"/>
        <v>△</v>
      </c>
      <c r="F51" s="40">
        <f t="shared" si="10"/>
        <v>24</v>
      </c>
      <c r="G51" s="38">
        <v>515</v>
      </c>
      <c r="H51" s="38">
        <v>430</v>
      </c>
      <c r="I51" s="38">
        <v>9</v>
      </c>
      <c r="J51" s="40">
        <f t="shared" si="0"/>
        <v>954</v>
      </c>
      <c r="K51" s="37">
        <v>515</v>
      </c>
      <c r="L51" s="38">
        <v>428</v>
      </c>
      <c r="M51" s="38">
        <v>9</v>
      </c>
      <c r="N51" s="40">
        <f t="shared" si="1"/>
        <v>952</v>
      </c>
      <c r="O51" s="42">
        <f t="shared" si="2"/>
      </c>
      <c r="P51" s="40">
        <f t="shared" si="3"/>
        <v>2</v>
      </c>
      <c r="Q51" s="48" t="str">
        <f t="shared" si="4"/>
        <v>△</v>
      </c>
      <c r="R51" s="40">
        <f t="shared" si="5"/>
        <v>18</v>
      </c>
      <c r="S51" s="40">
        <v>-18</v>
      </c>
      <c r="T51" s="40">
        <v>1</v>
      </c>
      <c r="U51" s="42" t="str">
        <f t="shared" si="6"/>
        <v>△</v>
      </c>
      <c r="V51" s="40">
        <f t="shared" si="7"/>
        <v>39</v>
      </c>
      <c r="W51" s="43">
        <f t="shared" si="8"/>
        <v>16566</v>
      </c>
    </row>
    <row r="52" spans="1:23" ht="12.75" customHeight="1">
      <c r="A52" s="49">
        <v>36</v>
      </c>
      <c r="B52" s="36">
        <v>16970</v>
      </c>
      <c r="C52" s="50" t="s">
        <v>31</v>
      </c>
      <c r="D52" s="38">
        <v>19</v>
      </c>
      <c r="E52" s="39" t="str">
        <f t="shared" si="9"/>
        <v>△</v>
      </c>
      <c r="F52" s="40">
        <f t="shared" si="10"/>
        <v>19</v>
      </c>
      <c r="G52" s="38">
        <v>464</v>
      </c>
      <c r="H52" s="38">
        <v>376</v>
      </c>
      <c r="I52" s="38">
        <v>3</v>
      </c>
      <c r="J52" s="40">
        <f t="shared" si="0"/>
        <v>843</v>
      </c>
      <c r="K52" s="37">
        <v>464</v>
      </c>
      <c r="L52" s="38">
        <v>400</v>
      </c>
      <c r="M52" s="38">
        <v>2</v>
      </c>
      <c r="N52" s="40">
        <f t="shared" si="1"/>
        <v>866</v>
      </c>
      <c r="O52" s="42" t="str">
        <f t="shared" si="2"/>
        <v>△</v>
      </c>
      <c r="P52" s="40">
        <f t="shared" si="3"/>
        <v>23</v>
      </c>
      <c r="Q52" s="48" t="str">
        <f t="shared" si="4"/>
        <v>△</v>
      </c>
      <c r="R52" s="40">
        <f t="shared" si="5"/>
        <v>29</v>
      </c>
      <c r="S52" s="40">
        <v>-29</v>
      </c>
      <c r="T52" s="40">
        <v>1</v>
      </c>
      <c r="U52" s="42" t="str">
        <f t="shared" si="6"/>
        <v>△</v>
      </c>
      <c r="V52" s="40">
        <f t="shared" si="7"/>
        <v>70</v>
      </c>
      <c r="W52" s="43">
        <f t="shared" si="8"/>
        <v>16900</v>
      </c>
    </row>
    <row r="53" spans="1:23" ht="12.75" customHeight="1">
      <c r="A53" s="49">
        <v>37</v>
      </c>
      <c r="B53" s="36">
        <v>16962</v>
      </c>
      <c r="C53" s="50" t="s">
        <v>31</v>
      </c>
      <c r="D53" s="38">
        <v>22</v>
      </c>
      <c r="E53" s="39" t="str">
        <f t="shared" si="9"/>
        <v>△</v>
      </c>
      <c r="F53" s="40">
        <f t="shared" si="10"/>
        <v>22</v>
      </c>
      <c r="G53" s="38">
        <v>434</v>
      </c>
      <c r="H53" s="38">
        <v>396</v>
      </c>
      <c r="I53" s="38">
        <v>1</v>
      </c>
      <c r="J53" s="40">
        <f t="shared" si="0"/>
        <v>831</v>
      </c>
      <c r="K53" s="37">
        <v>434</v>
      </c>
      <c r="L53" s="38">
        <v>373</v>
      </c>
      <c r="M53" s="38">
        <v>4</v>
      </c>
      <c r="N53" s="40">
        <f t="shared" si="1"/>
        <v>811</v>
      </c>
      <c r="O53" s="42">
        <f t="shared" si="2"/>
      </c>
      <c r="P53" s="40">
        <f t="shared" si="3"/>
        <v>20</v>
      </c>
      <c r="Q53" s="48" t="str">
        <f t="shared" si="4"/>
        <v>△</v>
      </c>
      <c r="R53" s="40">
        <f t="shared" si="5"/>
        <v>13</v>
      </c>
      <c r="S53" s="40">
        <v>-13</v>
      </c>
      <c r="T53" s="40">
        <v>0</v>
      </c>
      <c r="U53" s="42" t="str">
        <f t="shared" si="6"/>
        <v>△</v>
      </c>
      <c r="V53" s="40">
        <f t="shared" si="7"/>
        <v>15</v>
      </c>
      <c r="W53" s="43">
        <f t="shared" si="8"/>
        <v>16947</v>
      </c>
    </row>
    <row r="54" spans="1:23" ht="12.75" customHeight="1">
      <c r="A54" s="49">
        <v>38</v>
      </c>
      <c r="B54" s="36">
        <v>16633</v>
      </c>
      <c r="C54" s="50" t="s">
        <v>31</v>
      </c>
      <c r="D54" s="38">
        <v>19</v>
      </c>
      <c r="E54" s="39" t="str">
        <f t="shared" si="9"/>
        <v>△</v>
      </c>
      <c r="F54" s="40">
        <f t="shared" si="10"/>
        <v>19</v>
      </c>
      <c r="G54" s="38">
        <v>370</v>
      </c>
      <c r="H54" s="38">
        <v>341</v>
      </c>
      <c r="I54" s="38">
        <v>4</v>
      </c>
      <c r="J54" s="40">
        <f t="shared" si="0"/>
        <v>715</v>
      </c>
      <c r="K54" s="37">
        <v>370</v>
      </c>
      <c r="L54" s="38">
        <v>337</v>
      </c>
      <c r="M54" s="38">
        <v>4</v>
      </c>
      <c r="N54" s="40">
        <f t="shared" si="1"/>
        <v>711</v>
      </c>
      <c r="O54" s="42">
        <f t="shared" si="2"/>
      </c>
      <c r="P54" s="40">
        <f t="shared" si="3"/>
        <v>4</v>
      </c>
      <c r="Q54" s="48" t="str">
        <f t="shared" si="4"/>
        <v>△</v>
      </c>
      <c r="R54" s="40">
        <f t="shared" si="5"/>
        <v>14</v>
      </c>
      <c r="S54" s="40">
        <v>-14</v>
      </c>
      <c r="T54" s="40">
        <v>1</v>
      </c>
      <c r="U54" s="42" t="str">
        <f t="shared" si="6"/>
        <v>△</v>
      </c>
      <c r="V54" s="40">
        <f t="shared" si="7"/>
        <v>28</v>
      </c>
      <c r="W54" s="43">
        <f t="shared" si="8"/>
        <v>16605</v>
      </c>
    </row>
    <row r="55" spans="1:23" ht="12.75" customHeight="1">
      <c r="A55" s="49">
        <v>39</v>
      </c>
      <c r="B55" s="36">
        <v>15745</v>
      </c>
      <c r="C55" s="50" t="s">
        <v>31</v>
      </c>
      <c r="D55" s="38">
        <v>30</v>
      </c>
      <c r="E55" s="39" t="str">
        <f t="shared" si="9"/>
        <v>△</v>
      </c>
      <c r="F55" s="40">
        <f t="shared" si="10"/>
        <v>30</v>
      </c>
      <c r="G55" s="38">
        <v>335</v>
      </c>
      <c r="H55" s="38">
        <v>315</v>
      </c>
      <c r="I55" s="38">
        <v>5</v>
      </c>
      <c r="J55" s="40">
        <f t="shared" si="0"/>
        <v>655</v>
      </c>
      <c r="K55" s="37">
        <v>335</v>
      </c>
      <c r="L55" s="38">
        <v>339</v>
      </c>
      <c r="M55" s="38">
        <v>4</v>
      </c>
      <c r="N55" s="40">
        <f t="shared" si="1"/>
        <v>678</v>
      </c>
      <c r="O55" s="42" t="str">
        <f t="shared" si="2"/>
        <v>△</v>
      </c>
      <c r="P55" s="40">
        <f t="shared" si="3"/>
        <v>23</v>
      </c>
      <c r="Q55" s="48">
        <f t="shared" si="4"/>
      </c>
      <c r="R55" s="40">
        <f t="shared" si="5"/>
        <v>0</v>
      </c>
      <c r="S55" s="40">
        <v>0</v>
      </c>
      <c r="T55" s="40">
        <v>2</v>
      </c>
      <c r="U55" s="42" t="str">
        <f t="shared" si="6"/>
        <v>△</v>
      </c>
      <c r="V55" s="40">
        <f t="shared" si="7"/>
        <v>51</v>
      </c>
      <c r="W55" s="43">
        <f t="shared" si="8"/>
        <v>15694</v>
      </c>
    </row>
    <row r="56" spans="1:25" s="47" customFormat="1" ht="12.75" customHeight="1">
      <c r="A56" s="44" t="s">
        <v>39</v>
      </c>
      <c r="B56" s="33">
        <f>SUM(B57:B61)</f>
        <v>77942</v>
      </c>
      <c r="C56" s="52" t="s">
        <v>31</v>
      </c>
      <c r="D56" s="28">
        <f>SUM(D57:D61)</f>
        <v>128</v>
      </c>
      <c r="E56" s="29" t="str">
        <f t="shared" si="9"/>
        <v>△</v>
      </c>
      <c r="F56" s="30">
        <f t="shared" si="10"/>
        <v>128</v>
      </c>
      <c r="G56" s="28">
        <f>SUM(G57:G61)</f>
        <v>1069</v>
      </c>
      <c r="H56" s="28">
        <f>SUM(H57:H61)</f>
        <v>1219</v>
      </c>
      <c r="I56" s="28">
        <f>SUM(I57:I61)</f>
        <v>14</v>
      </c>
      <c r="J56" s="30">
        <f t="shared" si="0"/>
        <v>2302</v>
      </c>
      <c r="K56" s="27">
        <f>SUM(K57:K61)</f>
        <v>1069</v>
      </c>
      <c r="L56" s="28">
        <f>SUM(L57:L61)</f>
        <v>1311</v>
      </c>
      <c r="M56" s="28">
        <f>SUM(M57:M61)</f>
        <v>28</v>
      </c>
      <c r="N56" s="30">
        <f t="shared" si="1"/>
        <v>2408</v>
      </c>
      <c r="O56" s="45" t="str">
        <f t="shared" si="2"/>
        <v>△</v>
      </c>
      <c r="P56" s="30">
        <f t="shared" si="3"/>
        <v>106</v>
      </c>
      <c r="Q56" s="45" t="str">
        <f t="shared" si="4"/>
        <v>△</v>
      </c>
      <c r="R56" s="53">
        <f t="shared" si="5"/>
        <v>12</v>
      </c>
      <c r="S56" s="30">
        <f>SUM(S57:S61)</f>
        <v>-12</v>
      </c>
      <c r="T56" s="30">
        <f>SUM(T57:T61)</f>
        <v>2</v>
      </c>
      <c r="U56" s="45" t="str">
        <f t="shared" si="6"/>
        <v>△</v>
      </c>
      <c r="V56" s="30">
        <f t="shared" si="7"/>
        <v>244</v>
      </c>
      <c r="W56" s="34">
        <f t="shared" si="8"/>
        <v>77698</v>
      </c>
      <c r="X56" s="54"/>
      <c r="Y56" s="47">
        <v>1</v>
      </c>
    </row>
    <row r="57" spans="1:23" ht="12.75" customHeight="1">
      <c r="A57" s="49">
        <v>40</v>
      </c>
      <c r="B57" s="36">
        <v>15976</v>
      </c>
      <c r="C57" s="50" t="s">
        <v>31</v>
      </c>
      <c r="D57" s="38">
        <v>26</v>
      </c>
      <c r="E57" s="39" t="str">
        <f t="shared" si="9"/>
        <v>△</v>
      </c>
      <c r="F57" s="40">
        <f t="shared" si="10"/>
        <v>26</v>
      </c>
      <c r="G57" s="38">
        <v>293</v>
      </c>
      <c r="H57" s="38">
        <v>307</v>
      </c>
      <c r="I57" s="38">
        <v>4</v>
      </c>
      <c r="J57" s="40">
        <f t="shared" si="0"/>
        <v>604</v>
      </c>
      <c r="K57" s="37">
        <v>293</v>
      </c>
      <c r="L57" s="38">
        <v>311</v>
      </c>
      <c r="M57" s="38">
        <v>4</v>
      </c>
      <c r="N57" s="40">
        <f t="shared" si="1"/>
        <v>608</v>
      </c>
      <c r="O57" s="42" t="str">
        <f t="shared" si="2"/>
        <v>△</v>
      </c>
      <c r="P57" s="40">
        <f t="shared" si="3"/>
        <v>4</v>
      </c>
      <c r="Q57" s="48" t="str">
        <f t="shared" si="4"/>
        <v>△</v>
      </c>
      <c r="R57" s="40">
        <f t="shared" si="5"/>
        <v>5</v>
      </c>
      <c r="S57" s="40">
        <v>-5</v>
      </c>
      <c r="T57" s="40">
        <v>2</v>
      </c>
      <c r="U57" s="42" t="str">
        <f t="shared" si="6"/>
        <v>△</v>
      </c>
      <c r="V57" s="40">
        <f t="shared" si="7"/>
        <v>33</v>
      </c>
      <c r="W57" s="43">
        <f t="shared" si="8"/>
        <v>15943</v>
      </c>
    </row>
    <row r="58" spans="1:23" ht="12.75" customHeight="1">
      <c r="A58" s="49">
        <v>41</v>
      </c>
      <c r="B58" s="36">
        <v>16243</v>
      </c>
      <c r="C58" s="50" t="s">
        <v>31</v>
      </c>
      <c r="D58" s="38">
        <v>26</v>
      </c>
      <c r="E58" s="39" t="str">
        <f t="shared" si="9"/>
        <v>△</v>
      </c>
      <c r="F58" s="40">
        <f t="shared" si="10"/>
        <v>26</v>
      </c>
      <c r="G58" s="38">
        <v>208</v>
      </c>
      <c r="H58" s="38">
        <v>257</v>
      </c>
      <c r="I58" s="38">
        <v>1</v>
      </c>
      <c r="J58" s="40">
        <f t="shared" si="0"/>
        <v>466</v>
      </c>
      <c r="K58" s="37">
        <v>208</v>
      </c>
      <c r="L58" s="38">
        <v>290</v>
      </c>
      <c r="M58" s="38">
        <v>1</v>
      </c>
      <c r="N58" s="40">
        <f t="shared" si="1"/>
        <v>499</v>
      </c>
      <c r="O58" s="42" t="str">
        <f t="shared" si="2"/>
        <v>△</v>
      </c>
      <c r="P58" s="40">
        <f t="shared" si="3"/>
        <v>33</v>
      </c>
      <c r="Q58" s="48" t="str">
        <f t="shared" si="4"/>
        <v>△</v>
      </c>
      <c r="R58" s="40">
        <f t="shared" si="5"/>
        <v>12</v>
      </c>
      <c r="S58" s="40">
        <v>-12</v>
      </c>
      <c r="T58" s="40">
        <v>0</v>
      </c>
      <c r="U58" s="42" t="str">
        <f t="shared" si="6"/>
        <v>△</v>
      </c>
      <c r="V58" s="40">
        <f t="shared" si="7"/>
        <v>71</v>
      </c>
      <c r="W58" s="43">
        <f t="shared" si="8"/>
        <v>16172</v>
      </c>
    </row>
    <row r="59" spans="1:23" ht="12.75" customHeight="1">
      <c r="A59" s="49">
        <v>42</v>
      </c>
      <c r="B59" s="36">
        <v>16368</v>
      </c>
      <c r="C59" s="50" t="s">
        <v>31</v>
      </c>
      <c r="D59" s="38">
        <v>25</v>
      </c>
      <c r="E59" s="39" t="str">
        <f t="shared" si="9"/>
        <v>△</v>
      </c>
      <c r="F59" s="40">
        <f t="shared" si="10"/>
        <v>25</v>
      </c>
      <c r="G59" s="38">
        <v>205</v>
      </c>
      <c r="H59" s="38">
        <v>227</v>
      </c>
      <c r="I59" s="38">
        <v>1</v>
      </c>
      <c r="J59" s="40">
        <f t="shared" si="0"/>
        <v>433</v>
      </c>
      <c r="K59" s="37">
        <v>205</v>
      </c>
      <c r="L59" s="38">
        <v>259</v>
      </c>
      <c r="M59" s="38">
        <v>7</v>
      </c>
      <c r="N59" s="40">
        <f t="shared" si="1"/>
        <v>471</v>
      </c>
      <c r="O59" s="42" t="str">
        <f t="shared" si="2"/>
        <v>△</v>
      </c>
      <c r="P59" s="40">
        <f t="shared" si="3"/>
        <v>38</v>
      </c>
      <c r="Q59" s="48" t="str">
        <f t="shared" si="4"/>
        <v>△</v>
      </c>
      <c r="R59" s="40">
        <f t="shared" si="5"/>
        <v>3</v>
      </c>
      <c r="S59" s="40">
        <v>-3</v>
      </c>
      <c r="T59" s="40">
        <v>0</v>
      </c>
      <c r="U59" s="42" t="str">
        <f t="shared" si="6"/>
        <v>△</v>
      </c>
      <c r="V59" s="40">
        <f t="shared" si="7"/>
        <v>66</v>
      </c>
      <c r="W59" s="43">
        <f t="shared" si="8"/>
        <v>16302</v>
      </c>
    </row>
    <row r="60" spans="1:23" ht="12.75" customHeight="1">
      <c r="A60" s="49">
        <v>43</v>
      </c>
      <c r="B60" s="36">
        <v>16223</v>
      </c>
      <c r="C60" s="50" t="s">
        <v>31</v>
      </c>
      <c r="D60" s="38">
        <v>24</v>
      </c>
      <c r="E60" s="39" t="str">
        <f t="shared" si="9"/>
        <v>△</v>
      </c>
      <c r="F60" s="40">
        <f t="shared" si="10"/>
        <v>24</v>
      </c>
      <c r="G60" s="38">
        <v>181</v>
      </c>
      <c r="H60" s="38">
        <v>233</v>
      </c>
      <c r="I60" s="38">
        <v>4</v>
      </c>
      <c r="J60" s="40">
        <f t="shared" si="0"/>
        <v>418</v>
      </c>
      <c r="K60" s="37">
        <v>181</v>
      </c>
      <c r="L60" s="38">
        <v>237</v>
      </c>
      <c r="M60" s="38">
        <v>6</v>
      </c>
      <c r="N60" s="40">
        <f t="shared" si="1"/>
        <v>424</v>
      </c>
      <c r="O60" s="42" t="str">
        <f t="shared" si="2"/>
        <v>△</v>
      </c>
      <c r="P60" s="40">
        <f t="shared" si="3"/>
        <v>6</v>
      </c>
      <c r="Q60" s="48">
        <f t="shared" si="4"/>
      </c>
      <c r="R60" s="40">
        <f t="shared" si="5"/>
        <v>2</v>
      </c>
      <c r="S60" s="40">
        <v>2</v>
      </c>
      <c r="T60" s="40">
        <v>0</v>
      </c>
      <c r="U60" s="42" t="str">
        <f t="shared" si="6"/>
        <v>△</v>
      </c>
      <c r="V60" s="40">
        <f t="shared" si="7"/>
        <v>28</v>
      </c>
      <c r="W60" s="43">
        <f t="shared" si="8"/>
        <v>16195</v>
      </c>
    </row>
    <row r="61" spans="1:23" ht="12.75" customHeight="1">
      <c r="A61" s="49">
        <v>44</v>
      </c>
      <c r="B61" s="36">
        <v>13132</v>
      </c>
      <c r="C61" s="50" t="s">
        <v>31</v>
      </c>
      <c r="D61" s="38">
        <v>27</v>
      </c>
      <c r="E61" s="39" t="str">
        <f t="shared" si="9"/>
        <v>△</v>
      </c>
      <c r="F61" s="40">
        <f t="shared" si="10"/>
        <v>27</v>
      </c>
      <c r="G61" s="38">
        <v>182</v>
      </c>
      <c r="H61" s="38">
        <v>195</v>
      </c>
      <c r="I61" s="38">
        <v>4</v>
      </c>
      <c r="J61" s="40">
        <f t="shared" si="0"/>
        <v>381</v>
      </c>
      <c r="K61" s="37">
        <v>182</v>
      </c>
      <c r="L61" s="38">
        <v>214</v>
      </c>
      <c r="M61" s="38">
        <v>10</v>
      </c>
      <c r="N61" s="40">
        <f t="shared" si="1"/>
        <v>406</v>
      </c>
      <c r="O61" s="42" t="str">
        <f t="shared" si="2"/>
        <v>△</v>
      </c>
      <c r="P61" s="40">
        <f t="shared" si="3"/>
        <v>25</v>
      </c>
      <c r="Q61" s="48">
        <f t="shared" si="4"/>
      </c>
      <c r="R61" s="40">
        <f t="shared" si="5"/>
        <v>6</v>
      </c>
      <c r="S61" s="40">
        <v>6</v>
      </c>
      <c r="T61" s="40">
        <v>0</v>
      </c>
      <c r="U61" s="42" t="str">
        <f t="shared" si="6"/>
        <v>△</v>
      </c>
      <c r="V61" s="40">
        <f t="shared" si="7"/>
        <v>46</v>
      </c>
      <c r="W61" s="43">
        <f t="shared" si="8"/>
        <v>13086</v>
      </c>
    </row>
    <row r="62" spans="1:25" s="47" customFormat="1" ht="12.75" customHeight="1">
      <c r="A62" s="44" t="s">
        <v>40</v>
      </c>
      <c r="B62" s="33">
        <f>SUM(B63:B67)</f>
        <v>82696</v>
      </c>
      <c r="C62" s="52" t="s">
        <v>31</v>
      </c>
      <c r="D62" s="28">
        <f>SUM(D63:D67)</f>
        <v>170</v>
      </c>
      <c r="E62" s="29" t="str">
        <f t="shared" si="9"/>
        <v>△</v>
      </c>
      <c r="F62" s="30">
        <f t="shared" si="10"/>
        <v>170</v>
      </c>
      <c r="G62" s="28">
        <f>SUM(G63:G67)</f>
        <v>795</v>
      </c>
      <c r="H62" s="28">
        <f>SUM(H63:H67)</f>
        <v>782</v>
      </c>
      <c r="I62" s="28">
        <f>SUM(I63:I67)</f>
        <v>21</v>
      </c>
      <c r="J62" s="30">
        <f t="shared" si="0"/>
        <v>1598</v>
      </c>
      <c r="K62" s="27">
        <f>SUM(K63:K67)</f>
        <v>795</v>
      </c>
      <c r="L62" s="28">
        <f>SUM(L63:L67)</f>
        <v>916</v>
      </c>
      <c r="M62" s="28">
        <f>SUM(M63:M67)</f>
        <v>23</v>
      </c>
      <c r="N62" s="30">
        <f t="shared" si="1"/>
        <v>1734</v>
      </c>
      <c r="O62" s="45" t="str">
        <f t="shared" si="2"/>
        <v>△</v>
      </c>
      <c r="P62" s="30">
        <f t="shared" si="3"/>
        <v>136</v>
      </c>
      <c r="Q62" s="45" t="str">
        <f t="shared" si="4"/>
        <v>△</v>
      </c>
      <c r="R62" s="53">
        <f t="shared" si="5"/>
        <v>12</v>
      </c>
      <c r="S62" s="30">
        <f>SUM(S63:S67)</f>
        <v>-12</v>
      </c>
      <c r="T62" s="30">
        <f>SUM(T63:T67)</f>
        <v>3</v>
      </c>
      <c r="U62" s="45" t="str">
        <f t="shared" si="6"/>
        <v>△</v>
      </c>
      <c r="V62" s="30">
        <f t="shared" si="7"/>
        <v>315</v>
      </c>
      <c r="W62" s="34">
        <f t="shared" si="8"/>
        <v>82381</v>
      </c>
      <c r="X62" s="54"/>
      <c r="Y62" s="47">
        <v>1</v>
      </c>
    </row>
    <row r="63" spans="1:23" ht="12.75" customHeight="1">
      <c r="A63" s="49">
        <v>45</v>
      </c>
      <c r="B63" s="36">
        <v>16592</v>
      </c>
      <c r="C63" s="50" t="s">
        <v>31</v>
      </c>
      <c r="D63" s="38">
        <v>28</v>
      </c>
      <c r="E63" s="39" t="str">
        <f t="shared" si="9"/>
        <v>△</v>
      </c>
      <c r="F63" s="40">
        <f t="shared" si="10"/>
        <v>28</v>
      </c>
      <c r="G63" s="38">
        <v>192</v>
      </c>
      <c r="H63" s="38">
        <v>168</v>
      </c>
      <c r="I63" s="38">
        <v>4</v>
      </c>
      <c r="J63" s="40">
        <f t="shared" si="0"/>
        <v>364</v>
      </c>
      <c r="K63" s="37">
        <v>192</v>
      </c>
      <c r="L63" s="38">
        <v>225</v>
      </c>
      <c r="M63" s="38">
        <v>5</v>
      </c>
      <c r="N63" s="40">
        <f t="shared" si="1"/>
        <v>422</v>
      </c>
      <c r="O63" s="42" t="str">
        <f t="shared" si="2"/>
        <v>△</v>
      </c>
      <c r="P63" s="40">
        <f t="shared" si="3"/>
        <v>58</v>
      </c>
      <c r="Q63" s="48" t="str">
        <f t="shared" si="4"/>
        <v>△</v>
      </c>
      <c r="R63" s="40">
        <f t="shared" si="5"/>
        <v>9</v>
      </c>
      <c r="S63" s="40">
        <v>-9</v>
      </c>
      <c r="T63" s="40">
        <v>0</v>
      </c>
      <c r="U63" s="42" t="str">
        <f t="shared" si="6"/>
        <v>△</v>
      </c>
      <c r="V63" s="40">
        <f t="shared" si="7"/>
        <v>95</v>
      </c>
      <c r="W63" s="43">
        <f t="shared" si="8"/>
        <v>16497</v>
      </c>
    </row>
    <row r="64" spans="1:23" ht="12.75" customHeight="1">
      <c r="A64" s="49">
        <v>46</v>
      </c>
      <c r="B64" s="36">
        <v>16307</v>
      </c>
      <c r="C64" s="50" t="s">
        <v>31</v>
      </c>
      <c r="D64" s="38">
        <v>32</v>
      </c>
      <c r="E64" s="39" t="str">
        <f t="shared" si="9"/>
        <v>△</v>
      </c>
      <c r="F64" s="40">
        <f t="shared" si="10"/>
        <v>32</v>
      </c>
      <c r="G64" s="38">
        <v>148</v>
      </c>
      <c r="H64" s="38">
        <v>166</v>
      </c>
      <c r="I64" s="38">
        <v>5</v>
      </c>
      <c r="J64" s="40">
        <f t="shared" si="0"/>
        <v>319</v>
      </c>
      <c r="K64" s="37">
        <v>148</v>
      </c>
      <c r="L64" s="38">
        <v>186</v>
      </c>
      <c r="M64" s="38">
        <v>4</v>
      </c>
      <c r="N64" s="40">
        <f t="shared" si="1"/>
        <v>338</v>
      </c>
      <c r="O64" s="42" t="str">
        <f t="shared" si="2"/>
        <v>△</v>
      </c>
      <c r="P64" s="40">
        <f t="shared" si="3"/>
        <v>19</v>
      </c>
      <c r="Q64" s="48" t="str">
        <f t="shared" si="4"/>
        <v>△</v>
      </c>
      <c r="R64" s="40">
        <f t="shared" si="5"/>
        <v>4</v>
      </c>
      <c r="S64" s="40">
        <v>-4</v>
      </c>
      <c r="T64" s="40">
        <v>2</v>
      </c>
      <c r="U64" s="42" t="str">
        <f t="shared" si="6"/>
        <v>△</v>
      </c>
      <c r="V64" s="40">
        <f t="shared" si="7"/>
        <v>53</v>
      </c>
      <c r="W64" s="43">
        <f t="shared" si="8"/>
        <v>16254</v>
      </c>
    </row>
    <row r="65" spans="1:23" ht="12.75" customHeight="1">
      <c r="A65" s="49">
        <v>47</v>
      </c>
      <c r="B65" s="36">
        <v>16469</v>
      </c>
      <c r="C65" s="50" t="s">
        <v>31</v>
      </c>
      <c r="D65" s="38">
        <v>38</v>
      </c>
      <c r="E65" s="39" t="str">
        <f t="shared" si="9"/>
        <v>△</v>
      </c>
      <c r="F65" s="40">
        <f t="shared" si="10"/>
        <v>38</v>
      </c>
      <c r="G65" s="38">
        <v>160</v>
      </c>
      <c r="H65" s="38">
        <v>156</v>
      </c>
      <c r="I65" s="38">
        <v>4</v>
      </c>
      <c r="J65" s="40">
        <f t="shared" si="0"/>
        <v>320</v>
      </c>
      <c r="K65" s="37">
        <v>160</v>
      </c>
      <c r="L65" s="38">
        <v>175</v>
      </c>
      <c r="M65" s="38">
        <v>5</v>
      </c>
      <c r="N65" s="40">
        <f t="shared" si="1"/>
        <v>340</v>
      </c>
      <c r="O65" s="42" t="str">
        <f t="shared" si="2"/>
        <v>△</v>
      </c>
      <c r="P65" s="40">
        <f t="shared" si="3"/>
        <v>20</v>
      </c>
      <c r="Q65" s="48" t="str">
        <f t="shared" si="4"/>
        <v>△</v>
      </c>
      <c r="R65" s="40">
        <f t="shared" si="5"/>
        <v>2</v>
      </c>
      <c r="S65" s="40">
        <v>-2</v>
      </c>
      <c r="T65" s="40">
        <v>1</v>
      </c>
      <c r="U65" s="42" t="str">
        <f t="shared" si="6"/>
        <v>△</v>
      </c>
      <c r="V65" s="40">
        <f t="shared" si="7"/>
        <v>59</v>
      </c>
      <c r="W65" s="43">
        <f t="shared" si="8"/>
        <v>16410</v>
      </c>
    </row>
    <row r="66" spans="1:23" ht="12.75" customHeight="1">
      <c r="A66" s="49">
        <v>48</v>
      </c>
      <c r="B66" s="36">
        <v>16581</v>
      </c>
      <c r="C66" s="50" t="s">
        <v>31</v>
      </c>
      <c r="D66" s="38">
        <v>43</v>
      </c>
      <c r="E66" s="39" t="str">
        <f t="shared" si="9"/>
        <v>△</v>
      </c>
      <c r="F66" s="40">
        <f t="shared" si="10"/>
        <v>43</v>
      </c>
      <c r="G66" s="38">
        <v>165</v>
      </c>
      <c r="H66" s="38">
        <v>162</v>
      </c>
      <c r="I66" s="38">
        <v>4</v>
      </c>
      <c r="J66" s="40">
        <f t="shared" si="0"/>
        <v>331</v>
      </c>
      <c r="K66" s="37">
        <v>165</v>
      </c>
      <c r="L66" s="38">
        <v>179</v>
      </c>
      <c r="M66" s="38">
        <v>3</v>
      </c>
      <c r="N66" s="40">
        <f t="shared" si="1"/>
        <v>347</v>
      </c>
      <c r="O66" s="42" t="str">
        <f t="shared" si="2"/>
        <v>△</v>
      </c>
      <c r="P66" s="40">
        <f t="shared" si="3"/>
        <v>16</v>
      </c>
      <c r="Q66" s="48">
        <f t="shared" si="4"/>
      </c>
      <c r="R66" s="40">
        <f t="shared" si="5"/>
        <v>2</v>
      </c>
      <c r="S66" s="40">
        <v>2</v>
      </c>
      <c r="T66" s="40">
        <v>0</v>
      </c>
      <c r="U66" s="42" t="str">
        <f t="shared" si="6"/>
        <v>△</v>
      </c>
      <c r="V66" s="40">
        <f t="shared" si="7"/>
        <v>57</v>
      </c>
      <c r="W66" s="43">
        <f t="shared" si="8"/>
        <v>16524</v>
      </c>
    </row>
    <row r="67" spans="1:23" ht="12.75" customHeight="1" thickBot="1">
      <c r="A67" s="55">
        <v>49</v>
      </c>
      <c r="B67" s="56">
        <v>16747</v>
      </c>
      <c r="C67" s="57" t="s">
        <v>31</v>
      </c>
      <c r="D67" s="58">
        <v>29</v>
      </c>
      <c r="E67" s="59" t="str">
        <f t="shared" si="9"/>
        <v>△</v>
      </c>
      <c r="F67" s="60">
        <f t="shared" si="10"/>
        <v>29</v>
      </c>
      <c r="G67" s="58">
        <v>130</v>
      </c>
      <c r="H67" s="58">
        <v>130</v>
      </c>
      <c r="I67" s="58">
        <v>4</v>
      </c>
      <c r="J67" s="60">
        <f t="shared" si="0"/>
        <v>264</v>
      </c>
      <c r="K67" s="61">
        <v>130</v>
      </c>
      <c r="L67" s="58">
        <v>151</v>
      </c>
      <c r="M67" s="58">
        <v>6</v>
      </c>
      <c r="N67" s="60">
        <f t="shared" si="1"/>
        <v>287</v>
      </c>
      <c r="O67" s="62" t="str">
        <f t="shared" si="2"/>
        <v>△</v>
      </c>
      <c r="P67" s="60">
        <f t="shared" si="3"/>
        <v>23</v>
      </c>
      <c r="Q67" s="63">
        <f t="shared" si="4"/>
      </c>
      <c r="R67" s="60">
        <f t="shared" si="5"/>
        <v>1</v>
      </c>
      <c r="S67" s="60">
        <v>1</v>
      </c>
      <c r="T67" s="60">
        <v>0</v>
      </c>
      <c r="U67" s="62" t="str">
        <f t="shared" si="6"/>
        <v>△</v>
      </c>
      <c r="V67" s="60">
        <f t="shared" si="7"/>
        <v>51</v>
      </c>
      <c r="W67" s="64">
        <f t="shared" si="8"/>
        <v>16696</v>
      </c>
    </row>
    <row r="68" spans="1:25" s="47" customFormat="1" ht="12.75" customHeight="1">
      <c r="A68" s="44" t="s">
        <v>41</v>
      </c>
      <c r="B68" s="65">
        <f>SUM(B69:B73)</f>
        <v>89098</v>
      </c>
      <c r="C68" s="66" t="s">
        <v>31</v>
      </c>
      <c r="D68" s="67">
        <f>SUM(D69:D73)</f>
        <v>321</v>
      </c>
      <c r="E68" s="68" t="str">
        <f t="shared" si="9"/>
        <v>△</v>
      </c>
      <c r="F68" s="69">
        <f t="shared" si="10"/>
        <v>321</v>
      </c>
      <c r="G68" s="67">
        <f>SUM(G69:G73)</f>
        <v>640</v>
      </c>
      <c r="H68" s="67">
        <f>SUM(H69:H73)</f>
        <v>703</v>
      </c>
      <c r="I68" s="67">
        <f>SUM(I69:I73)</f>
        <v>23</v>
      </c>
      <c r="J68" s="69">
        <f t="shared" si="0"/>
        <v>1366</v>
      </c>
      <c r="K68" s="70">
        <f>SUM(K69:K73)</f>
        <v>640</v>
      </c>
      <c r="L68" s="67">
        <f>SUM(L69:L73)</f>
        <v>654</v>
      </c>
      <c r="M68" s="67">
        <f>SUM(M69:M73)</f>
        <v>33</v>
      </c>
      <c r="N68" s="69">
        <f t="shared" si="1"/>
        <v>1327</v>
      </c>
      <c r="O68" s="71">
        <f t="shared" si="2"/>
      </c>
      <c r="P68" s="69">
        <f t="shared" si="3"/>
        <v>39</v>
      </c>
      <c r="Q68" s="45" t="str">
        <f t="shared" si="4"/>
        <v>△</v>
      </c>
      <c r="R68" s="53">
        <f t="shared" si="5"/>
        <v>22</v>
      </c>
      <c r="S68" s="69">
        <f>SUM(S69:S73)</f>
        <v>-22</v>
      </c>
      <c r="T68" s="69">
        <f>SUM(T69:T73)</f>
        <v>1</v>
      </c>
      <c r="U68" s="71" t="str">
        <f t="shared" si="6"/>
        <v>△</v>
      </c>
      <c r="V68" s="69">
        <f t="shared" si="7"/>
        <v>303</v>
      </c>
      <c r="W68" s="72">
        <f t="shared" si="8"/>
        <v>88795</v>
      </c>
      <c r="X68" s="73"/>
      <c r="Y68" s="47">
        <v>1</v>
      </c>
    </row>
    <row r="69" spans="1:23" ht="12.75" customHeight="1">
      <c r="A69" s="49">
        <v>50</v>
      </c>
      <c r="B69" s="74">
        <v>17213</v>
      </c>
      <c r="C69" s="75" t="s">
        <v>31</v>
      </c>
      <c r="D69" s="76">
        <v>54</v>
      </c>
      <c r="E69" s="77" t="str">
        <f t="shared" si="9"/>
        <v>△</v>
      </c>
      <c r="F69" s="78">
        <f t="shared" si="10"/>
        <v>54</v>
      </c>
      <c r="G69" s="76">
        <v>128</v>
      </c>
      <c r="H69" s="76">
        <v>143</v>
      </c>
      <c r="I69" s="76">
        <v>3</v>
      </c>
      <c r="J69" s="78">
        <f t="shared" si="0"/>
        <v>274</v>
      </c>
      <c r="K69" s="79">
        <v>128</v>
      </c>
      <c r="L69" s="76">
        <v>147</v>
      </c>
      <c r="M69" s="76">
        <v>6</v>
      </c>
      <c r="N69" s="78">
        <f t="shared" si="1"/>
        <v>281</v>
      </c>
      <c r="O69" s="80" t="str">
        <f t="shared" si="2"/>
        <v>△</v>
      </c>
      <c r="P69" s="78">
        <f t="shared" si="3"/>
        <v>7</v>
      </c>
      <c r="Q69" s="48" t="str">
        <f t="shared" si="4"/>
        <v>△</v>
      </c>
      <c r="R69" s="40">
        <f t="shared" si="5"/>
        <v>6</v>
      </c>
      <c r="S69" s="78">
        <v>-6</v>
      </c>
      <c r="T69" s="78">
        <v>1</v>
      </c>
      <c r="U69" s="80" t="str">
        <f t="shared" si="6"/>
        <v>△</v>
      </c>
      <c r="V69" s="78">
        <f t="shared" si="7"/>
        <v>66</v>
      </c>
      <c r="W69" s="81">
        <f t="shared" si="8"/>
        <v>17147</v>
      </c>
    </row>
    <row r="70" spans="1:23" ht="12.75" customHeight="1">
      <c r="A70" s="49">
        <v>51</v>
      </c>
      <c r="B70" s="74">
        <v>18014</v>
      </c>
      <c r="C70" s="75" t="s">
        <v>31</v>
      </c>
      <c r="D70" s="76">
        <v>62</v>
      </c>
      <c r="E70" s="77" t="str">
        <f t="shared" si="9"/>
        <v>△</v>
      </c>
      <c r="F70" s="78">
        <f t="shared" si="10"/>
        <v>62</v>
      </c>
      <c r="G70" s="76">
        <v>114</v>
      </c>
      <c r="H70" s="76">
        <v>149</v>
      </c>
      <c r="I70" s="76">
        <v>5</v>
      </c>
      <c r="J70" s="78">
        <f t="shared" si="0"/>
        <v>268</v>
      </c>
      <c r="K70" s="79">
        <v>114</v>
      </c>
      <c r="L70" s="76">
        <v>156</v>
      </c>
      <c r="M70" s="76">
        <v>4</v>
      </c>
      <c r="N70" s="78">
        <f t="shared" si="1"/>
        <v>274</v>
      </c>
      <c r="O70" s="80" t="str">
        <f t="shared" si="2"/>
        <v>△</v>
      </c>
      <c r="P70" s="78">
        <f t="shared" si="3"/>
        <v>6</v>
      </c>
      <c r="Q70" s="48" t="str">
        <f t="shared" si="4"/>
        <v>△</v>
      </c>
      <c r="R70" s="40">
        <f t="shared" si="5"/>
        <v>2</v>
      </c>
      <c r="S70" s="78">
        <v>-2</v>
      </c>
      <c r="T70" s="78">
        <v>0</v>
      </c>
      <c r="U70" s="80" t="str">
        <f t="shared" si="6"/>
        <v>△</v>
      </c>
      <c r="V70" s="78">
        <f t="shared" si="7"/>
        <v>70</v>
      </c>
      <c r="W70" s="81">
        <f t="shared" si="8"/>
        <v>17944</v>
      </c>
    </row>
    <row r="71" spans="1:23" ht="12.75" customHeight="1">
      <c r="A71" s="49">
        <v>52</v>
      </c>
      <c r="B71" s="74">
        <v>17990</v>
      </c>
      <c r="C71" s="75" t="s">
        <v>31</v>
      </c>
      <c r="D71" s="76">
        <v>56</v>
      </c>
      <c r="E71" s="77" t="str">
        <f t="shared" si="9"/>
        <v>△</v>
      </c>
      <c r="F71" s="78">
        <f t="shared" si="10"/>
        <v>56</v>
      </c>
      <c r="G71" s="76">
        <v>116</v>
      </c>
      <c r="H71" s="76">
        <v>160</v>
      </c>
      <c r="I71" s="76">
        <v>5</v>
      </c>
      <c r="J71" s="78">
        <f t="shared" si="0"/>
        <v>281</v>
      </c>
      <c r="K71" s="79">
        <v>116</v>
      </c>
      <c r="L71" s="76">
        <v>116</v>
      </c>
      <c r="M71" s="76">
        <v>11</v>
      </c>
      <c r="N71" s="78">
        <f t="shared" si="1"/>
        <v>243</v>
      </c>
      <c r="O71" s="80">
        <f t="shared" si="2"/>
      </c>
      <c r="P71" s="78">
        <f t="shared" si="3"/>
        <v>38</v>
      </c>
      <c r="Q71" s="48" t="str">
        <f t="shared" si="4"/>
        <v>△</v>
      </c>
      <c r="R71" s="40">
        <f t="shared" si="5"/>
        <v>8</v>
      </c>
      <c r="S71" s="78">
        <v>-8</v>
      </c>
      <c r="T71" s="78">
        <v>0</v>
      </c>
      <c r="U71" s="80" t="str">
        <f t="shared" si="6"/>
        <v>△</v>
      </c>
      <c r="V71" s="78">
        <f t="shared" si="7"/>
        <v>26</v>
      </c>
      <c r="W71" s="81">
        <f t="shared" si="8"/>
        <v>17964</v>
      </c>
    </row>
    <row r="72" spans="1:23" ht="12.75" customHeight="1">
      <c r="A72" s="49">
        <v>53</v>
      </c>
      <c r="B72" s="74">
        <v>17286</v>
      </c>
      <c r="C72" s="75" t="s">
        <v>31</v>
      </c>
      <c r="D72" s="76">
        <v>60</v>
      </c>
      <c r="E72" s="77" t="str">
        <f t="shared" si="9"/>
        <v>△</v>
      </c>
      <c r="F72" s="78">
        <f t="shared" si="10"/>
        <v>60</v>
      </c>
      <c r="G72" s="76">
        <v>143</v>
      </c>
      <c r="H72" s="76">
        <v>109</v>
      </c>
      <c r="I72" s="76">
        <v>3</v>
      </c>
      <c r="J72" s="78">
        <f aca="true" t="shared" si="11" ref="J72:J128">SUM(G72:I72)</f>
        <v>255</v>
      </c>
      <c r="K72" s="79">
        <v>143</v>
      </c>
      <c r="L72" s="76">
        <v>108</v>
      </c>
      <c r="M72" s="76">
        <v>7</v>
      </c>
      <c r="N72" s="78">
        <f aca="true" t="shared" si="12" ref="N72:N128">SUM(K72:M72)</f>
        <v>258</v>
      </c>
      <c r="O72" s="80" t="str">
        <f aca="true" t="shared" si="13" ref="O72:O128">IF(J72-N72&lt;0,"△","")</f>
        <v>△</v>
      </c>
      <c r="P72" s="78">
        <f aca="true" t="shared" si="14" ref="P72:P128">ABS(J72-N72)</f>
        <v>3</v>
      </c>
      <c r="Q72" s="48" t="str">
        <f aca="true" t="shared" si="15" ref="Q72:Q128">IF(S72&lt;0,"△","")</f>
        <v>△</v>
      </c>
      <c r="R72" s="40">
        <f aca="true" t="shared" si="16" ref="R72:R128">ABS(S72)</f>
        <v>3</v>
      </c>
      <c r="S72" s="78">
        <v>-3</v>
      </c>
      <c r="T72" s="78">
        <v>0</v>
      </c>
      <c r="U72" s="80" t="str">
        <f aca="true" t="shared" si="17" ref="U72:U128">IF(SUM(IF(E72="",F72,-F72),IF(O72="",P72,-P72),IF(Q72="",R72,-R72),T72)&lt;0,"△","")</f>
        <v>△</v>
      </c>
      <c r="V72" s="78">
        <f aca="true" t="shared" si="18" ref="V72:V128">ABS(SUM(IF(E72="",F72,-F72),IF(O72="",P72,-P72),IF(Q72="",R72,-R72),T72))</f>
        <v>66</v>
      </c>
      <c r="W72" s="81">
        <f aca="true" t="shared" si="19" ref="W72:W128">B72+IF(U72="",V72,-V72)</f>
        <v>17220</v>
      </c>
    </row>
    <row r="73" spans="1:23" ht="12.75" customHeight="1">
      <c r="A73" s="49">
        <v>54</v>
      </c>
      <c r="B73" s="74">
        <v>18595</v>
      </c>
      <c r="C73" s="75" t="s">
        <v>31</v>
      </c>
      <c r="D73" s="76">
        <v>89</v>
      </c>
      <c r="E73" s="77" t="str">
        <f t="shared" si="9"/>
        <v>△</v>
      </c>
      <c r="F73" s="78">
        <f t="shared" si="10"/>
        <v>89</v>
      </c>
      <c r="G73" s="76">
        <v>139</v>
      </c>
      <c r="H73" s="76">
        <v>142</v>
      </c>
      <c r="I73" s="76">
        <v>7</v>
      </c>
      <c r="J73" s="78">
        <f t="shared" si="11"/>
        <v>288</v>
      </c>
      <c r="K73" s="79">
        <v>139</v>
      </c>
      <c r="L73" s="76">
        <v>127</v>
      </c>
      <c r="M73" s="76">
        <v>5</v>
      </c>
      <c r="N73" s="78">
        <f t="shared" si="12"/>
        <v>271</v>
      </c>
      <c r="O73" s="80">
        <f t="shared" si="13"/>
      </c>
      <c r="P73" s="78">
        <f t="shared" si="14"/>
        <v>17</v>
      </c>
      <c r="Q73" s="48" t="str">
        <f t="shared" si="15"/>
        <v>△</v>
      </c>
      <c r="R73" s="40">
        <f t="shared" si="16"/>
        <v>3</v>
      </c>
      <c r="S73" s="78">
        <v>-3</v>
      </c>
      <c r="T73" s="78">
        <v>0</v>
      </c>
      <c r="U73" s="80" t="str">
        <f t="shared" si="17"/>
        <v>△</v>
      </c>
      <c r="V73" s="78">
        <f t="shared" si="18"/>
        <v>75</v>
      </c>
      <c r="W73" s="81">
        <f t="shared" si="19"/>
        <v>18520</v>
      </c>
    </row>
    <row r="74" spans="1:25" s="47" customFormat="1" ht="12.75" customHeight="1">
      <c r="A74" s="44" t="s">
        <v>42</v>
      </c>
      <c r="B74" s="65">
        <f>SUM(B75:B79)</f>
        <v>102347</v>
      </c>
      <c r="C74" s="66" t="s">
        <v>31</v>
      </c>
      <c r="D74" s="67">
        <f>SUM(D75:D79)</f>
        <v>540</v>
      </c>
      <c r="E74" s="68" t="str">
        <f aca="true" t="shared" si="20" ref="E74:E128">IF(D74&lt;&gt;0,"△","")</f>
        <v>△</v>
      </c>
      <c r="F74" s="69">
        <f aca="true" t="shared" si="21" ref="F74:F128">D74</f>
        <v>540</v>
      </c>
      <c r="G74" s="67">
        <f>SUM(G75:G79)</f>
        <v>523</v>
      </c>
      <c r="H74" s="67">
        <f>SUM(H75:H79)</f>
        <v>587</v>
      </c>
      <c r="I74" s="67">
        <f>SUM(I75:I79)</f>
        <v>32</v>
      </c>
      <c r="J74" s="69">
        <f t="shared" si="11"/>
        <v>1142</v>
      </c>
      <c r="K74" s="70">
        <f>SUM(K75:K79)</f>
        <v>523</v>
      </c>
      <c r="L74" s="67">
        <f>SUM(L75:L79)</f>
        <v>523</v>
      </c>
      <c r="M74" s="67">
        <f>SUM(M75:M79)</f>
        <v>36</v>
      </c>
      <c r="N74" s="69">
        <f t="shared" si="12"/>
        <v>1082</v>
      </c>
      <c r="O74" s="71">
        <f t="shared" si="13"/>
      </c>
      <c r="P74" s="69">
        <f t="shared" si="14"/>
        <v>60</v>
      </c>
      <c r="Q74" s="45">
        <f t="shared" si="15"/>
      </c>
      <c r="R74" s="53">
        <f t="shared" si="16"/>
        <v>0</v>
      </c>
      <c r="S74" s="69">
        <f>SUM(S75:S79)</f>
        <v>0</v>
      </c>
      <c r="T74" s="69">
        <f>SUM(T75:T79)</f>
        <v>1</v>
      </c>
      <c r="U74" s="71" t="str">
        <f t="shared" si="17"/>
        <v>△</v>
      </c>
      <c r="V74" s="69">
        <f t="shared" si="18"/>
        <v>479</v>
      </c>
      <c r="W74" s="72">
        <f t="shared" si="19"/>
        <v>101868</v>
      </c>
      <c r="X74" s="73"/>
      <c r="Y74" s="47">
        <v>1</v>
      </c>
    </row>
    <row r="75" spans="1:23" ht="12.75" customHeight="1">
      <c r="A75" s="49">
        <v>55</v>
      </c>
      <c r="B75" s="74">
        <v>19356</v>
      </c>
      <c r="C75" s="75" t="s">
        <v>31</v>
      </c>
      <c r="D75" s="76">
        <v>86</v>
      </c>
      <c r="E75" s="77" t="str">
        <f t="shared" si="20"/>
        <v>△</v>
      </c>
      <c r="F75" s="78">
        <f t="shared" si="21"/>
        <v>86</v>
      </c>
      <c r="G75" s="76">
        <v>120</v>
      </c>
      <c r="H75" s="76">
        <v>135</v>
      </c>
      <c r="I75" s="76">
        <v>7</v>
      </c>
      <c r="J75" s="78">
        <f t="shared" si="11"/>
        <v>262</v>
      </c>
      <c r="K75" s="79">
        <v>120</v>
      </c>
      <c r="L75" s="76">
        <v>113</v>
      </c>
      <c r="M75" s="76">
        <v>4</v>
      </c>
      <c r="N75" s="78">
        <f t="shared" si="12"/>
        <v>237</v>
      </c>
      <c r="O75" s="80">
        <f t="shared" si="13"/>
      </c>
      <c r="P75" s="78">
        <f t="shared" si="14"/>
        <v>25</v>
      </c>
      <c r="Q75" s="48">
        <f t="shared" si="15"/>
      </c>
      <c r="R75" s="40">
        <f t="shared" si="16"/>
        <v>2</v>
      </c>
      <c r="S75" s="78">
        <v>2</v>
      </c>
      <c r="T75" s="78">
        <v>0</v>
      </c>
      <c r="U75" s="80" t="str">
        <f t="shared" si="17"/>
        <v>△</v>
      </c>
      <c r="V75" s="78">
        <f t="shared" si="18"/>
        <v>59</v>
      </c>
      <c r="W75" s="81">
        <f t="shared" si="19"/>
        <v>19297</v>
      </c>
    </row>
    <row r="76" spans="1:23" ht="12.75" customHeight="1">
      <c r="A76" s="49">
        <v>56</v>
      </c>
      <c r="B76" s="74">
        <v>19520</v>
      </c>
      <c r="C76" s="75" t="s">
        <v>31</v>
      </c>
      <c r="D76" s="76">
        <v>102</v>
      </c>
      <c r="E76" s="77" t="str">
        <f t="shared" si="20"/>
        <v>△</v>
      </c>
      <c r="F76" s="78">
        <f t="shared" si="21"/>
        <v>102</v>
      </c>
      <c r="G76" s="76">
        <v>108</v>
      </c>
      <c r="H76" s="76">
        <v>115</v>
      </c>
      <c r="I76" s="76">
        <v>7</v>
      </c>
      <c r="J76" s="78">
        <f t="shared" si="11"/>
        <v>230</v>
      </c>
      <c r="K76" s="79">
        <v>108</v>
      </c>
      <c r="L76" s="76">
        <v>103</v>
      </c>
      <c r="M76" s="76">
        <v>10</v>
      </c>
      <c r="N76" s="78">
        <f t="shared" si="12"/>
        <v>221</v>
      </c>
      <c r="O76" s="80">
        <f t="shared" si="13"/>
      </c>
      <c r="P76" s="78">
        <f t="shared" si="14"/>
        <v>9</v>
      </c>
      <c r="Q76" s="48" t="str">
        <f t="shared" si="15"/>
        <v>△</v>
      </c>
      <c r="R76" s="40">
        <f t="shared" si="16"/>
        <v>2</v>
      </c>
      <c r="S76" s="78">
        <v>-2</v>
      </c>
      <c r="T76" s="78">
        <v>0</v>
      </c>
      <c r="U76" s="80" t="str">
        <f t="shared" si="17"/>
        <v>△</v>
      </c>
      <c r="V76" s="78">
        <f t="shared" si="18"/>
        <v>95</v>
      </c>
      <c r="W76" s="81">
        <f t="shared" si="19"/>
        <v>19425</v>
      </c>
    </row>
    <row r="77" spans="1:23" ht="12.75" customHeight="1">
      <c r="A77" s="49">
        <v>57</v>
      </c>
      <c r="B77" s="74">
        <v>20394</v>
      </c>
      <c r="C77" s="75" t="s">
        <v>31</v>
      </c>
      <c r="D77" s="76">
        <v>96</v>
      </c>
      <c r="E77" s="77" t="str">
        <f t="shared" si="20"/>
        <v>△</v>
      </c>
      <c r="F77" s="78">
        <f t="shared" si="21"/>
        <v>96</v>
      </c>
      <c r="G77" s="76">
        <v>119</v>
      </c>
      <c r="H77" s="76">
        <v>128</v>
      </c>
      <c r="I77" s="76">
        <v>6</v>
      </c>
      <c r="J77" s="78">
        <f t="shared" si="11"/>
        <v>253</v>
      </c>
      <c r="K77" s="79">
        <v>119</v>
      </c>
      <c r="L77" s="76">
        <v>122</v>
      </c>
      <c r="M77" s="76">
        <v>8</v>
      </c>
      <c r="N77" s="78">
        <f t="shared" si="12"/>
        <v>249</v>
      </c>
      <c r="O77" s="80">
        <f t="shared" si="13"/>
      </c>
      <c r="P77" s="78">
        <f t="shared" si="14"/>
        <v>4</v>
      </c>
      <c r="Q77" s="48">
        <f t="shared" si="15"/>
      </c>
      <c r="R77" s="40">
        <f t="shared" si="16"/>
        <v>1</v>
      </c>
      <c r="S77" s="78">
        <v>1</v>
      </c>
      <c r="T77" s="78">
        <v>0</v>
      </c>
      <c r="U77" s="80" t="str">
        <f t="shared" si="17"/>
        <v>△</v>
      </c>
      <c r="V77" s="78">
        <f t="shared" si="18"/>
        <v>91</v>
      </c>
      <c r="W77" s="81">
        <f t="shared" si="19"/>
        <v>20303</v>
      </c>
    </row>
    <row r="78" spans="1:23" ht="12.75" customHeight="1">
      <c r="A78" s="49">
        <v>58</v>
      </c>
      <c r="B78" s="74">
        <v>21415</v>
      </c>
      <c r="C78" s="75" t="s">
        <v>31</v>
      </c>
      <c r="D78" s="76">
        <v>132</v>
      </c>
      <c r="E78" s="77" t="str">
        <f t="shared" si="20"/>
        <v>△</v>
      </c>
      <c r="F78" s="78">
        <f t="shared" si="21"/>
        <v>132</v>
      </c>
      <c r="G78" s="76">
        <v>93</v>
      </c>
      <c r="H78" s="76">
        <v>111</v>
      </c>
      <c r="I78" s="76">
        <v>6</v>
      </c>
      <c r="J78" s="78">
        <f t="shared" si="11"/>
        <v>210</v>
      </c>
      <c r="K78" s="79">
        <v>93</v>
      </c>
      <c r="L78" s="76">
        <v>98</v>
      </c>
      <c r="M78" s="76">
        <v>6</v>
      </c>
      <c r="N78" s="78">
        <f t="shared" si="12"/>
        <v>197</v>
      </c>
      <c r="O78" s="80">
        <f t="shared" si="13"/>
      </c>
      <c r="P78" s="78">
        <f t="shared" si="14"/>
        <v>13</v>
      </c>
      <c r="Q78" s="48" t="str">
        <f t="shared" si="15"/>
        <v>△</v>
      </c>
      <c r="R78" s="40">
        <f t="shared" si="16"/>
        <v>2</v>
      </c>
      <c r="S78" s="78">
        <v>-2</v>
      </c>
      <c r="T78" s="78">
        <v>1</v>
      </c>
      <c r="U78" s="80" t="str">
        <f t="shared" si="17"/>
        <v>△</v>
      </c>
      <c r="V78" s="78">
        <f t="shared" si="18"/>
        <v>120</v>
      </c>
      <c r="W78" s="81">
        <f t="shared" si="19"/>
        <v>21295</v>
      </c>
    </row>
    <row r="79" spans="1:23" ht="12.75" customHeight="1">
      <c r="A79" s="49">
        <v>59</v>
      </c>
      <c r="B79" s="78">
        <v>21662</v>
      </c>
      <c r="C79" s="75" t="s">
        <v>31</v>
      </c>
      <c r="D79" s="76">
        <v>124</v>
      </c>
      <c r="E79" s="77" t="str">
        <f t="shared" si="20"/>
        <v>△</v>
      </c>
      <c r="F79" s="78">
        <f t="shared" si="21"/>
        <v>124</v>
      </c>
      <c r="G79" s="76">
        <v>83</v>
      </c>
      <c r="H79" s="76">
        <v>98</v>
      </c>
      <c r="I79" s="76">
        <v>6</v>
      </c>
      <c r="J79" s="78">
        <f t="shared" si="11"/>
        <v>187</v>
      </c>
      <c r="K79" s="79">
        <v>83</v>
      </c>
      <c r="L79" s="76">
        <v>87</v>
      </c>
      <c r="M79" s="76">
        <v>8</v>
      </c>
      <c r="N79" s="78">
        <f t="shared" si="12"/>
        <v>178</v>
      </c>
      <c r="O79" s="80">
        <f t="shared" si="13"/>
      </c>
      <c r="P79" s="78">
        <f t="shared" si="14"/>
        <v>9</v>
      </c>
      <c r="Q79" s="48">
        <f t="shared" si="15"/>
      </c>
      <c r="R79" s="40">
        <f t="shared" si="16"/>
        <v>1</v>
      </c>
      <c r="S79" s="78">
        <v>1</v>
      </c>
      <c r="T79" s="74">
        <v>0</v>
      </c>
      <c r="U79" s="80" t="str">
        <f t="shared" si="17"/>
        <v>△</v>
      </c>
      <c r="V79" s="78">
        <f t="shared" si="18"/>
        <v>114</v>
      </c>
      <c r="W79" s="81">
        <f t="shared" si="19"/>
        <v>21548</v>
      </c>
    </row>
    <row r="80" spans="1:25" s="47" customFormat="1" ht="12.75" customHeight="1">
      <c r="A80" s="44" t="s">
        <v>43</v>
      </c>
      <c r="B80" s="69">
        <f>SUM(B81:B85)</f>
        <v>104134</v>
      </c>
      <c r="C80" s="66" t="s">
        <v>31</v>
      </c>
      <c r="D80" s="67">
        <f>SUM(D81:D85)</f>
        <v>720</v>
      </c>
      <c r="E80" s="68" t="str">
        <f t="shared" si="20"/>
        <v>△</v>
      </c>
      <c r="F80" s="69">
        <f t="shared" si="21"/>
        <v>720</v>
      </c>
      <c r="G80" s="67">
        <f>SUM(G81:G85)</f>
        <v>364</v>
      </c>
      <c r="H80" s="67">
        <f>SUM(H81:H85)</f>
        <v>549</v>
      </c>
      <c r="I80" s="67">
        <f>SUM(I81:I85)</f>
        <v>21</v>
      </c>
      <c r="J80" s="69">
        <f t="shared" si="11"/>
        <v>934</v>
      </c>
      <c r="K80" s="70">
        <f>SUM(K81:K85)</f>
        <v>364</v>
      </c>
      <c r="L80" s="67">
        <f>SUM(L81:L85)</f>
        <v>369</v>
      </c>
      <c r="M80" s="67">
        <f>SUM(M81:M85)</f>
        <v>17</v>
      </c>
      <c r="N80" s="69">
        <f t="shared" si="12"/>
        <v>750</v>
      </c>
      <c r="O80" s="71">
        <f t="shared" si="13"/>
      </c>
      <c r="P80" s="69">
        <f t="shared" si="14"/>
        <v>184</v>
      </c>
      <c r="Q80" s="45">
        <f t="shared" si="15"/>
      </c>
      <c r="R80" s="53">
        <f t="shared" si="16"/>
        <v>3</v>
      </c>
      <c r="S80" s="69">
        <f>SUM(S81:S85)</f>
        <v>3</v>
      </c>
      <c r="T80" s="65">
        <f>SUM(T81:T85)</f>
        <v>0</v>
      </c>
      <c r="U80" s="71" t="str">
        <f t="shared" si="17"/>
        <v>△</v>
      </c>
      <c r="V80" s="69">
        <f t="shared" si="18"/>
        <v>533</v>
      </c>
      <c r="W80" s="72">
        <f t="shared" si="19"/>
        <v>103601</v>
      </c>
      <c r="X80" s="73"/>
      <c r="Y80" s="47">
        <v>1</v>
      </c>
    </row>
    <row r="81" spans="1:23" ht="12.75" customHeight="1">
      <c r="A81" s="49">
        <v>60</v>
      </c>
      <c r="B81" s="78">
        <v>22934</v>
      </c>
      <c r="C81" s="75" t="s">
        <v>31</v>
      </c>
      <c r="D81" s="76">
        <v>131</v>
      </c>
      <c r="E81" s="77" t="str">
        <f t="shared" si="20"/>
        <v>△</v>
      </c>
      <c r="F81" s="78">
        <f t="shared" si="21"/>
        <v>131</v>
      </c>
      <c r="G81" s="76">
        <v>121</v>
      </c>
      <c r="H81" s="76">
        <v>175</v>
      </c>
      <c r="I81" s="76">
        <v>6</v>
      </c>
      <c r="J81" s="78">
        <f t="shared" si="11"/>
        <v>302</v>
      </c>
      <c r="K81" s="79">
        <v>121</v>
      </c>
      <c r="L81" s="76">
        <v>105</v>
      </c>
      <c r="M81" s="76">
        <v>7</v>
      </c>
      <c r="N81" s="78">
        <f t="shared" si="12"/>
        <v>233</v>
      </c>
      <c r="O81" s="80">
        <f t="shared" si="13"/>
      </c>
      <c r="P81" s="78">
        <f t="shared" si="14"/>
        <v>69</v>
      </c>
      <c r="Q81" s="48">
        <f t="shared" si="15"/>
      </c>
      <c r="R81" s="40">
        <f t="shared" si="16"/>
        <v>1</v>
      </c>
      <c r="S81" s="78">
        <v>1</v>
      </c>
      <c r="T81" s="74">
        <v>0</v>
      </c>
      <c r="U81" s="80" t="str">
        <f t="shared" si="17"/>
        <v>△</v>
      </c>
      <c r="V81" s="78">
        <f t="shared" si="18"/>
        <v>61</v>
      </c>
      <c r="W81" s="81">
        <f t="shared" si="19"/>
        <v>22873</v>
      </c>
    </row>
    <row r="82" spans="1:23" ht="12.75" customHeight="1">
      <c r="A82" s="49">
        <v>61</v>
      </c>
      <c r="B82" s="78">
        <v>23829</v>
      </c>
      <c r="C82" s="75" t="s">
        <v>31</v>
      </c>
      <c r="D82" s="76">
        <v>166</v>
      </c>
      <c r="E82" s="77" t="str">
        <f t="shared" si="20"/>
        <v>△</v>
      </c>
      <c r="F82" s="78">
        <f t="shared" si="21"/>
        <v>166</v>
      </c>
      <c r="G82" s="76">
        <v>89</v>
      </c>
      <c r="H82" s="76">
        <v>140</v>
      </c>
      <c r="I82" s="76">
        <v>4</v>
      </c>
      <c r="J82" s="78">
        <f t="shared" si="11"/>
        <v>233</v>
      </c>
      <c r="K82" s="79">
        <v>89</v>
      </c>
      <c r="L82" s="76">
        <v>108</v>
      </c>
      <c r="M82" s="76">
        <v>5</v>
      </c>
      <c r="N82" s="78">
        <f t="shared" si="12"/>
        <v>202</v>
      </c>
      <c r="O82" s="80">
        <f t="shared" si="13"/>
      </c>
      <c r="P82" s="78">
        <f t="shared" si="14"/>
        <v>31</v>
      </c>
      <c r="Q82" s="48">
        <f t="shared" si="15"/>
      </c>
      <c r="R82" s="40">
        <f t="shared" si="16"/>
        <v>0</v>
      </c>
      <c r="S82" s="78">
        <v>0</v>
      </c>
      <c r="T82" s="74">
        <v>0</v>
      </c>
      <c r="U82" s="80" t="str">
        <f t="shared" si="17"/>
        <v>△</v>
      </c>
      <c r="V82" s="78">
        <f t="shared" si="18"/>
        <v>135</v>
      </c>
      <c r="W82" s="81">
        <f t="shared" si="19"/>
        <v>23694</v>
      </c>
    </row>
    <row r="83" spans="1:23" ht="12.75" customHeight="1">
      <c r="A83" s="49">
        <v>62</v>
      </c>
      <c r="B83" s="78">
        <v>22629</v>
      </c>
      <c r="C83" s="75" t="s">
        <v>31</v>
      </c>
      <c r="D83" s="76">
        <v>153</v>
      </c>
      <c r="E83" s="77" t="str">
        <f t="shared" si="20"/>
        <v>△</v>
      </c>
      <c r="F83" s="78">
        <f t="shared" si="21"/>
        <v>153</v>
      </c>
      <c r="G83" s="76">
        <v>66</v>
      </c>
      <c r="H83" s="76">
        <v>100</v>
      </c>
      <c r="I83" s="76">
        <v>3</v>
      </c>
      <c r="J83" s="78">
        <f t="shared" si="11"/>
        <v>169</v>
      </c>
      <c r="K83" s="79">
        <v>66</v>
      </c>
      <c r="L83" s="76">
        <v>72</v>
      </c>
      <c r="M83" s="76">
        <v>2</v>
      </c>
      <c r="N83" s="78">
        <f t="shared" si="12"/>
        <v>140</v>
      </c>
      <c r="O83" s="80">
        <f t="shared" si="13"/>
      </c>
      <c r="P83" s="78">
        <f t="shared" si="14"/>
        <v>29</v>
      </c>
      <c r="Q83" s="48">
        <f t="shared" si="15"/>
      </c>
      <c r="R83" s="40">
        <f t="shared" si="16"/>
        <v>0</v>
      </c>
      <c r="S83" s="78">
        <v>0</v>
      </c>
      <c r="T83" s="74">
        <v>0</v>
      </c>
      <c r="U83" s="80" t="str">
        <f t="shared" si="17"/>
        <v>△</v>
      </c>
      <c r="V83" s="78">
        <f t="shared" si="18"/>
        <v>124</v>
      </c>
      <c r="W83" s="81">
        <f t="shared" si="19"/>
        <v>22505</v>
      </c>
    </row>
    <row r="84" spans="1:23" ht="12.75" customHeight="1">
      <c r="A84" s="49">
        <v>63</v>
      </c>
      <c r="B84" s="78">
        <v>21036</v>
      </c>
      <c r="C84" s="75" t="s">
        <v>31</v>
      </c>
      <c r="D84" s="76">
        <v>137</v>
      </c>
      <c r="E84" s="77" t="str">
        <f t="shared" si="20"/>
        <v>△</v>
      </c>
      <c r="F84" s="78">
        <f t="shared" si="21"/>
        <v>137</v>
      </c>
      <c r="G84" s="76">
        <v>59</v>
      </c>
      <c r="H84" s="76">
        <v>91</v>
      </c>
      <c r="I84" s="76">
        <v>6</v>
      </c>
      <c r="J84" s="78">
        <f t="shared" si="11"/>
        <v>156</v>
      </c>
      <c r="K84" s="79">
        <v>59</v>
      </c>
      <c r="L84" s="76">
        <v>56</v>
      </c>
      <c r="M84" s="76">
        <v>2</v>
      </c>
      <c r="N84" s="78">
        <f t="shared" si="12"/>
        <v>117</v>
      </c>
      <c r="O84" s="80">
        <f t="shared" si="13"/>
      </c>
      <c r="P84" s="78">
        <f t="shared" si="14"/>
        <v>39</v>
      </c>
      <c r="Q84" s="48">
        <f t="shared" si="15"/>
      </c>
      <c r="R84" s="40">
        <f t="shared" si="16"/>
        <v>0</v>
      </c>
      <c r="S84" s="78">
        <v>0</v>
      </c>
      <c r="T84" s="74">
        <v>0</v>
      </c>
      <c r="U84" s="80" t="str">
        <f t="shared" si="17"/>
        <v>△</v>
      </c>
      <c r="V84" s="78">
        <f t="shared" si="18"/>
        <v>98</v>
      </c>
      <c r="W84" s="81">
        <f t="shared" si="19"/>
        <v>20938</v>
      </c>
    </row>
    <row r="85" spans="1:23" ht="12.75" customHeight="1">
      <c r="A85" s="49">
        <v>64</v>
      </c>
      <c r="B85" s="78">
        <v>13706</v>
      </c>
      <c r="C85" s="75" t="s">
        <v>31</v>
      </c>
      <c r="D85" s="76">
        <v>133</v>
      </c>
      <c r="E85" s="77" t="str">
        <f t="shared" si="20"/>
        <v>△</v>
      </c>
      <c r="F85" s="78">
        <f t="shared" si="21"/>
        <v>133</v>
      </c>
      <c r="G85" s="76">
        <v>29</v>
      </c>
      <c r="H85" s="76">
        <v>43</v>
      </c>
      <c r="I85" s="76">
        <v>2</v>
      </c>
      <c r="J85" s="78">
        <f t="shared" si="11"/>
        <v>74</v>
      </c>
      <c r="K85" s="79">
        <v>29</v>
      </c>
      <c r="L85" s="76">
        <v>28</v>
      </c>
      <c r="M85" s="76">
        <v>1</v>
      </c>
      <c r="N85" s="78">
        <f t="shared" si="12"/>
        <v>58</v>
      </c>
      <c r="O85" s="80">
        <f t="shared" si="13"/>
      </c>
      <c r="P85" s="78">
        <f t="shared" si="14"/>
        <v>16</v>
      </c>
      <c r="Q85" s="48">
        <f t="shared" si="15"/>
      </c>
      <c r="R85" s="40">
        <f t="shared" si="16"/>
        <v>2</v>
      </c>
      <c r="S85" s="78">
        <v>2</v>
      </c>
      <c r="T85" s="74">
        <v>0</v>
      </c>
      <c r="U85" s="80" t="str">
        <f t="shared" si="17"/>
        <v>△</v>
      </c>
      <c r="V85" s="78">
        <f t="shared" si="18"/>
        <v>115</v>
      </c>
      <c r="W85" s="81">
        <f t="shared" si="19"/>
        <v>13591</v>
      </c>
    </row>
    <row r="86" spans="1:25" s="47" customFormat="1" ht="12.75" customHeight="1">
      <c r="A86" s="44" t="s">
        <v>44</v>
      </c>
      <c r="B86" s="69">
        <f>SUM(B87:B91)</f>
        <v>84895</v>
      </c>
      <c r="C86" s="66" t="s">
        <v>31</v>
      </c>
      <c r="D86" s="67">
        <f>SUM(D87:D91)</f>
        <v>912</v>
      </c>
      <c r="E86" s="68" t="str">
        <f t="shared" si="20"/>
        <v>△</v>
      </c>
      <c r="F86" s="69">
        <f t="shared" si="21"/>
        <v>912</v>
      </c>
      <c r="G86" s="67">
        <f>SUM(G87:G91)</f>
        <v>170</v>
      </c>
      <c r="H86" s="67">
        <f>SUM(H87:H91)</f>
        <v>224</v>
      </c>
      <c r="I86" s="67">
        <f>SUM(I87:I91)</f>
        <v>12</v>
      </c>
      <c r="J86" s="69">
        <f t="shared" si="11"/>
        <v>406</v>
      </c>
      <c r="K86" s="70">
        <f>SUM(K87:K91)</f>
        <v>170</v>
      </c>
      <c r="L86" s="67">
        <f>SUM(L87:L91)</f>
        <v>159</v>
      </c>
      <c r="M86" s="67">
        <f>SUM(M87:M91)</f>
        <v>12</v>
      </c>
      <c r="N86" s="69">
        <f t="shared" si="12"/>
        <v>341</v>
      </c>
      <c r="O86" s="71">
        <f t="shared" si="13"/>
      </c>
      <c r="P86" s="69">
        <f t="shared" si="14"/>
        <v>65</v>
      </c>
      <c r="Q86" s="45" t="str">
        <f t="shared" si="15"/>
        <v>△</v>
      </c>
      <c r="R86" s="53">
        <f t="shared" si="16"/>
        <v>1</v>
      </c>
      <c r="S86" s="69">
        <f>SUM(S87:S91)</f>
        <v>-1</v>
      </c>
      <c r="T86" s="65">
        <f>SUM(T87:T91)</f>
        <v>0</v>
      </c>
      <c r="U86" s="71" t="str">
        <f t="shared" si="17"/>
        <v>△</v>
      </c>
      <c r="V86" s="69">
        <f t="shared" si="18"/>
        <v>848</v>
      </c>
      <c r="W86" s="72">
        <f t="shared" si="19"/>
        <v>84047</v>
      </c>
      <c r="X86" s="73"/>
      <c r="Y86" s="47">
        <v>1</v>
      </c>
    </row>
    <row r="87" spans="1:23" ht="12.75" customHeight="1">
      <c r="A87" s="49">
        <v>65</v>
      </c>
      <c r="B87" s="78">
        <v>14047</v>
      </c>
      <c r="C87" s="75" t="s">
        <v>31</v>
      </c>
      <c r="D87" s="76">
        <v>148</v>
      </c>
      <c r="E87" s="77" t="str">
        <f t="shared" si="20"/>
        <v>△</v>
      </c>
      <c r="F87" s="78">
        <f t="shared" si="21"/>
        <v>148</v>
      </c>
      <c r="G87" s="76">
        <v>41</v>
      </c>
      <c r="H87" s="76">
        <v>57</v>
      </c>
      <c r="I87" s="76">
        <v>3</v>
      </c>
      <c r="J87" s="78">
        <f t="shared" si="11"/>
        <v>101</v>
      </c>
      <c r="K87" s="79">
        <v>41</v>
      </c>
      <c r="L87" s="76">
        <v>29</v>
      </c>
      <c r="M87" s="76">
        <v>1</v>
      </c>
      <c r="N87" s="78">
        <f t="shared" si="12"/>
        <v>71</v>
      </c>
      <c r="O87" s="80">
        <f t="shared" si="13"/>
      </c>
      <c r="P87" s="78">
        <f t="shared" si="14"/>
        <v>30</v>
      </c>
      <c r="Q87" s="48">
        <f t="shared" si="15"/>
      </c>
      <c r="R87" s="40">
        <f t="shared" si="16"/>
        <v>0</v>
      </c>
      <c r="S87" s="78">
        <v>0</v>
      </c>
      <c r="T87" s="74">
        <v>0</v>
      </c>
      <c r="U87" s="80" t="str">
        <f t="shared" si="17"/>
        <v>△</v>
      </c>
      <c r="V87" s="78">
        <f t="shared" si="18"/>
        <v>118</v>
      </c>
      <c r="W87" s="81">
        <f t="shared" si="19"/>
        <v>13929</v>
      </c>
    </row>
    <row r="88" spans="1:23" ht="12.75" customHeight="1">
      <c r="A88" s="49">
        <v>66</v>
      </c>
      <c r="B88" s="78">
        <v>17720</v>
      </c>
      <c r="C88" s="75" t="s">
        <v>31</v>
      </c>
      <c r="D88" s="76">
        <v>169</v>
      </c>
      <c r="E88" s="77" t="str">
        <f t="shared" si="20"/>
        <v>△</v>
      </c>
      <c r="F88" s="78">
        <f t="shared" si="21"/>
        <v>169</v>
      </c>
      <c r="G88" s="76">
        <v>34</v>
      </c>
      <c r="H88" s="76">
        <v>50</v>
      </c>
      <c r="I88" s="76">
        <v>2</v>
      </c>
      <c r="J88" s="78">
        <f t="shared" si="11"/>
        <v>86</v>
      </c>
      <c r="K88" s="79">
        <v>34</v>
      </c>
      <c r="L88" s="76">
        <v>37</v>
      </c>
      <c r="M88" s="76">
        <v>7</v>
      </c>
      <c r="N88" s="78">
        <f t="shared" si="12"/>
        <v>78</v>
      </c>
      <c r="O88" s="80">
        <f t="shared" si="13"/>
      </c>
      <c r="P88" s="78">
        <f t="shared" si="14"/>
        <v>8</v>
      </c>
      <c r="Q88" s="48" t="str">
        <f t="shared" si="15"/>
        <v>△</v>
      </c>
      <c r="R88" s="40">
        <f t="shared" si="16"/>
        <v>1</v>
      </c>
      <c r="S88" s="78">
        <v>-1</v>
      </c>
      <c r="T88" s="74">
        <v>0</v>
      </c>
      <c r="U88" s="80" t="str">
        <f t="shared" si="17"/>
        <v>△</v>
      </c>
      <c r="V88" s="78">
        <f t="shared" si="18"/>
        <v>162</v>
      </c>
      <c r="W88" s="81">
        <f t="shared" si="19"/>
        <v>17558</v>
      </c>
    </row>
    <row r="89" spans="1:23" ht="12.75" customHeight="1">
      <c r="A89" s="49">
        <v>67</v>
      </c>
      <c r="B89" s="78">
        <v>17647</v>
      </c>
      <c r="C89" s="75" t="s">
        <v>31</v>
      </c>
      <c r="D89" s="76">
        <v>188</v>
      </c>
      <c r="E89" s="77" t="str">
        <f t="shared" si="20"/>
        <v>△</v>
      </c>
      <c r="F89" s="78">
        <f t="shared" si="21"/>
        <v>188</v>
      </c>
      <c r="G89" s="76">
        <v>27</v>
      </c>
      <c r="H89" s="76">
        <v>32</v>
      </c>
      <c r="I89" s="76">
        <v>5</v>
      </c>
      <c r="J89" s="78">
        <f t="shared" si="11"/>
        <v>64</v>
      </c>
      <c r="K89" s="79">
        <v>27</v>
      </c>
      <c r="L89" s="76">
        <v>41</v>
      </c>
      <c r="M89" s="76">
        <v>3</v>
      </c>
      <c r="N89" s="78">
        <f t="shared" si="12"/>
        <v>71</v>
      </c>
      <c r="O89" s="80" t="str">
        <f t="shared" si="13"/>
        <v>△</v>
      </c>
      <c r="P89" s="78">
        <f t="shared" si="14"/>
        <v>7</v>
      </c>
      <c r="Q89" s="48">
        <f t="shared" si="15"/>
      </c>
      <c r="R89" s="40">
        <f t="shared" si="16"/>
        <v>0</v>
      </c>
      <c r="S89" s="78">
        <v>0</v>
      </c>
      <c r="T89" s="74">
        <v>0</v>
      </c>
      <c r="U89" s="80" t="str">
        <f t="shared" si="17"/>
        <v>△</v>
      </c>
      <c r="V89" s="78">
        <f t="shared" si="18"/>
        <v>195</v>
      </c>
      <c r="W89" s="81">
        <f t="shared" si="19"/>
        <v>17452</v>
      </c>
    </row>
    <row r="90" spans="1:23" ht="12.75" customHeight="1">
      <c r="A90" s="49">
        <v>68</v>
      </c>
      <c r="B90" s="78">
        <v>17953</v>
      </c>
      <c r="C90" s="75" t="s">
        <v>31</v>
      </c>
      <c r="D90" s="76">
        <v>197</v>
      </c>
      <c r="E90" s="77" t="str">
        <f t="shared" si="20"/>
        <v>△</v>
      </c>
      <c r="F90" s="78">
        <f t="shared" si="21"/>
        <v>197</v>
      </c>
      <c r="G90" s="76">
        <v>40</v>
      </c>
      <c r="H90" s="76">
        <v>42</v>
      </c>
      <c r="I90" s="76">
        <v>0</v>
      </c>
      <c r="J90" s="78">
        <f t="shared" si="11"/>
        <v>82</v>
      </c>
      <c r="K90" s="79">
        <v>40</v>
      </c>
      <c r="L90" s="76">
        <v>30</v>
      </c>
      <c r="M90" s="76">
        <v>0</v>
      </c>
      <c r="N90" s="78">
        <f t="shared" si="12"/>
        <v>70</v>
      </c>
      <c r="O90" s="80">
        <f t="shared" si="13"/>
      </c>
      <c r="P90" s="78">
        <f t="shared" si="14"/>
        <v>12</v>
      </c>
      <c r="Q90" s="48">
        <f t="shared" si="15"/>
      </c>
      <c r="R90" s="40">
        <f t="shared" si="16"/>
        <v>0</v>
      </c>
      <c r="S90" s="78">
        <v>0</v>
      </c>
      <c r="T90" s="74">
        <v>0</v>
      </c>
      <c r="U90" s="80" t="str">
        <f t="shared" si="17"/>
        <v>△</v>
      </c>
      <c r="V90" s="78">
        <f t="shared" si="18"/>
        <v>185</v>
      </c>
      <c r="W90" s="81">
        <f t="shared" si="19"/>
        <v>17768</v>
      </c>
    </row>
    <row r="91" spans="1:23" ht="12.75" customHeight="1">
      <c r="A91" s="49">
        <v>69</v>
      </c>
      <c r="B91" s="78">
        <v>17528</v>
      </c>
      <c r="C91" s="75" t="s">
        <v>31</v>
      </c>
      <c r="D91" s="76">
        <v>210</v>
      </c>
      <c r="E91" s="77" t="str">
        <f t="shared" si="20"/>
        <v>△</v>
      </c>
      <c r="F91" s="78">
        <f t="shared" si="21"/>
        <v>210</v>
      </c>
      <c r="G91" s="76">
        <v>28</v>
      </c>
      <c r="H91" s="76">
        <v>43</v>
      </c>
      <c r="I91" s="76">
        <v>2</v>
      </c>
      <c r="J91" s="78">
        <f t="shared" si="11"/>
        <v>73</v>
      </c>
      <c r="K91" s="79">
        <v>28</v>
      </c>
      <c r="L91" s="76">
        <v>22</v>
      </c>
      <c r="M91" s="76">
        <v>1</v>
      </c>
      <c r="N91" s="78">
        <f t="shared" si="12"/>
        <v>51</v>
      </c>
      <c r="O91" s="80">
        <f t="shared" si="13"/>
      </c>
      <c r="P91" s="78">
        <f t="shared" si="14"/>
        <v>22</v>
      </c>
      <c r="Q91" s="48">
        <f t="shared" si="15"/>
      </c>
      <c r="R91" s="40">
        <f t="shared" si="16"/>
        <v>0</v>
      </c>
      <c r="S91" s="78">
        <v>0</v>
      </c>
      <c r="T91" s="74">
        <v>0</v>
      </c>
      <c r="U91" s="80" t="str">
        <f t="shared" si="17"/>
        <v>△</v>
      </c>
      <c r="V91" s="78">
        <f t="shared" si="18"/>
        <v>188</v>
      </c>
      <c r="W91" s="81">
        <f t="shared" si="19"/>
        <v>17340</v>
      </c>
    </row>
    <row r="92" spans="1:25" s="47" customFormat="1" ht="12.75" customHeight="1">
      <c r="A92" s="44" t="s">
        <v>45</v>
      </c>
      <c r="B92" s="69">
        <f>SUM(B93:B97)</f>
        <v>85134</v>
      </c>
      <c r="C92" s="66" t="s">
        <v>31</v>
      </c>
      <c r="D92" s="67">
        <f>SUM(D93:D97)</f>
        <v>1415</v>
      </c>
      <c r="E92" s="68" t="str">
        <f t="shared" si="20"/>
        <v>△</v>
      </c>
      <c r="F92" s="69">
        <f t="shared" si="21"/>
        <v>1415</v>
      </c>
      <c r="G92" s="67">
        <f>SUM(G93:G97)</f>
        <v>145</v>
      </c>
      <c r="H92" s="67">
        <f>SUM(H93:H97)</f>
        <v>145</v>
      </c>
      <c r="I92" s="67">
        <f>SUM(I93:I97)</f>
        <v>7</v>
      </c>
      <c r="J92" s="69">
        <f t="shared" si="11"/>
        <v>297</v>
      </c>
      <c r="K92" s="70">
        <f>SUM(K93:K97)</f>
        <v>145</v>
      </c>
      <c r="L92" s="67">
        <f>SUM(L93:L97)</f>
        <v>121</v>
      </c>
      <c r="M92" s="67">
        <f>SUM(M93:M97)</f>
        <v>6</v>
      </c>
      <c r="N92" s="69">
        <f t="shared" si="12"/>
        <v>272</v>
      </c>
      <c r="O92" s="71">
        <f t="shared" si="13"/>
      </c>
      <c r="P92" s="69">
        <f t="shared" si="14"/>
        <v>25</v>
      </c>
      <c r="Q92" s="45" t="str">
        <f t="shared" si="15"/>
        <v>△</v>
      </c>
      <c r="R92" s="53">
        <f t="shared" si="16"/>
        <v>1</v>
      </c>
      <c r="S92" s="69">
        <f>SUM(S93:S97)</f>
        <v>-1</v>
      </c>
      <c r="T92" s="65">
        <f>SUM(T93:T97)</f>
        <v>0</v>
      </c>
      <c r="U92" s="71" t="str">
        <f t="shared" si="17"/>
        <v>△</v>
      </c>
      <c r="V92" s="69">
        <f t="shared" si="18"/>
        <v>1391</v>
      </c>
      <c r="W92" s="72">
        <f t="shared" si="19"/>
        <v>83743</v>
      </c>
      <c r="X92" s="73"/>
      <c r="Y92" s="47">
        <v>1</v>
      </c>
    </row>
    <row r="93" spans="1:23" ht="12.75" customHeight="1">
      <c r="A93" s="49">
        <v>70</v>
      </c>
      <c r="B93" s="78">
        <v>17135</v>
      </c>
      <c r="C93" s="75" t="s">
        <v>31</v>
      </c>
      <c r="D93" s="76">
        <v>219</v>
      </c>
      <c r="E93" s="77" t="str">
        <f t="shared" si="20"/>
        <v>△</v>
      </c>
      <c r="F93" s="78">
        <f t="shared" si="21"/>
        <v>219</v>
      </c>
      <c r="G93" s="76">
        <v>31</v>
      </c>
      <c r="H93" s="76">
        <v>41</v>
      </c>
      <c r="I93" s="76">
        <v>2</v>
      </c>
      <c r="J93" s="78">
        <f t="shared" si="11"/>
        <v>74</v>
      </c>
      <c r="K93" s="79">
        <v>31</v>
      </c>
      <c r="L93" s="76">
        <v>34</v>
      </c>
      <c r="M93" s="76">
        <v>1</v>
      </c>
      <c r="N93" s="78">
        <f t="shared" si="12"/>
        <v>66</v>
      </c>
      <c r="O93" s="80">
        <f t="shared" si="13"/>
      </c>
      <c r="P93" s="78">
        <f t="shared" si="14"/>
        <v>8</v>
      </c>
      <c r="Q93" s="48">
        <f t="shared" si="15"/>
      </c>
      <c r="R93" s="40">
        <f t="shared" si="16"/>
        <v>0</v>
      </c>
      <c r="S93" s="78">
        <v>0</v>
      </c>
      <c r="T93" s="74">
        <v>0</v>
      </c>
      <c r="U93" s="80" t="str">
        <f t="shared" si="17"/>
        <v>△</v>
      </c>
      <c r="V93" s="78">
        <f t="shared" si="18"/>
        <v>211</v>
      </c>
      <c r="W93" s="81">
        <f t="shared" si="19"/>
        <v>16924</v>
      </c>
    </row>
    <row r="94" spans="1:23" ht="12.75" customHeight="1">
      <c r="A94" s="49">
        <v>71</v>
      </c>
      <c r="B94" s="78">
        <v>15574</v>
      </c>
      <c r="C94" s="75" t="s">
        <v>31</v>
      </c>
      <c r="D94" s="76">
        <v>241</v>
      </c>
      <c r="E94" s="77" t="str">
        <f t="shared" si="20"/>
        <v>△</v>
      </c>
      <c r="F94" s="78">
        <f t="shared" si="21"/>
        <v>241</v>
      </c>
      <c r="G94" s="76">
        <v>26</v>
      </c>
      <c r="H94" s="76">
        <v>22</v>
      </c>
      <c r="I94" s="76">
        <v>3</v>
      </c>
      <c r="J94" s="78">
        <f t="shared" si="11"/>
        <v>51</v>
      </c>
      <c r="K94" s="79">
        <v>26</v>
      </c>
      <c r="L94" s="76">
        <v>17</v>
      </c>
      <c r="M94" s="76">
        <v>1</v>
      </c>
      <c r="N94" s="78">
        <f t="shared" si="12"/>
        <v>44</v>
      </c>
      <c r="O94" s="80">
        <f t="shared" si="13"/>
      </c>
      <c r="P94" s="78">
        <f t="shared" si="14"/>
        <v>7</v>
      </c>
      <c r="Q94" s="48" t="str">
        <f t="shared" si="15"/>
        <v>△</v>
      </c>
      <c r="R94" s="40">
        <f t="shared" si="16"/>
        <v>1</v>
      </c>
      <c r="S94" s="78">
        <v>-1</v>
      </c>
      <c r="T94" s="74">
        <v>0</v>
      </c>
      <c r="U94" s="80" t="str">
        <f t="shared" si="17"/>
        <v>△</v>
      </c>
      <c r="V94" s="78">
        <f t="shared" si="18"/>
        <v>235</v>
      </c>
      <c r="W94" s="81">
        <f t="shared" si="19"/>
        <v>15339</v>
      </c>
    </row>
    <row r="95" spans="1:23" ht="12.75" customHeight="1">
      <c r="A95" s="49">
        <v>72</v>
      </c>
      <c r="B95" s="78">
        <v>17378</v>
      </c>
      <c r="C95" s="75" t="s">
        <v>31</v>
      </c>
      <c r="D95" s="76">
        <v>279</v>
      </c>
      <c r="E95" s="77" t="str">
        <f t="shared" si="20"/>
        <v>△</v>
      </c>
      <c r="F95" s="78">
        <f t="shared" si="21"/>
        <v>279</v>
      </c>
      <c r="G95" s="76">
        <v>24</v>
      </c>
      <c r="H95" s="76">
        <v>23</v>
      </c>
      <c r="I95" s="76">
        <v>2</v>
      </c>
      <c r="J95" s="78">
        <f t="shared" si="11"/>
        <v>49</v>
      </c>
      <c r="K95" s="79">
        <v>24</v>
      </c>
      <c r="L95" s="76">
        <v>19</v>
      </c>
      <c r="M95" s="76">
        <v>2</v>
      </c>
      <c r="N95" s="78">
        <f t="shared" si="12"/>
        <v>45</v>
      </c>
      <c r="O95" s="80">
        <f t="shared" si="13"/>
      </c>
      <c r="P95" s="78">
        <f t="shared" si="14"/>
        <v>4</v>
      </c>
      <c r="Q95" s="48">
        <f t="shared" si="15"/>
      </c>
      <c r="R95" s="40">
        <f t="shared" si="16"/>
        <v>0</v>
      </c>
      <c r="S95" s="78">
        <v>0</v>
      </c>
      <c r="T95" s="74">
        <v>0</v>
      </c>
      <c r="U95" s="80" t="str">
        <f t="shared" si="17"/>
        <v>△</v>
      </c>
      <c r="V95" s="78">
        <f t="shared" si="18"/>
        <v>275</v>
      </c>
      <c r="W95" s="81">
        <f t="shared" si="19"/>
        <v>17103</v>
      </c>
    </row>
    <row r="96" spans="1:23" ht="12.75" customHeight="1">
      <c r="A96" s="49">
        <v>73</v>
      </c>
      <c r="B96" s="78">
        <v>17341</v>
      </c>
      <c r="C96" s="75" t="s">
        <v>31</v>
      </c>
      <c r="D96" s="76">
        <v>321</v>
      </c>
      <c r="E96" s="77" t="str">
        <f t="shared" si="20"/>
        <v>△</v>
      </c>
      <c r="F96" s="78">
        <f t="shared" si="21"/>
        <v>321</v>
      </c>
      <c r="G96" s="76">
        <v>33</v>
      </c>
      <c r="H96" s="76">
        <v>29</v>
      </c>
      <c r="I96" s="76">
        <v>0</v>
      </c>
      <c r="J96" s="78">
        <f t="shared" si="11"/>
        <v>62</v>
      </c>
      <c r="K96" s="79">
        <v>33</v>
      </c>
      <c r="L96" s="76">
        <v>28</v>
      </c>
      <c r="M96" s="76">
        <v>1</v>
      </c>
      <c r="N96" s="78">
        <f t="shared" si="12"/>
        <v>62</v>
      </c>
      <c r="O96" s="80">
        <f t="shared" si="13"/>
      </c>
      <c r="P96" s="78">
        <f t="shared" si="14"/>
        <v>0</v>
      </c>
      <c r="Q96" s="48">
        <f t="shared" si="15"/>
      </c>
      <c r="R96" s="40">
        <f t="shared" si="16"/>
        <v>0</v>
      </c>
      <c r="S96" s="78">
        <v>0</v>
      </c>
      <c r="T96" s="74">
        <v>0</v>
      </c>
      <c r="U96" s="80" t="str">
        <f t="shared" si="17"/>
        <v>△</v>
      </c>
      <c r="V96" s="78">
        <f t="shared" si="18"/>
        <v>321</v>
      </c>
      <c r="W96" s="81">
        <f t="shared" si="19"/>
        <v>17020</v>
      </c>
    </row>
    <row r="97" spans="1:23" ht="12.75" customHeight="1">
      <c r="A97" s="49">
        <v>74</v>
      </c>
      <c r="B97" s="78">
        <v>17706</v>
      </c>
      <c r="C97" s="75" t="s">
        <v>31</v>
      </c>
      <c r="D97" s="76">
        <v>355</v>
      </c>
      <c r="E97" s="77" t="str">
        <f t="shared" si="20"/>
        <v>△</v>
      </c>
      <c r="F97" s="78">
        <f t="shared" si="21"/>
        <v>355</v>
      </c>
      <c r="G97" s="76">
        <v>31</v>
      </c>
      <c r="H97" s="76">
        <v>30</v>
      </c>
      <c r="I97" s="76">
        <v>0</v>
      </c>
      <c r="J97" s="78">
        <f t="shared" si="11"/>
        <v>61</v>
      </c>
      <c r="K97" s="79">
        <v>31</v>
      </c>
      <c r="L97" s="76">
        <v>23</v>
      </c>
      <c r="M97" s="76">
        <v>1</v>
      </c>
      <c r="N97" s="78">
        <f t="shared" si="12"/>
        <v>55</v>
      </c>
      <c r="O97" s="80">
        <f t="shared" si="13"/>
      </c>
      <c r="P97" s="78">
        <f t="shared" si="14"/>
        <v>6</v>
      </c>
      <c r="Q97" s="48">
        <f t="shared" si="15"/>
      </c>
      <c r="R97" s="40">
        <f t="shared" si="16"/>
        <v>0</v>
      </c>
      <c r="S97" s="78">
        <v>0</v>
      </c>
      <c r="T97" s="74">
        <v>0</v>
      </c>
      <c r="U97" s="80" t="str">
        <f t="shared" si="17"/>
        <v>△</v>
      </c>
      <c r="V97" s="78">
        <f t="shared" si="18"/>
        <v>349</v>
      </c>
      <c r="W97" s="81">
        <f t="shared" si="19"/>
        <v>17357</v>
      </c>
    </row>
    <row r="98" spans="1:25" s="47" customFormat="1" ht="12.75" customHeight="1">
      <c r="A98" s="44" t="s">
        <v>46</v>
      </c>
      <c r="B98" s="69">
        <f>SUM(B99:B103)</f>
        <v>82006</v>
      </c>
      <c r="C98" s="66" t="s">
        <v>31</v>
      </c>
      <c r="D98" s="67">
        <f>SUM(D99:D103)</f>
        <v>2193</v>
      </c>
      <c r="E98" s="68" t="str">
        <f t="shared" si="20"/>
        <v>△</v>
      </c>
      <c r="F98" s="69">
        <f t="shared" si="21"/>
        <v>2193</v>
      </c>
      <c r="G98" s="67">
        <f>SUM(G99:G103)</f>
        <v>139</v>
      </c>
      <c r="H98" s="67">
        <f>SUM(H99:H103)</f>
        <v>99</v>
      </c>
      <c r="I98" s="67">
        <f>SUM(I99:I103)</f>
        <v>1</v>
      </c>
      <c r="J98" s="69">
        <f t="shared" si="11"/>
        <v>239</v>
      </c>
      <c r="K98" s="70">
        <f>SUM(K99:K103)</f>
        <v>139</v>
      </c>
      <c r="L98" s="67">
        <f>SUM(L99:L103)</f>
        <v>114</v>
      </c>
      <c r="M98" s="67">
        <f>SUM(M99:M103)</f>
        <v>3</v>
      </c>
      <c r="N98" s="69">
        <f t="shared" si="12"/>
        <v>256</v>
      </c>
      <c r="O98" s="71" t="str">
        <f t="shared" si="13"/>
        <v>△</v>
      </c>
      <c r="P98" s="69">
        <f t="shared" si="14"/>
        <v>17</v>
      </c>
      <c r="Q98" s="45">
        <f t="shared" si="15"/>
      </c>
      <c r="R98" s="53">
        <f t="shared" si="16"/>
        <v>1</v>
      </c>
      <c r="S98" s="69">
        <f>SUM(S99:S103)</f>
        <v>1</v>
      </c>
      <c r="T98" s="65">
        <f>SUM(T99:T103)</f>
        <v>0</v>
      </c>
      <c r="U98" s="71" t="str">
        <f t="shared" si="17"/>
        <v>△</v>
      </c>
      <c r="V98" s="69">
        <f t="shared" si="18"/>
        <v>2209</v>
      </c>
      <c r="W98" s="72">
        <f t="shared" si="19"/>
        <v>79797</v>
      </c>
      <c r="X98" s="73"/>
      <c r="Y98" s="47">
        <v>1</v>
      </c>
    </row>
    <row r="99" spans="1:23" ht="12.75" customHeight="1">
      <c r="A99" s="49">
        <v>75</v>
      </c>
      <c r="B99" s="78">
        <v>17655</v>
      </c>
      <c r="C99" s="75" t="s">
        <v>31</v>
      </c>
      <c r="D99" s="76">
        <v>360</v>
      </c>
      <c r="E99" s="77" t="str">
        <f t="shared" si="20"/>
        <v>△</v>
      </c>
      <c r="F99" s="78">
        <f t="shared" si="21"/>
        <v>360</v>
      </c>
      <c r="G99" s="76">
        <v>24</v>
      </c>
      <c r="H99" s="76">
        <v>34</v>
      </c>
      <c r="I99" s="76">
        <v>1</v>
      </c>
      <c r="J99" s="78">
        <f t="shared" si="11"/>
        <v>59</v>
      </c>
      <c r="K99" s="79">
        <v>24</v>
      </c>
      <c r="L99" s="76">
        <v>16</v>
      </c>
      <c r="M99" s="76">
        <v>0</v>
      </c>
      <c r="N99" s="78">
        <f t="shared" si="12"/>
        <v>40</v>
      </c>
      <c r="O99" s="80">
        <f t="shared" si="13"/>
      </c>
      <c r="P99" s="78">
        <f t="shared" si="14"/>
        <v>19</v>
      </c>
      <c r="Q99" s="48">
        <f t="shared" si="15"/>
      </c>
      <c r="R99" s="40">
        <f t="shared" si="16"/>
        <v>0</v>
      </c>
      <c r="S99" s="78">
        <v>0</v>
      </c>
      <c r="T99" s="78">
        <v>0</v>
      </c>
      <c r="U99" s="80" t="str">
        <f t="shared" si="17"/>
        <v>△</v>
      </c>
      <c r="V99" s="78">
        <f t="shared" si="18"/>
        <v>341</v>
      </c>
      <c r="W99" s="81">
        <f t="shared" si="19"/>
        <v>17314</v>
      </c>
    </row>
    <row r="100" spans="1:23" ht="12.75" customHeight="1">
      <c r="A100" s="49">
        <v>76</v>
      </c>
      <c r="B100" s="78">
        <v>16608</v>
      </c>
      <c r="C100" s="75" t="s">
        <v>31</v>
      </c>
      <c r="D100" s="76">
        <v>406</v>
      </c>
      <c r="E100" s="77" t="str">
        <f t="shared" si="20"/>
        <v>△</v>
      </c>
      <c r="F100" s="78">
        <f t="shared" si="21"/>
        <v>406</v>
      </c>
      <c r="G100" s="76">
        <v>36</v>
      </c>
      <c r="H100" s="76">
        <v>12</v>
      </c>
      <c r="I100" s="76">
        <v>0</v>
      </c>
      <c r="J100" s="78">
        <f t="shared" si="11"/>
        <v>48</v>
      </c>
      <c r="K100" s="79">
        <v>36</v>
      </c>
      <c r="L100" s="76">
        <v>24</v>
      </c>
      <c r="M100" s="76">
        <v>1</v>
      </c>
      <c r="N100" s="78">
        <f t="shared" si="12"/>
        <v>61</v>
      </c>
      <c r="O100" s="80" t="str">
        <f t="shared" si="13"/>
        <v>△</v>
      </c>
      <c r="P100" s="78">
        <f t="shared" si="14"/>
        <v>13</v>
      </c>
      <c r="Q100" s="48">
        <f t="shared" si="15"/>
      </c>
      <c r="R100" s="40">
        <f t="shared" si="16"/>
        <v>0</v>
      </c>
      <c r="S100" s="78">
        <v>0</v>
      </c>
      <c r="T100" s="78">
        <v>0</v>
      </c>
      <c r="U100" s="80" t="str">
        <f t="shared" si="17"/>
        <v>△</v>
      </c>
      <c r="V100" s="78">
        <f t="shared" si="18"/>
        <v>419</v>
      </c>
      <c r="W100" s="81">
        <f t="shared" si="19"/>
        <v>16189</v>
      </c>
    </row>
    <row r="101" spans="1:23" ht="12.75" customHeight="1">
      <c r="A101" s="49">
        <v>77</v>
      </c>
      <c r="B101" s="78">
        <v>16375</v>
      </c>
      <c r="C101" s="75" t="s">
        <v>31</v>
      </c>
      <c r="D101" s="76">
        <v>442</v>
      </c>
      <c r="E101" s="77" t="str">
        <f t="shared" si="20"/>
        <v>△</v>
      </c>
      <c r="F101" s="78">
        <f t="shared" si="21"/>
        <v>442</v>
      </c>
      <c r="G101" s="76">
        <v>24</v>
      </c>
      <c r="H101" s="76">
        <v>24</v>
      </c>
      <c r="I101" s="76">
        <v>0</v>
      </c>
      <c r="J101" s="78">
        <f t="shared" si="11"/>
        <v>48</v>
      </c>
      <c r="K101" s="79">
        <v>24</v>
      </c>
      <c r="L101" s="76">
        <v>12</v>
      </c>
      <c r="M101" s="76">
        <v>1</v>
      </c>
      <c r="N101" s="78">
        <f t="shared" si="12"/>
        <v>37</v>
      </c>
      <c r="O101" s="80">
        <f t="shared" si="13"/>
      </c>
      <c r="P101" s="78">
        <f t="shared" si="14"/>
        <v>11</v>
      </c>
      <c r="Q101" s="48">
        <f t="shared" si="15"/>
      </c>
      <c r="R101" s="40">
        <f t="shared" si="16"/>
        <v>0</v>
      </c>
      <c r="S101" s="78">
        <v>0</v>
      </c>
      <c r="T101" s="78">
        <v>0</v>
      </c>
      <c r="U101" s="80" t="str">
        <f t="shared" si="17"/>
        <v>△</v>
      </c>
      <c r="V101" s="78">
        <f t="shared" si="18"/>
        <v>431</v>
      </c>
      <c r="W101" s="81">
        <f t="shared" si="19"/>
        <v>15944</v>
      </c>
    </row>
    <row r="102" spans="1:23" ht="12.75" customHeight="1">
      <c r="A102" s="49">
        <v>78</v>
      </c>
      <c r="B102" s="78">
        <v>16140</v>
      </c>
      <c r="C102" s="75" t="s">
        <v>31</v>
      </c>
      <c r="D102" s="76">
        <v>462</v>
      </c>
      <c r="E102" s="77" t="str">
        <f t="shared" si="20"/>
        <v>△</v>
      </c>
      <c r="F102" s="78">
        <f t="shared" si="21"/>
        <v>462</v>
      </c>
      <c r="G102" s="76">
        <v>27</v>
      </c>
      <c r="H102" s="76">
        <v>14</v>
      </c>
      <c r="I102" s="76">
        <v>0</v>
      </c>
      <c r="J102" s="78">
        <f t="shared" si="11"/>
        <v>41</v>
      </c>
      <c r="K102" s="79">
        <v>27</v>
      </c>
      <c r="L102" s="76">
        <v>30</v>
      </c>
      <c r="M102" s="76">
        <v>1</v>
      </c>
      <c r="N102" s="78">
        <f t="shared" si="12"/>
        <v>58</v>
      </c>
      <c r="O102" s="80" t="str">
        <f t="shared" si="13"/>
        <v>△</v>
      </c>
      <c r="P102" s="78">
        <f t="shared" si="14"/>
        <v>17</v>
      </c>
      <c r="Q102" s="48">
        <f t="shared" si="15"/>
      </c>
      <c r="R102" s="40">
        <f t="shared" si="16"/>
        <v>0</v>
      </c>
      <c r="S102" s="78">
        <v>0</v>
      </c>
      <c r="T102" s="78">
        <v>0</v>
      </c>
      <c r="U102" s="80" t="str">
        <f t="shared" si="17"/>
        <v>△</v>
      </c>
      <c r="V102" s="78">
        <f t="shared" si="18"/>
        <v>479</v>
      </c>
      <c r="W102" s="81">
        <f t="shared" si="19"/>
        <v>15661</v>
      </c>
    </row>
    <row r="103" spans="1:23" ht="12.75" customHeight="1">
      <c r="A103" s="49">
        <v>79</v>
      </c>
      <c r="B103" s="78">
        <v>15228</v>
      </c>
      <c r="C103" s="75" t="s">
        <v>31</v>
      </c>
      <c r="D103" s="76">
        <v>523</v>
      </c>
      <c r="E103" s="77" t="str">
        <f t="shared" si="20"/>
        <v>△</v>
      </c>
      <c r="F103" s="78">
        <f t="shared" si="21"/>
        <v>523</v>
      </c>
      <c r="G103" s="76">
        <v>28</v>
      </c>
      <c r="H103" s="76">
        <v>15</v>
      </c>
      <c r="I103" s="76">
        <v>0</v>
      </c>
      <c r="J103" s="78">
        <f t="shared" si="11"/>
        <v>43</v>
      </c>
      <c r="K103" s="79">
        <v>28</v>
      </c>
      <c r="L103" s="76">
        <v>32</v>
      </c>
      <c r="M103" s="76">
        <v>0</v>
      </c>
      <c r="N103" s="78">
        <f t="shared" si="12"/>
        <v>60</v>
      </c>
      <c r="O103" s="80" t="str">
        <f t="shared" si="13"/>
        <v>△</v>
      </c>
      <c r="P103" s="78">
        <f t="shared" si="14"/>
        <v>17</v>
      </c>
      <c r="Q103" s="48">
        <f t="shared" si="15"/>
      </c>
      <c r="R103" s="40">
        <f t="shared" si="16"/>
        <v>1</v>
      </c>
      <c r="S103" s="78">
        <v>1</v>
      </c>
      <c r="T103" s="78">
        <v>0</v>
      </c>
      <c r="U103" s="80" t="str">
        <f t="shared" si="17"/>
        <v>△</v>
      </c>
      <c r="V103" s="78">
        <f t="shared" si="18"/>
        <v>539</v>
      </c>
      <c r="W103" s="81">
        <f t="shared" si="19"/>
        <v>14689</v>
      </c>
    </row>
    <row r="104" spans="1:25" s="47" customFormat="1" ht="12.75" customHeight="1">
      <c r="A104" s="44" t="s">
        <v>47</v>
      </c>
      <c r="B104" s="69">
        <f>SUM(B105:B109)</f>
        <v>63947</v>
      </c>
      <c r="C104" s="66" t="s">
        <v>31</v>
      </c>
      <c r="D104" s="67">
        <f>SUM(D105:D109)</f>
        <v>3090</v>
      </c>
      <c r="E104" s="68" t="str">
        <f t="shared" si="20"/>
        <v>△</v>
      </c>
      <c r="F104" s="69">
        <f t="shared" si="21"/>
        <v>3090</v>
      </c>
      <c r="G104" s="67">
        <f>SUM(G105:G109)</f>
        <v>157</v>
      </c>
      <c r="H104" s="67">
        <f>SUM(H105:H109)</f>
        <v>72</v>
      </c>
      <c r="I104" s="67">
        <f>SUM(I105:I109)</f>
        <v>1</v>
      </c>
      <c r="J104" s="69">
        <f t="shared" si="11"/>
        <v>230</v>
      </c>
      <c r="K104" s="70">
        <f>SUM(K105:K109)</f>
        <v>157</v>
      </c>
      <c r="L104" s="67">
        <f>SUM(L105:L109)</f>
        <v>125</v>
      </c>
      <c r="M104" s="67">
        <f>SUM(M105:M109)</f>
        <v>2</v>
      </c>
      <c r="N104" s="69">
        <f t="shared" si="12"/>
        <v>284</v>
      </c>
      <c r="O104" s="71" t="str">
        <f t="shared" si="13"/>
        <v>△</v>
      </c>
      <c r="P104" s="69">
        <f t="shared" si="14"/>
        <v>54</v>
      </c>
      <c r="Q104" s="45" t="str">
        <f t="shared" si="15"/>
        <v>△</v>
      </c>
      <c r="R104" s="53">
        <f t="shared" si="16"/>
        <v>1</v>
      </c>
      <c r="S104" s="69">
        <f>SUM(S105:S109)</f>
        <v>-1</v>
      </c>
      <c r="T104" s="69">
        <f>SUM(T105:T109)</f>
        <v>0</v>
      </c>
      <c r="U104" s="71" t="str">
        <f t="shared" si="17"/>
        <v>△</v>
      </c>
      <c r="V104" s="69">
        <f t="shared" si="18"/>
        <v>3145</v>
      </c>
      <c r="W104" s="72">
        <f t="shared" si="19"/>
        <v>60802</v>
      </c>
      <c r="Y104" s="47">
        <v>1</v>
      </c>
    </row>
    <row r="105" spans="1:24" ht="12.75" customHeight="1">
      <c r="A105" s="49">
        <v>80</v>
      </c>
      <c r="B105" s="78">
        <v>14543</v>
      </c>
      <c r="C105" s="75" t="s">
        <v>31</v>
      </c>
      <c r="D105" s="76">
        <v>553</v>
      </c>
      <c r="E105" s="77" t="str">
        <f t="shared" si="20"/>
        <v>△</v>
      </c>
      <c r="F105" s="78">
        <f t="shared" si="21"/>
        <v>553</v>
      </c>
      <c r="G105" s="76">
        <v>33</v>
      </c>
      <c r="H105" s="76">
        <v>12</v>
      </c>
      <c r="I105" s="76">
        <v>0</v>
      </c>
      <c r="J105" s="78">
        <f t="shared" si="11"/>
        <v>45</v>
      </c>
      <c r="K105" s="79">
        <v>33</v>
      </c>
      <c r="L105" s="76">
        <v>27</v>
      </c>
      <c r="M105" s="76">
        <v>1</v>
      </c>
      <c r="N105" s="78">
        <f t="shared" si="12"/>
        <v>61</v>
      </c>
      <c r="O105" s="80" t="str">
        <f t="shared" si="13"/>
        <v>△</v>
      </c>
      <c r="P105" s="78">
        <f t="shared" si="14"/>
        <v>16</v>
      </c>
      <c r="Q105" s="48">
        <f t="shared" si="15"/>
      </c>
      <c r="R105" s="40">
        <f t="shared" si="16"/>
        <v>1</v>
      </c>
      <c r="S105" s="78">
        <v>1</v>
      </c>
      <c r="T105" s="78">
        <v>0</v>
      </c>
      <c r="U105" s="80" t="str">
        <f t="shared" si="17"/>
        <v>△</v>
      </c>
      <c r="V105" s="78">
        <f t="shared" si="18"/>
        <v>568</v>
      </c>
      <c r="W105" s="81">
        <f t="shared" si="19"/>
        <v>13975</v>
      </c>
      <c r="X105" s="82"/>
    </row>
    <row r="106" spans="1:23" ht="12.75" customHeight="1">
      <c r="A106" s="49">
        <v>81</v>
      </c>
      <c r="B106" s="78">
        <v>13667</v>
      </c>
      <c r="C106" s="75" t="s">
        <v>31</v>
      </c>
      <c r="D106" s="76">
        <v>632</v>
      </c>
      <c r="E106" s="77" t="str">
        <f t="shared" si="20"/>
        <v>△</v>
      </c>
      <c r="F106" s="78">
        <f t="shared" si="21"/>
        <v>632</v>
      </c>
      <c r="G106" s="76">
        <v>34</v>
      </c>
      <c r="H106" s="76">
        <v>11</v>
      </c>
      <c r="I106" s="76">
        <v>0</v>
      </c>
      <c r="J106" s="78">
        <f t="shared" si="11"/>
        <v>45</v>
      </c>
      <c r="K106" s="79">
        <v>34</v>
      </c>
      <c r="L106" s="76">
        <v>21</v>
      </c>
      <c r="M106" s="76">
        <v>0</v>
      </c>
      <c r="N106" s="78">
        <f t="shared" si="12"/>
        <v>55</v>
      </c>
      <c r="O106" s="80" t="str">
        <f t="shared" si="13"/>
        <v>△</v>
      </c>
      <c r="P106" s="78">
        <f t="shared" si="14"/>
        <v>10</v>
      </c>
      <c r="Q106" s="48">
        <f t="shared" si="15"/>
      </c>
      <c r="R106" s="40">
        <f t="shared" si="16"/>
        <v>0</v>
      </c>
      <c r="S106" s="78">
        <v>0</v>
      </c>
      <c r="T106" s="78">
        <v>0</v>
      </c>
      <c r="U106" s="80" t="str">
        <f t="shared" si="17"/>
        <v>△</v>
      </c>
      <c r="V106" s="78">
        <f t="shared" si="18"/>
        <v>642</v>
      </c>
      <c r="W106" s="81">
        <f t="shared" si="19"/>
        <v>13025</v>
      </c>
    </row>
    <row r="107" spans="1:23" ht="12.75" customHeight="1">
      <c r="A107" s="49">
        <v>82</v>
      </c>
      <c r="B107" s="78">
        <v>12747</v>
      </c>
      <c r="C107" s="75" t="s">
        <v>31</v>
      </c>
      <c r="D107" s="76">
        <v>614</v>
      </c>
      <c r="E107" s="77" t="str">
        <f t="shared" si="20"/>
        <v>△</v>
      </c>
      <c r="F107" s="78">
        <f t="shared" si="21"/>
        <v>614</v>
      </c>
      <c r="G107" s="76">
        <v>27</v>
      </c>
      <c r="H107" s="76">
        <v>13</v>
      </c>
      <c r="I107" s="76">
        <v>1</v>
      </c>
      <c r="J107" s="78">
        <f t="shared" si="11"/>
        <v>41</v>
      </c>
      <c r="K107" s="79">
        <v>27</v>
      </c>
      <c r="L107" s="76">
        <v>27</v>
      </c>
      <c r="M107" s="76">
        <v>1</v>
      </c>
      <c r="N107" s="78">
        <f t="shared" si="12"/>
        <v>55</v>
      </c>
      <c r="O107" s="80" t="str">
        <f t="shared" si="13"/>
        <v>△</v>
      </c>
      <c r="P107" s="78">
        <f t="shared" si="14"/>
        <v>14</v>
      </c>
      <c r="Q107" s="48" t="str">
        <f t="shared" si="15"/>
        <v>△</v>
      </c>
      <c r="R107" s="40">
        <f t="shared" si="16"/>
        <v>2</v>
      </c>
      <c r="S107" s="78">
        <v>-2</v>
      </c>
      <c r="T107" s="78">
        <v>0</v>
      </c>
      <c r="U107" s="80" t="str">
        <f t="shared" si="17"/>
        <v>△</v>
      </c>
      <c r="V107" s="78">
        <f t="shared" si="18"/>
        <v>630</v>
      </c>
      <c r="W107" s="81">
        <f t="shared" si="19"/>
        <v>12117</v>
      </c>
    </row>
    <row r="108" spans="1:23" ht="12.75" customHeight="1">
      <c r="A108" s="49">
        <v>83</v>
      </c>
      <c r="B108" s="78">
        <v>11778</v>
      </c>
      <c r="C108" s="75" t="s">
        <v>31</v>
      </c>
      <c r="D108" s="76">
        <v>647</v>
      </c>
      <c r="E108" s="77" t="str">
        <f t="shared" si="20"/>
        <v>△</v>
      </c>
      <c r="F108" s="78">
        <f t="shared" si="21"/>
        <v>647</v>
      </c>
      <c r="G108" s="76">
        <v>26</v>
      </c>
      <c r="H108" s="76">
        <v>24</v>
      </c>
      <c r="I108" s="76">
        <v>0</v>
      </c>
      <c r="J108" s="78">
        <f t="shared" si="11"/>
        <v>50</v>
      </c>
      <c r="K108" s="79">
        <v>26</v>
      </c>
      <c r="L108" s="76">
        <v>27</v>
      </c>
      <c r="M108" s="76">
        <v>0</v>
      </c>
      <c r="N108" s="78">
        <f t="shared" si="12"/>
        <v>53</v>
      </c>
      <c r="O108" s="80" t="str">
        <f t="shared" si="13"/>
        <v>△</v>
      </c>
      <c r="P108" s="78">
        <f t="shared" si="14"/>
        <v>3</v>
      </c>
      <c r="Q108" s="48">
        <f t="shared" si="15"/>
      </c>
      <c r="R108" s="40">
        <f t="shared" si="16"/>
        <v>0</v>
      </c>
      <c r="S108" s="78">
        <v>0</v>
      </c>
      <c r="T108" s="78">
        <v>0</v>
      </c>
      <c r="U108" s="80" t="str">
        <f t="shared" si="17"/>
        <v>△</v>
      </c>
      <c r="V108" s="78">
        <f t="shared" si="18"/>
        <v>650</v>
      </c>
      <c r="W108" s="81">
        <f t="shared" si="19"/>
        <v>11128</v>
      </c>
    </row>
    <row r="109" spans="1:23" ht="12.75" customHeight="1">
      <c r="A109" s="49">
        <v>84</v>
      </c>
      <c r="B109" s="78">
        <v>11212</v>
      </c>
      <c r="C109" s="75" t="s">
        <v>31</v>
      </c>
      <c r="D109" s="76">
        <v>644</v>
      </c>
      <c r="E109" s="77" t="str">
        <f t="shared" si="20"/>
        <v>△</v>
      </c>
      <c r="F109" s="78">
        <f t="shared" si="21"/>
        <v>644</v>
      </c>
      <c r="G109" s="76">
        <v>37</v>
      </c>
      <c r="H109" s="76">
        <v>12</v>
      </c>
      <c r="I109" s="76">
        <v>0</v>
      </c>
      <c r="J109" s="78">
        <f t="shared" si="11"/>
        <v>49</v>
      </c>
      <c r="K109" s="79">
        <v>37</v>
      </c>
      <c r="L109" s="76">
        <v>23</v>
      </c>
      <c r="M109" s="76">
        <v>0</v>
      </c>
      <c r="N109" s="78">
        <f t="shared" si="12"/>
        <v>60</v>
      </c>
      <c r="O109" s="80" t="str">
        <f t="shared" si="13"/>
        <v>△</v>
      </c>
      <c r="P109" s="78">
        <f t="shared" si="14"/>
        <v>11</v>
      </c>
      <c r="Q109" s="48">
        <f t="shared" si="15"/>
      </c>
      <c r="R109" s="40">
        <f t="shared" si="16"/>
        <v>0</v>
      </c>
      <c r="S109" s="78">
        <v>0</v>
      </c>
      <c r="T109" s="78">
        <v>0</v>
      </c>
      <c r="U109" s="80" t="str">
        <f t="shared" si="17"/>
        <v>△</v>
      </c>
      <c r="V109" s="78">
        <f t="shared" si="18"/>
        <v>655</v>
      </c>
      <c r="W109" s="81">
        <f t="shared" si="19"/>
        <v>10557</v>
      </c>
    </row>
    <row r="110" spans="1:25" s="47" customFormat="1" ht="12.75" customHeight="1">
      <c r="A110" s="44" t="s">
        <v>48</v>
      </c>
      <c r="B110" s="69">
        <f>SUM(B111:B115)</f>
        <v>36306</v>
      </c>
      <c r="C110" s="66" t="s">
        <v>31</v>
      </c>
      <c r="D110" s="67">
        <f>SUM(D111:D115)</f>
        <v>2791</v>
      </c>
      <c r="E110" s="68" t="str">
        <f t="shared" si="20"/>
        <v>△</v>
      </c>
      <c r="F110" s="69">
        <f t="shared" si="21"/>
        <v>2791</v>
      </c>
      <c r="G110" s="67">
        <f>SUM(G111:G115)</f>
        <v>111</v>
      </c>
      <c r="H110" s="67">
        <f>SUM(H111:H115)</f>
        <v>52</v>
      </c>
      <c r="I110" s="67">
        <f>SUM(I111:I115)</f>
        <v>3</v>
      </c>
      <c r="J110" s="69">
        <f t="shared" si="11"/>
        <v>166</v>
      </c>
      <c r="K110" s="70">
        <f>SUM(K111:K115)</f>
        <v>111</v>
      </c>
      <c r="L110" s="67">
        <f>SUM(L111:L115)</f>
        <v>108</v>
      </c>
      <c r="M110" s="67">
        <f>SUM(M111:M115)</f>
        <v>1</v>
      </c>
      <c r="N110" s="69">
        <f t="shared" si="12"/>
        <v>220</v>
      </c>
      <c r="O110" s="71" t="str">
        <f t="shared" si="13"/>
        <v>△</v>
      </c>
      <c r="P110" s="69">
        <f t="shared" si="14"/>
        <v>54</v>
      </c>
      <c r="Q110" s="45" t="str">
        <f t="shared" si="15"/>
        <v>△</v>
      </c>
      <c r="R110" s="53">
        <f t="shared" si="16"/>
        <v>7</v>
      </c>
      <c r="S110" s="69">
        <f>SUM(S111:S115)</f>
        <v>-7</v>
      </c>
      <c r="T110" s="69">
        <f>SUM(T111:T115)</f>
        <v>0</v>
      </c>
      <c r="U110" s="71" t="str">
        <f t="shared" si="17"/>
        <v>△</v>
      </c>
      <c r="V110" s="69">
        <f t="shared" si="18"/>
        <v>2852</v>
      </c>
      <c r="W110" s="72">
        <f t="shared" si="19"/>
        <v>33454</v>
      </c>
      <c r="X110" s="73"/>
      <c r="Y110" s="47">
        <v>1</v>
      </c>
    </row>
    <row r="111" spans="1:23" ht="12.75" customHeight="1">
      <c r="A111" s="49">
        <v>85</v>
      </c>
      <c r="B111" s="78">
        <v>9857</v>
      </c>
      <c r="C111" s="75" t="s">
        <v>31</v>
      </c>
      <c r="D111" s="76">
        <v>621</v>
      </c>
      <c r="E111" s="77" t="str">
        <f t="shared" si="20"/>
        <v>△</v>
      </c>
      <c r="F111" s="78">
        <f t="shared" si="21"/>
        <v>621</v>
      </c>
      <c r="G111" s="76">
        <v>25</v>
      </c>
      <c r="H111" s="76">
        <v>14</v>
      </c>
      <c r="I111" s="76">
        <v>1</v>
      </c>
      <c r="J111" s="78">
        <f t="shared" si="11"/>
        <v>40</v>
      </c>
      <c r="K111" s="79">
        <v>25</v>
      </c>
      <c r="L111" s="76">
        <v>24</v>
      </c>
      <c r="M111" s="76">
        <v>0</v>
      </c>
      <c r="N111" s="78">
        <f t="shared" si="12"/>
        <v>49</v>
      </c>
      <c r="O111" s="80" t="str">
        <f t="shared" si="13"/>
        <v>△</v>
      </c>
      <c r="P111" s="78">
        <f t="shared" si="14"/>
        <v>9</v>
      </c>
      <c r="Q111" s="48" t="str">
        <f t="shared" si="15"/>
        <v>△</v>
      </c>
      <c r="R111" s="40">
        <f t="shared" si="16"/>
        <v>1</v>
      </c>
      <c r="S111" s="78">
        <v>-1</v>
      </c>
      <c r="T111" s="78">
        <v>0</v>
      </c>
      <c r="U111" s="80" t="str">
        <f t="shared" si="17"/>
        <v>△</v>
      </c>
      <c r="V111" s="78">
        <f t="shared" si="18"/>
        <v>631</v>
      </c>
      <c r="W111" s="81">
        <f t="shared" si="19"/>
        <v>9226</v>
      </c>
    </row>
    <row r="112" spans="1:23" ht="12.75" customHeight="1">
      <c r="A112" s="49">
        <v>86</v>
      </c>
      <c r="B112" s="78">
        <v>8249</v>
      </c>
      <c r="C112" s="75" t="s">
        <v>31</v>
      </c>
      <c r="D112" s="76">
        <v>600</v>
      </c>
      <c r="E112" s="77" t="str">
        <f t="shared" si="20"/>
        <v>△</v>
      </c>
      <c r="F112" s="78">
        <f t="shared" si="21"/>
        <v>600</v>
      </c>
      <c r="G112" s="76">
        <v>19</v>
      </c>
      <c r="H112" s="76">
        <v>12</v>
      </c>
      <c r="I112" s="76">
        <v>0</v>
      </c>
      <c r="J112" s="78">
        <f t="shared" si="11"/>
        <v>31</v>
      </c>
      <c r="K112" s="79">
        <v>19</v>
      </c>
      <c r="L112" s="76">
        <v>29</v>
      </c>
      <c r="M112" s="76">
        <v>0</v>
      </c>
      <c r="N112" s="78">
        <f t="shared" si="12"/>
        <v>48</v>
      </c>
      <c r="O112" s="80" t="str">
        <f t="shared" si="13"/>
        <v>△</v>
      </c>
      <c r="P112" s="78">
        <f t="shared" si="14"/>
        <v>17</v>
      </c>
      <c r="Q112" s="48">
        <f t="shared" si="15"/>
      </c>
      <c r="R112" s="40">
        <f t="shared" si="16"/>
        <v>0</v>
      </c>
      <c r="S112" s="78">
        <v>0</v>
      </c>
      <c r="T112" s="78">
        <v>0</v>
      </c>
      <c r="U112" s="80" t="str">
        <f t="shared" si="17"/>
        <v>△</v>
      </c>
      <c r="V112" s="78">
        <f t="shared" si="18"/>
        <v>617</v>
      </c>
      <c r="W112" s="81">
        <f t="shared" si="19"/>
        <v>7632</v>
      </c>
    </row>
    <row r="113" spans="1:23" ht="12.75" customHeight="1">
      <c r="A113" s="49">
        <v>87</v>
      </c>
      <c r="B113" s="78">
        <v>7166</v>
      </c>
      <c r="C113" s="75" t="s">
        <v>31</v>
      </c>
      <c r="D113" s="76">
        <v>526</v>
      </c>
      <c r="E113" s="77" t="str">
        <f t="shared" si="20"/>
        <v>△</v>
      </c>
      <c r="F113" s="78">
        <f t="shared" si="21"/>
        <v>526</v>
      </c>
      <c r="G113" s="76">
        <v>31</v>
      </c>
      <c r="H113" s="76">
        <v>13</v>
      </c>
      <c r="I113" s="76">
        <v>0</v>
      </c>
      <c r="J113" s="78">
        <f t="shared" si="11"/>
        <v>44</v>
      </c>
      <c r="K113" s="79">
        <v>31</v>
      </c>
      <c r="L113" s="76">
        <v>28</v>
      </c>
      <c r="M113" s="76">
        <v>0</v>
      </c>
      <c r="N113" s="78">
        <f t="shared" si="12"/>
        <v>59</v>
      </c>
      <c r="O113" s="80" t="str">
        <f t="shared" si="13"/>
        <v>△</v>
      </c>
      <c r="P113" s="78">
        <f t="shared" si="14"/>
        <v>15</v>
      </c>
      <c r="Q113" s="48" t="str">
        <f t="shared" si="15"/>
        <v>△</v>
      </c>
      <c r="R113" s="40">
        <f t="shared" si="16"/>
        <v>1</v>
      </c>
      <c r="S113" s="78">
        <v>-1</v>
      </c>
      <c r="T113" s="78">
        <v>0</v>
      </c>
      <c r="U113" s="80" t="str">
        <f t="shared" si="17"/>
        <v>△</v>
      </c>
      <c r="V113" s="78">
        <f t="shared" si="18"/>
        <v>542</v>
      </c>
      <c r="W113" s="81">
        <f t="shared" si="19"/>
        <v>6624</v>
      </c>
    </row>
    <row r="114" spans="1:23" ht="12.75" customHeight="1">
      <c r="A114" s="49">
        <v>88</v>
      </c>
      <c r="B114" s="78">
        <v>5988</v>
      </c>
      <c r="C114" s="75" t="s">
        <v>31</v>
      </c>
      <c r="D114" s="76">
        <v>542</v>
      </c>
      <c r="E114" s="77" t="str">
        <f t="shared" si="20"/>
        <v>△</v>
      </c>
      <c r="F114" s="78">
        <f t="shared" si="21"/>
        <v>542</v>
      </c>
      <c r="G114" s="76">
        <v>19</v>
      </c>
      <c r="H114" s="76">
        <v>7</v>
      </c>
      <c r="I114" s="76">
        <v>1</v>
      </c>
      <c r="J114" s="78">
        <f t="shared" si="11"/>
        <v>27</v>
      </c>
      <c r="K114" s="79">
        <v>19</v>
      </c>
      <c r="L114" s="76">
        <v>17</v>
      </c>
      <c r="M114" s="76">
        <v>0</v>
      </c>
      <c r="N114" s="78">
        <f t="shared" si="12"/>
        <v>36</v>
      </c>
      <c r="O114" s="80" t="str">
        <f t="shared" si="13"/>
        <v>△</v>
      </c>
      <c r="P114" s="78">
        <f t="shared" si="14"/>
        <v>9</v>
      </c>
      <c r="Q114" s="48" t="str">
        <f t="shared" si="15"/>
        <v>△</v>
      </c>
      <c r="R114" s="40">
        <f t="shared" si="16"/>
        <v>3</v>
      </c>
      <c r="S114" s="78">
        <v>-3</v>
      </c>
      <c r="T114" s="78">
        <v>0</v>
      </c>
      <c r="U114" s="80" t="str">
        <f t="shared" si="17"/>
        <v>△</v>
      </c>
      <c r="V114" s="78">
        <f t="shared" si="18"/>
        <v>554</v>
      </c>
      <c r="W114" s="81">
        <f t="shared" si="19"/>
        <v>5434</v>
      </c>
    </row>
    <row r="115" spans="1:23" ht="12.75" customHeight="1">
      <c r="A115" s="49">
        <v>89</v>
      </c>
      <c r="B115" s="78">
        <v>5046</v>
      </c>
      <c r="C115" s="75" t="s">
        <v>31</v>
      </c>
      <c r="D115" s="76">
        <v>502</v>
      </c>
      <c r="E115" s="77" t="str">
        <f t="shared" si="20"/>
        <v>△</v>
      </c>
      <c r="F115" s="78">
        <f t="shared" si="21"/>
        <v>502</v>
      </c>
      <c r="G115" s="76">
        <v>17</v>
      </c>
      <c r="H115" s="76">
        <v>6</v>
      </c>
      <c r="I115" s="76">
        <v>1</v>
      </c>
      <c r="J115" s="78">
        <f t="shared" si="11"/>
        <v>24</v>
      </c>
      <c r="K115" s="79">
        <v>17</v>
      </c>
      <c r="L115" s="76">
        <v>10</v>
      </c>
      <c r="M115" s="76">
        <v>1</v>
      </c>
      <c r="N115" s="78">
        <f t="shared" si="12"/>
        <v>28</v>
      </c>
      <c r="O115" s="80" t="str">
        <f t="shared" si="13"/>
        <v>△</v>
      </c>
      <c r="P115" s="78">
        <f t="shared" si="14"/>
        <v>4</v>
      </c>
      <c r="Q115" s="48" t="str">
        <f t="shared" si="15"/>
        <v>△</v>
      </c>
      <c r="R115" s="40">
        <f t="shared" si="16"/>
        <v>2</v>
      </c>
      <c r="S115" s="78">
        <v>-2</v>
      </c>
      <c r="T115" s="78">
        <v>0</v>
      </c>
      <c r="U115" s="80" t="str">
        <f t="shared" si="17"/>
        <v>△</v>
      </c>
      <c r="V115" s="78">
        <f t="shared" si="18"/>
        <v>508</v>
      </c>
      <c r="W115" s="81">
        <f t="shared" si="19"/>
        <v>4538</v>
      </c>
    </row>
    <row r="116" spans="1:25" s="47" customFormat="1" ht="12.75" customHeight="1">
      <c r="A116" s="44" t="s">
        <v>49</v>
      </c>
      <c r="B116" s="69">
        <f>SUM(B117:B121)</f>
        <v>16093</v>
      </c>
      <c r="C116" s="66" t="s">
        <v>31</v>
      </c>
      <c r="D116" s="67">
        <f>SUM(D117:D121)</f>
        <v>2091</v>
      </c>
      <c r="E116" s="68" t="str">
        <f t="shared" si="20"/>
        <v>△</v>
      </c>
      <c r="F116" s="69">
        <f t="shared" si="21"/>
        <v>2091</v>
      </c>
      <c r="G116" s="67">
        <f>SUM(G117:G121)</f>
        <v>60</v>
      </c>
      <c r="H116" s="67">
        <f>SUM(H117:H121)</f>
        <v>26</v>
      </c>
      <c r="I116" s="67">
        <f>SUM(I117:I121)</f>
        <v>1</v>
      </c>
      <c r="J116" s="69">
        <f t="shared" si="11"/>
        <v>87</v>
      </c>
      <c r="K116" s="70">
        <f>SUM(K117:K121)</f>
        <v>60</v>
      </c>
      <c r="L116" s="67">
        <f>SUM(L117:L121)</f>
        <v>42</v>
      </c>
      <c r="M116" s="67">
        <f>SUM(M117:M121)</f>
        <v>1</v>
      </c>
      <c r="N116" s="69">
        <f t="shared" si="12"/>
        <v>103</v>
      </c>
      <c r="O116" s="71" t="str">
        <f t="shared" si="13"/>
        <v>△</v>
      </c>
      <c r="P116" s="69">
        <f t="shared" si="14"/>
        <v>16</v>
      </c>
      <c r="Q116" s="45" t="str">
        <f t="shared" si="15"/>
        <v>△</v>
      </c>
      <c r="R116" s="53">
        <f t="shared" si="16"/>
        <v>4</v>
      </c>
      <c r="S116" s="69">
        <f>SUM(S117:S121)</f>
        <v>-4</v>
      </c>
      <c r="T116" s="69">
        <f>SUM(T117:T121)</f>
        <v>0</v>
      </c>
      <c r="U116" s="71" t="str">
        <f t="shared" si="17"/>
        <v>△</v>
      </c>
      <c r="V116" s="69">
        <f t="shared" si="18"/>
        <v>2111</v>
      </c>
      <c r="W116" s="72">
        <f t="shared" si="19"/>
        <v>13982</v>
      </c>
      <c r="X116" s="73"/>
      <c r="Y116" s="47">
        <v>1</v>
      </c>
    </row>
    <row r="117" spans="1:23" ht="12.75" customHeight="1">
      <c r="A117" s="49">
        <v>90</v>
      </c>
      <c r="B117" s="78">
        <v>5065</v>
      </c>
      <c r="C117" s="75" t="s">
        <v>31</v>
      </c>
      <c r="D117" s="76">
        <v>530</v>
      </c>
      <c r="E117" s="77" t="str">
        <f t="shared" si="20"/>
        <v>△</v>
      </c>
      <c r="F117" s="78">
        <f t="shared" si="21"/>
        <v>530</v>
      </c>
      <c r="G117" s="76">
        <v>15</v>
      </c>
      <c r="H117" s="76">
        <v>6</v>
      </c>
      <c r="I117" s="76">
        <v>0</v>
      </c>
      <c r="J117" s="78">
        <f t="shared" si="11"/>
        <v>21</v>
      </c>
      <c r="K117" s="79">
        <v>15</v>
      </c>
      <c r="L117" s="76">
        <v>13</v>
      </c>
      <c r="M117" s="76">
        <v>0</v>
      </c>
      <c r="N117" s="78">
        <f t="shared" si="12"/>
        <v>28</v>
      </c>
      <c r="O117" s="80" t="str">
        <f t="shared" si="13"/>
        <v>△</v>
      </c>
      <c r="P117" s="78">
        <f t="shared" si="14"/>
        <v>7</v>
      </c>
      <c r="Q117" s="48" t="str">
        <f t="shared" si="15"/>
        <v>△</v>
      </c>
      <c r="R117" s="40">
        <f t="shared" si="16"/>
        <v>2</v>
      </c>
      <c r="S117" s="78">
        <v>-2</v>
      </c>
      <c r="T117" s="78">
        <v>0</v>
      </c>
      <c r="U117" s="80" t="str">
        <f t="shared" si="17"/>
        <v>△</v>
      </c>
      <c r="V117" s="78">
        <f t="shared" si="18"/>
        <v>539</v>
      </c>
      <c r="W117" s="81">
        <f t="shared" si="19"/>
        <v>4526</v>
      </c>
    </row>
    <row r="118" spans="1:23" ht="12.75" customHeight="1">
      <c r="A118" s="49">
        <v>91</v>
      </c>
      <c r="B118" s="78">
        <v>3256</v>
      </c>
      <c r="C118" s="75" t="s">
        <v>31</v>
      </c>
      <c r="D118" s="76">
        <v>399</v>
      </c>
      <c r="E118" s="77" t="str">
        <f t="shared" si="20"/>
        <v>△</v>
      </c>
      <c r="F118" s="78">
        <f t="shared" si="21"/>
        <v>399</v>
      </c>
      <c r="G118" s="76">
        <v>16</v>
      </c>
      <c r="H118" s="76">
        <v>4</v>
      </c>
      <c r="I118" s="76">
        <v>0</v>
      </c>
      <c r="J118" s="78">
        <f t="shared" si="11"/>
        <v>20</v>
      </c>
      <c r="K118" s="79">
        <v>16</v>
      </c>
      <c r="L118" s="76">
        <v>18</v>
      </c>
      <c r="M118" s="76">
        <v>1</v>
      </c>
      <c r="N118" s="78">
        <f t="shared" si="12"/>
        <v>35</v>
      </c>
      <c r="O118" s="80" t="str">
        <f t="shared" si="13"/>
        <v>△</v>
      </c>
      <c r="P118" s="78">
        <f t="shared" si="14"/>
        <v>15</v>
      </c>
      <c r="Q118" s="48" t="str">
        <f t="shared" si="15"/>
        <v>△</v>
      </c>
      <c r="R118" s="40">
        <f t="shared" si="16"/>
        <v>1</v>
      </c>
      <c r="S118" s="78">
        <v>-1</v>
      </c>
      <c r="T118" s="78">
        <v>0</v>
      </c>
      <c r="U118" s="80" t="str">
        <f t="shared" si="17"/>
        <v>△</v>
      </c>
      <c r="V118" s="78">
        <f t="shared" si="18"/>
        <v>415</v>
      </c>
      <c r="W118" s="81">
        <f t="shared" si="19"/>
        <v>2841</v>
      </c>
    </row>
    <row r="119" spans="1:23" ht="12.75" customHeight="1">
      <c r="A119" s="49">
        <v>92</v>
      </c>
      <c r="B119" s="74">
        <v>2952</v>
      </c>
      <c r="C119" s="75" t="s">
        <v>31</v>
      </c>
      <c r="D119" s="76">
        <v>429</v>
      </c>
      <c r="E119" s="77" t="str">
        <f t="shared" si="20"/>
        <v>△</v>
      </c>
      <c r="F119" s="78">
        <f t="shared" si="21"/>
        <v>429</v>
      </c>
      <c r="G119" s="76">
        <v>11</v>
      </c>
      <c r="H119" s="76">
        <v>7</v>
      </c>
      <c r="I119" s="76">
        <v>0</v>
      </c>
      <c r="J119" s="78">
        <f t="shared" si="11"/>
        <v>18</v>
      </c>
      <c r="K119" s="79">
        <v>11</v>
      </c>
      <c r="L119" s="76">
        <v>3</v>
      </c>
      <c r="M119" s="76">
        <v>0</v>
      </c>
      <c r="N119" s="78">
        <f t="shared" si="12"/>
        <v>14</v>
      </c>
      <c r="O119" s="80">
        <f t="shared" si="13"/>
      </c>
      <c r="P119" s="78">
        <f t="shared" si="14"/>
        <v>4</v>
      </c>
      <c r="Q119" s="48" t="str">
        <f t="shared" si="15"/>
        <v>△</v>
      </c>
      <c r="R119" s="40">
        <f t="shared" si="16"/>
        <v>1</v>
      </c>
      <c r="S119" s="78">
        <v>-1</v>
      </c>
      <c r="T119" s="78">
        <v>0</v>
      </c>
      <c r="U119" s="80" t="str">
        <f t="shared" si="17"/>
        <v>△</v>
      </c>
      <c r="V119" s="78">
        <f t="shared" si="18"/>
        <v>426</v>
      </c>
      <c r="W119" s="81">
        <f t="shared" si="19"/>
        <v>2526</v>
      </c>
    </row>
    <row r="120" spans="1:23" ht="12.75" customHeight="1">
      <c r="A120" s="49">
        <v>93</v>
      </c>
      <c r="B120" s="74">
        <v>2569</v>
      </c>
      <c r="C120" s="75" t="s">
        <v>31</v>
      </c>
      <c r="D120" s="76">
        <v>403</v>
      </c>
      <c r="E120" s="77" t="str">
        <f t="shared" si="20"/>
        <v>△</v>
      </c>
      <c r="F120" s="78">
        <f t="shared" si="21"/>
        <v>403</v>
      </c>
      <c r="G120" s="76">
        <v>9</v>
      </c>
      <c r="H120" s="76">
        <v>6</v>
      </c>
      <c r="I120" s="76">
        <v>1</v>
      </c>
      <c r="J120" s="78">
        <f t="shared" si="11"/>
        <v>16</v>
      </c>
      <c r="K120" s="79">
        <v>9</v>
      </c>
      <c r="L120" s="76">
        <v>4</v>
      </c>
      <c r="M120" s="76">
        <v>0</v>
      </c>
      <c r="N120" s="78">
        <f t="shared" si="12"/>
        <v>13</v>
      </c>
      <c r="O120" s="80">
        <f t="shared" si="13"/>
      </c>
      <c r="P120" s="78">
        <f t="shared" si="14"/>
        <v>3</v>
      </c>
      <c r="Q120" s="48">
        <f t="shared" si="15"/>
      </c>
      <c r="R120" s="40">
        <f t="shared" si="16"/>
        <v>0</v>
      </c>
      <c r="S120" s="78">
        <v>0</v>
      </c>
      <c r="T120" s="78">
        <v>0</v>
      </c>
      <c r="U120" s="80" t="str">
        <f t="shared" si="17"/>
        <v>△</v>
      </c>
      <c r="V120" s="78">
        <f t="shared" si="18"/>
        <v>400</v>
      </c>
      <c r="W120" s="81">
        <f t="shared" si="19"/>
        <v>2169</v>
      </c>
    </row>
    <row r="121" spans="1:23" ht="12.75" customHeight="1">
      <c r="A121" s="49">
        <v>94</v>
      </c>
      <c r="B121" s="74">
        <v>2251</v>
      </c>
      <c r="C121" s="75" t="s">
        <v>31</v>
      </c>
      <c r="D121" s="76">
        <v>330</v>
      </c>
      <c r="E121" s="77" t="str">
        <f t="shared" si="20"/>
        <v>△</v>
      </c>
      <c r="F121" s="78">
        <f t="shared" si="21"/>
        <v>330</v>
      </c>
      <c r="G121" s="76">
        <v>9</v>
      </c>
      <c r="H121" s="76">
        <v>3</v>
      </c>
      <c r="I121" s="76">
        <v>0</v>
      </c>
      <c r="J121" s="78">
        <f t="shared" si="11"/>
        <v>12</v>
      </c>
      <c r="K121" s="79">
        <v>9</v>
      </c>
      <c r="L121" s="76">
        <v>4</v>
      </c>
      <c r="M121" s="76">
        <v>0</v>
      </c>
      <c r="N121" s="78">
        <f t="shared" si="12"/>
        <v>13</v>
      </c>
      <c r="O121" s="80" t="str">
        <f t="shared" si="13"/>
        <v>△</v>
      </c>
      <c r="P121" s="78">
        <f t="shared" si="14"/>
        <v>1</v>
      </c>
      <c r="Q121" s="48">
        <f t="shared" si="15"/>
      </c>
      <c r="R121" s="40">
        <f t="shared" si="16"/>
        <v>0</v>
      </c>
      <c r="S121" s="78">
        <v>0</v>
      </c>
      <c r="T121" s="74">
        <v>0</v>
      </c>
      <c r="U121" s="80" t="str">
        <f t="shared" si="17"/>
        <v>△</v>
      </c>
      <c r="V121" s="78">
        <f t="shared" si="18"/>
        <v>331</v>
      </c>
      <c r="W121" s="81">
        <f t="shared" si="19"/>
        <v>1920</v>
      </c>
    </row>
    <row r="122" spans="1:25" s="47" customFormat="1" ht="12.75" customHeight="1">
      <c r="A122" s="44" t="s">
        <v>50</v>
      </c>
      <c r="B122" s="65">
        <f>SUM(B123:B127)</f>
        <v>5358</v>
      </c>
      <c r="C122" s="66" t="s">
        <v>31</v>
      </c>
      <c r="D122" s="67">
        <f>SUM(D123:D127)</f>
        <v>911</v>
      </c>
      <c r="E122" s="68" t="str">
        <f t="shared" si="20"/>
        <v>△</v>
      </c>
      <c r="F122" s="69">
        <f t="shared" si="21"/>
        <v>911</v>
      </c>
      <c r="G122" s="67">
        <f>SUM(G123:G127)</f>
        <v>19</v>
      </c>
      <c r="H122" s="67">
        <f>SUM(H123:H127)</f>
        <v>4</v>
      </c>
      <c r="I122" s="67">
        <f>SUM(I123:I127)</f>
        <v>0</v>
      </c>
      <c r="J122" s="69">
        <f t="shared" si="11"/>
        <v>23</v>
      </c>
      <c r="K122" s="70">
        <f>SUM(K123:K127)</f>
        <v>19</v>
      </c>
      <c r="L122" s="67">
        <f>SUM(L123:L127)</f>
        <v>9</v>
      </c>
      <c r="M122" s="67">
        <f>SUM(M123:M127)</f>
        <v>0</v>
      </c>
      <c r="N122" s="69">
        <f t="shared" si="12"/>
        <v>28</v>
      </c>
      <c r="O122" s="71" t="str">
        <f t="shared" si="13"/>
        <v>△</v>
      </c>
      <c r="P122" s="69">
        <f t="shared" si="14"/>
        <v>5</v>
      </c>
      <c r="Q122" s="45">
        <f t="shared" si="15"/>
      </c>
      <c r="R122" s="53">
        <f t="shared" si="16"/>
        <v>0</v>
      </c>
      <c r="S122" s="69">
        <f>SUM(S123:S127)</f>
        <v>0</v>
      </c>
      <c r="T122" s="65">
        <f>SUM(T123:T127)</f>
        <v>0</v>
      </c>
      <c r="U122" s="71" t="str">
        <f t="shared" si="17"/>
        <v>△</v>
      </c>
      <c r="V122" s="69">
        <f t="shared" si="18"/>
        <v>916</v>
      </c>
      <c r="W122" s="72">
        <f t="shared" si="19"/>
        <v>4442</v>
      </c>
      <c r="X122" s="73"/>
      <c r="Y122" s="47">
        <v>1</v>
      </c>
    </row>
    <row r="123" spans="1:23" ht="12.75" customHeight="1">
      <c r="A123" s="35">
        <v>95</v>
      </c>
      <c r="B123" s="74">
        <v>1707</v>
      </c>
      <c r="C123" s="75" t="s">
        <v>31</v>
      </c>
      <c r="D123" s="76">
        <v>259</v>
      </c>
      <c r="E123" s="77" t="str">
        <f t="shared" si="20"/>
        <v>△</v>
      </c>
      <c r="F123" s="78">
        <f t="shared" si="21"/>
        <v>259</v>
      </c>
      <c r="G123" s="76">
        <v>6</v>
      </c>
      <c r="H123" s="76">
        <v>2</v>
      </c>
      <c r="I123" s="76">
        <v>0</v>
      </c>
      <c r="J123" s="78">
        <f t="shared" si="11"/>
        <v>8</v>
      </c>
      <c r="K123" s="79">
        <v>6</v>
      </c>
      <c r="L123" s="76">
        <v>2</v>
      </c>
      <c r="M123" s="76">
        <v>0</v>
      </c>
      <c r="N123" s="78">
        <f t="shared" si="12"/>
        <v>8</v>
      </c>
      <c r="O123" s="80">
        <f t="shared" si="13"/>
      </c>
      <c r="P123" s="78">
        <f t="shared" si="14"/>
        <v>0</v>
      </c>
      <c r="Q123" s="48">
        <f t="shared" si="15"/>
      </c>
      <c r="R123" s="40">
        <f t="shared" si="16"/>
        <v>0</v>
      </c>
      <c r="S123" s="78">
        <v>0</v>
      </c>
      <c r="T123" s="74">
        <v>0</v>
      </c>
      <c r="U123" s="80" t="str">
        <f t="shared" si="17"/>
        <v>△</v>
      </c>
      <c r="V123" s="78">
        <f t="shared" si="18"/>
        <v>259</v>
      </c>
      <c r="W123" s="81">
        <f t="shared" si="19"/>
        <v>1448</v>
      </c>
    </row>
    <row r="124" spans="1:23" ht="12.75" customHeight="1">
      <c r="A124" s="49">
        <v>96</v>
      </c>
      <c r="B124" s="74">
        <v>1255</v>
      </c>
      <c r="C124" s="75" t="s">
        <v>31</v>
      </c>
      <c r="D124" s="76">
        <v>219</v>
      </c>
      <c r="E124" s="77" t="str">
        <f t="shared" si="20"/>
        <v>△</v>
      </c>
      <c r="F124" s="78">
        <f t="shared" si="21"/>
        <v>219</v>
      </c>
      <c r="G124" s="76">
        <v>3</v>
      </c>
      <c r="H124" s="76">
        <v>0</v>
      </c>
      <c r="I124" s="76">
        <v>0</v>
      </c>
      <c r="J124" s="78">
        <f t="shared" si="11"/>
        <v>3</v>
      </c>
      <c r="K124" s="79">
        <v>3</v>
      </c>
      <c r="L124" s="76">
        <v>5</v>
      </c>
      <c r="M124" s="76">
        <v>0</v>
      </c>
      <c r="N124" s="78">
        <f t="shared" si="12"/>
        <v>8</v>
      </c>
      <c r="O124" s="80" t="str">
        <f t="shared" si="13"/>
        <v>△</v>
      </c>
      <c r="P124" s="78">
        <f t="shared" si="14"/>
        <v>5</v>
      </c>
      <c r="Q124" s="48">
        <f t="shared" si="15"/>
      </c>
      <c r="R124" s="40">
        <f t="shared" si="16"/>
        <v>0</v>
      </c>
      <c r="S124" s="78">
        <v>0</v>
      </c>
      <c r="T124" s="74">
        <v>0</v>
      </c>
      <c r="U124" s="80" t="str">
        <f t="shared" si="17"/>
        <v>△</v>
      </c>
      <c r="V124" s="78">
        <f t="shared" si="18"/>
        <v>224</v>
      </c>
      <c r="W124" s="81">
        <f t="shared" si="19"/>
        <v>1031</v>
      </c>
    </row>
    <row r="125" spans="1:23" ht="12.75" customHeight="1">
      <c r="A125" s="49">
        <v>97</v>
      </c>
      <c r="B125" s="74">
        <v>1110</v>
      </c>
      <c r="C125" s="75" t="s">
        <v>31</v>
      </c>
      <c r="D125" s="76">
        <v>199</v>
      </c>
      <c r="E125" s="77" t="str">
        <f t="shared" si="20"/>
        <v>△</v>
      </c>
      <c r="F125" s="78">
        <f t="shared" si="21"/>
        <v>199</v>
      </c>
      <c r="G125" s="76">
        <v>4</v>
      </c>
      <c r="H125" s="76">
        <v>1</v>
      </c>
      <c r="I125" s="76">
        <v>0</v>
      </c>
      <c r="J125" s="78">
        <f t="shared" si="11"/>
        <v>5</v>
      </c>
      <c r="K125" s="79">
        <v>4</v>
      </c>
      <c r="L125" s="76">
        <v>1</v>
      </c>
      <c r="M125" s="76">
        <v>0</v>
      </c>
      <c r="N125" s="78">
        <f t="shared" si="12"/>
        <v>5</v>
      </c>
      <c r="O125" s="80">
        <f t="shared" si="13"/>
      </c>
      <c r="P125" s="78">
        <f t="shared" si="14"/>
        <v>0</v>
      </c>
      <c r="Q125" s="48">
        <f t="shared" si="15"/>
      </c>
      <c r="R125" s="40">
        <f t="shared" si="16"/>
        <v>0</v>
      </c>
      <c r="S125" s="78">
        <v>0</v>
      </c>
      <c r="T125" s="74">
        <v>0</v>
      </c>
      <c r="U125" s="80" t="str">
        <f t="shared" si="17"/>
        <v>△</v>
      </c>
      <c r="V125" s="78">
        <f t="shared" si="18"/>
        <v>199</v>
      </c>
      <c r="W125" s="81">
        <f t="shared" si="19"/>
        <v>911</v>
      </c>
    </row>
    <row r="126" spans="1:23" ht="12.75" customHeight="1">
      <c r="A126" s="49">
        <v>98</v>
      </c>
      <c r="B126" s="74">
        <v>733</v>
      </c>
      <c r="C126" s="75" t="s">
        <v>31</v>
      </c>
      <c r="D126" s="76">
        <v>140</v>
      </c>
      <c r="E126" s="77" t="str">
        <f t="shared" si="20"/>
        <v>△</v>
      </c>
      <c r="F126" s="78">
        <f t="shared" si="21"/>
        <v>140</v>
      </c>
      <c r="G126" s="76">
        <v>5</v>
      </c>
      <c r="H126" s="76">
        <v>1</v>
      </c>
      <c r="I126" s="76">
        <v>0</v>
      </c>
      <c r="J126" s="78">
        <f t="shared" si="11"/>
        <v>6</v>
      </c>
      <c r="K126" s="79">
        <v>5</v>
      </c>
      <c r="L126" s="76">
        <v>0</v>
      </c>
      <c r="M126" s="76">
        <v>0</v>
      </c>
      <c r="N126" s="78">
        <f t="shared" si="12"/>
        <v>5</v>
      </c>
      <c r="O126" s="80">
        <f t="shared" si="13"/>
      </c>
      <c r="P126" s="78">
        <f t="shared" si="14"/>
        <v>1</v>
      </c>
      <c r="Q126" s="48">
        <f t="shared" si="15"/>
      </c>
      <c r="R126" s="40">
        <f t="shared" si="16"/>
        <v>0</v>
      </c>
      <c r="S126" s="78">
        <v>0</v>
      </c>
      <c r="T126" s="74">
        <v>0</v>
      </c>
      <c r="U126" s="80" t="str">
        <f t="shared" si="17"/>
        <v>△</v>
      </c>
      <c r="V126" s="78">
        <f t="shared" si="18"/>
        <v>139</v>
      </c>
      <c r="W126" s="81">
        <f t="shared" si="19"/>
        <v>594</v>
      </c>
    </row>
    <row r="127" spans="1:23" ht="12.75" customHeight="1">
      <c r="A127" s="49">
        <v>99</v>
      </c>
      <c r="B127" s="74">
        <v>553</v>
      </c>
      <c r="C127" s="75" t="s">
        <v>31</v>
      </c>
      <c r="D127" s="76">
        <v>94</v>
      </c>
      <c r="E127" s="77" t="str">
        <f t="shared" si="20"/>
        <v>△</v>
      </c>
      <c r="F127" s="78">
        <f t="shared" si="21"/>
        <v>94</v>
      </c>
      <c r="G127" s="76">
        <v>1</v>
      </c>
      <c r="H127" s="76">
        <v>0</v>
      </c>
      <c r="I127" s="76">
        <v>0</v>
      </c>
      <c r="J127" s="78">
        <f t="shared" si="11"/>
        <v>1</v>
      </c>
      <c r="K127" s="79">
        <v>1</v>
      </c>
      <c r="L127" s="76">
        <v>1</v>
      </c>
      <c r="M127" s="76">
        <v>0</v>
      </c>
      <c r="N127" s="78">
        <f t="shared" si="12"/>
        <v>2</v>
      </c>
      <c r="O127" s="80" t="str">
        <f t="shared" si="13"/>
        <v>△</v>
      </c>
      <c r="P127" s="78">
        <f t="shared" si="14"/>
        <v>1</v>
      </c>
      <c r="Q127" s="48">
        <f t="shared" si="15"/>
      </c>
      <c r="R127" s="40">
        <f t="shared" si="16"/>
        <v>0</v>
      </c>
      <c r="S127" s="78">
        <v>0</v>
      </c>
      <c r="T127" s="74">
        <v>0</v>
      </c>
      <c r="U127" s="80" t="str">
        <f t="shared" si="17"/>
        <v>△</v>
      </c>
      <c r="V127" s="78">
        <f t="shared" si="18"/>
        <v>95</v>
      </c>
      <c r="W127" s="81">
        <f t="shared" si="19"/>
        <v>458</v>
      </c>
    </row>
    <row r="128" spans="1:25" s="47" customFormat="1" ht="12.75" customHeight="1">
      <c r="A128" s="44" t="str">
        <f>"100～  "</f>
        <v>100～  </v>
      </c>
      <c r="B128" s="65">
        <v>983</v>
      </c>
      <c r="C128" s="66" t="s">
        <v>31</v>
      </c>
      <c r="D128" s="67">
        <v>209</v>
      </c>
      <c r="E128" s="68" t="str">
        <f t="shared" si="20"/>
        <v>△</v>
      </c>
      <c r="F128" s="69">
        <f t="shared" si="21"/>
        <v>209</v>
      </c>
      <c r="G128" s="67">
        <v>3</v>
      </c>
      <c r="H128" s="67">
        <v>0</v>
      </c>
      <c r="I128" s="67">
        <v>1</v>
      </c>
      <c r="J128" s="69">
        <f t="shared" si="11"/>
        <v>4</v>
      </c>
      <c r="K128" s="70">
        <v>3</v>
      </c>
      <c r="L128" s="67">
        <v>0</v>
      </c>
      <c r="M128" s="67">
        <v>0</v>
      </c>
      <c r="N128" s="69">
        <f t="shared" si="12"/>
        <v>3</v>
      </c>
      <c r="O128" s="71">
        <f t="shared" si="13"/>
      </c>
      <c r="P128" s="69">
        <f t="shared" si="14"/>
        <v>1</v>
      </c>
      <c r="Q128" s="45">
        <f t="shared" si="15"/>
      </c>
      <c r="R128" s="53">
        <f t="shared" si="16"/>
        <v>0</v>
      </c>
      <c r="S128" s="69">
        <v>0</v>
      </c>
      <c r="T128" s="65">
        <v>0</v>
      </c>
      <c r="U128" s="71" t="str">
        <f t="shared" si="17"/>
        <v>△</v>
      </c>
      <c r="V128" s="69">
        <f t="shared" si="18"/>
        <v>208</v>
      </c>
      <c r="W128" s="72">
        <f t="shared" si="19"/>
        <v>775</v>
      </c>
      <c r="Y128" s="47">
        <v>1</v>
      </c>
    </row>
    <row r="129" spans="1:25" ht="12.75" customHeight="1" thickBot="1">
      <c r="A129" s="83" t="s">
        <v>51</v>
      </c>
      <c r="B129" s="84">
        <v>4253</v>
      </c>
      <c r="C129" s="85"/>
      <c r="D129" s="85"/>
      <c r="E129" s="86"/>
      <c r="F129" s="87"/>
      <c r="G129" s="85"/>
      <c r="H129" s="85"/>
      <c r="I129" s="85"/>
      <c r="J129" s="87"/>
      <c r="K129" s="88"/>
      <c r="L129" s="85"/>
      <c r="M129" s="85"/>
      <c r="N129" s="87"/>
      <c r="O129" s="89"/>
      <c r="P129" s="87"/>
      <c r="Q129" s="89"/>
      <c r="R129" s="87"/>
      <c r="S129" s="87"/>
      <c r="T129" s="84"/>
      <c r="U129" s="89"/>
      <c r="V129" s="87"/>
      <c r="W129" s="90">
        <f>B129</f>
        <v>4253</v>
      </c>
      <c r="Y129" s="2">
        <v>1</v>
      </c>
    </row>
  </sheetData>
  <sheetProtection/>
  <mergeCells count="16">
    <mergeCell ref="G4:J4"/>
    <mergeCell ref="K4:N4"/>
    <mergeCell ref="O4:P5"/>
    <mergeCell ref="Q4:R4"/>
    <mergeCell ref="E5:F5"/>
    <mergeCell ref="Q5:R5"/>
    <mergeCell ref="A1:J1"/>
    <mergeCell ref="K1:L1"/>
    <mergeCell ref="M1:N1"/>
    <mergeCell ref="N2:T2"/>
    <mergeCell ref="V2:W2"/>
    <mergeCell ref="C3:F4"/>
    <mergeCell ref="G3:P3"/>
    <mergeCell ref="Q3:R3"/>
    <mergeCell ref="T3:T5"/>
    <mergeCell ref="U3:V5"/>
  </mergeCells>
  <printOptions/>
  <pageMargins left="0.9055118110236221" right="0.9055118110236221" top="0.7874015748031497" bottom="0.5905511811023623" header="0.5118110236220472" footer="0.5118110236220472"/>
  <pageSetup fitToWidth="4" horizontalDpi="600" verticalDpi="600" orientation="portrait" pageOrder="overThenDown" paperSize="9" scale="95" r:id="rId2"/>
  <rowBreaks count="1" manualBreakCount="1">
    <brk id="67" max="22" man="1"/>
  </rowBreaks>
  <colBreaks count="1" manualBreakCount="1">
    <brk id="10" min="5" max="12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9"/>
  <sheetViews>
    <sheetView showGridLines="0" zoomScaleSheetLayoutView="90" zoomScalePageLayoutView="0" workbookViewId="0" topLeftCell="A1">
      <selection activeCell="A1" sqref="A1:J1"/>
    </sheetView>
  </sheetViews>
  <sheetFormatPr defaultColWidth="9.00390625" defaultRowHeight="13.5"/>
  <cols>
    <col min="1" max="1" width="8.625" style="2" customWidth="1"/>
    <col min="2" max="2" width="10.625" style="2" customWidth="1"/>
    <col min="3" max="4" width="9.125" style="2" customWidth="1"/>
    <col min="5" max="5" width="4.00390625" style="2" customWidth="1"/>
    <col min="6" max="6" width="6.625" style="2" customWidth="1"/>
    <col min="7" max="14" width="9.125" style="2" customWidth="1"/>
    <col min="15" max="15" width="3.625" style="2" customWidth="1"/>
    <col min="16" max="16" width="6.625" style="2" customWidth="1"/>
    <col min="17" max="17" width="3.625" style="2" customWidth="1"/>
    <col min="18" max="18" width="6.625" style="2" customWidth="1"/>
    <col min="19" max="19" width="6.625" style="2" hidden="1" customWidth="1"/>
    <col min="20" max="20" width="9.00390625" style="2" customWidth="1"/>
    <col min="21" max="21" width="4.00390625" style="2" customWidth="1"/>
    <col min="22" max="22" width="6.625" style="2" customWidth="1"/>
    <col min="23" max="23" width="10.625" style="2" customWidth="1"/>
    <col min="24" max="24" width="9.00390625" style="2" customWidth="1"/>
    <col min="25" max="25" width="4.00390625" style="2" hidden="1" customWidth="1"/>
    <col min="26" max="16384" width="9.00390625" style="2" customWidth="1"/>
  </cols>
  <sheetData>
    <row r="1" spans="1:24" ht="17.25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6" t="s">
        <v>75</v>
      </c>
      <c r="L1" s="256"/>
      <c r="M1" s="255"/>
      <c r="N1" s="255"/>
      <c r="O1" s="1"/>
      <c r="X1" s="3"/>
    </row>
    <row r="2" spans="1:23" ht="13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57" t="s">
        <v>2</v>
      </c>
      <c r="O2" s="257"/>
      <c r="P2" s="257"/>
      <c r="Q2" s="257"/>
      <c r="R2" s="257"/>
      <c r="S2" s="257"/>
      <c r="T2" s="257"/>
      <c r="U2" s="5"/>
      <c r="V2" s="258" t="s">
        <v>3</v>
      </c>
      <c r="W2" s="258"/>
    </row>
    <row r="3" spans="1:24" ht="13.5" customHeight="1">
      <c r="A3" s="6" t="s">
        <v>4</v>
      </c>
      <c r="B3" s="7" t="s">
        <v>5</v>
      </c>
      <c r="C3" s="259" t="s">
        <v>6</v>
      </c>
      <c r="D3" s="260"/>
      <c r="E3" s="260"/>
      <c r="F3" s="261"/>
      <c r="G3" s="265" t="s">
        <v>7</v>
      </c>
      <c r="H3" s="266"/>
      <c r="I3" s="266"/>
      <c r="J3" s="266"/>
      <c r="K3" s="266"/>
      <c r="L3" s="266"/>
      <c r="M3" s="266"/>
      <c r="N3" s="266"/>
      <c r="O3" s="266"/>
      <c r="P3" s="267"/>
      <c r="Q3" s="259" t="s">
        <v>8</v>
      </c>
      <c r="R3" s="261"/>
      <c r="S3" s="8"/>
      <c r="T3" s="268" t="s">
        <v>74</v>
      </c>
      <c r="U3" s="259" t="s">
        <v>73</v>
      </c>
      <c r="V3" s="261"/>
      <c r="W3" s="10" t="s">
        <v>11</v>
      </c>
      <c r="X3" s="11"/>
    </row>
    <row r="4" spans="1:24" ht="13.5">
      <c r="A4" s="12"/>
      <c r="B4" s="13" t="s">
        <v>12</v>
      </c>
      <c r="C4" s="262"/>
      <c r="D4" s="263"/>
      <c r="E4" s="263"/>
      <c r="F4" s="264"/>
      <c r="G4" s="275" t="s">
        <v>13</v>
      </c>
      <c r="H4" s="276"/>
      <c r="I4" s="276"/>
      <c r="J4" s="277"/>
      <c r="K4" s="275" t="s">
        <v>14</v>
      </c>
      <c r="L4" s="276"/>
      <c r="M4" s="276"/>
      <c r="N4" s="277"/>
      <c r="O4" s="275" t="s">
        <v>15</v>
      </c>
      <c r="P4" s="277"/>
      <c r="Q4" s="271" t="s">
        <v>16</v>
      </c>
      <c r="R4" s="272"/>
      <c r="S4" s="14"/>
      <c r="T4" s="269"/>
      <c r="U4" s="271"/>
      <c r="V4" s="272"/>
      <c r="W4" s="16" t="s">
        <v>12</v>
      </c>
      <c r="X4" s="17"/>
    </row>
    <row r="5" spans="1:24" ht="13.5">
      <c r="A5" s="18" t="s">
        <v>17</v>
      </c>
      <c r="B5" s="19" t="s">
        <v>18</v>
      </c>
      <c r="C5" s="20" t="s">
        <v>19</v>
      </c>
      <c r="D5" s="20" t="s">
        <v>20</v>
      </c>
      <c r="E5" s="278" t="s">
        <v>21</v>
      </c>
      <c r="F5" s="279"/>
      <c r="G5" s="20" t="s">
        <v>22</v>
      </c>
      <c r="H5" s="20" t="s">
        <v>23</v>
      </c>
      <c r="I5" s="20" t="s">
        <v>24</v>
      </c>
      <c r="J5" s="21" t="s">
        <v>25</v>
      </c>
      <c r="K5" s="20" t="s">
        <v>22</v>
      </c>
      <c r="L5" s="20" t="s">
        <v>23</v>
      </c>
      <c r="M5" s="20" t="s">
        <v>26</v>
      </c>
      <c r="N5" s="21" t="s">
        <v>25</v>
      </c>
      <c r="O5" s="273"/>
      <c r="P5" s="274"/>
      <c r="Q5" s="273" t="s">
        <v>27</v>
      </c>
      <c r="R5" s="274"/>
      <c r="S5" s="23"/>
      <c r="T5" s="270"/>
      <c r="U5" s="273"/>
      <c r="V5" s="274"/>
      <c r="W5" s="24" t="s">
        <v>18</v>
      </c>
      <c r="X5" s="17"/>
    </row>
    <row r="6" spans="1:24" ht="12.75" customHeight="1">
      <c r="A6" s="25" t="s">
        <v>28</v>
      </c>
      <c r="B6" s="26">
        <f>SUMIF($Y$8:$Y$129,$Y$7,B8:B129)</f>
        <v>639437</v>
      </c>
      <c r="C6" s="27">
        <f>SUMIF($Y$8:$Y$129,$Y$7,C8:C129)</f>
        <v>4990</v>
      </c>
      <c r="D6" s="28">
        <f>SUMIF($Y$8:$Y$129,$Y$7,D8:D129)</f>
        <v>8219</v>
      </c>
      <c r="E6" s="29" t="str">
        <f>IF(C6-D6&lt;0,"△","")</f>
        <v>△</v>
      </c>
      <c r="F6" s="30">
        <f>ABS(C6-D6)</f>
        <v>3229</v>
      </c>
      <c r="G6" s="27">
        <f>SUMIF($Y$8:$Y$129,$Y$7,G8:G129)</f>
        <v>10179</v>
      </c>
      <c r="H6" s="28">
        <f>SUMIF($Y$8:$Y$129,$Y$7,H8:H129)</f>
        <v>10510</v>
      </c>
      <c r="I6" s="28">
        <f>SUMIF($Y$8:$Y$129,$Y$7,I8:I129)</f>
        <v>160</v>
      </c>
      <c r="J6" s="30">
        <f>SUM(G6:I6)</f>
        <v>20849</v>
      </c>
      <c r="K6" s="27">
        <f>SUMIF($Y$8:$Y$129,$Y$7,K8:K129)</f>
        <v>10179</v>
      </c>
      <c r="L6" s="28">
        <f>SUMIF($Y$8:$Y$129,$Y$7,L8:L129)</f>
        <v>12198</v>
      </c>
      <c r="M6" s="28">
        <f>SUMIF($Y$8:$Y$129,$Y$7,M8:M129)</f>
        <v>206</v>
      </c>
      <c r="N6" s="30">
        <f>SUM(K6:M6)</f>
        <v>22583</v>
      </c>
      <c r="O6" s="31" t="str">
        <f>IF(J6-N6&lt;0,"△","")</f>
        <v>△</v>
      </c>
      <c r="P6" s="30">
        <f>ABS(J6-N6)</f>
        <v>1734</v>
      </c>
      <c r="Q6" s="31" t="str">
        <f>IF(S6&lt;0,"△","")</f>
        <v>△</v>
      </c>
      <c r="R6" s="32">
        <f>ABS(S6)</f>
        <v>52</v>
      </c>
      <c r="S6" s="32">
        <f>SUMIF($Y$8:$Y$129,$Y$7,S8:S129)</f>
        <v>-52</v>
      </c>
      <c r="T6" s="33">
        <f>SUMIF($Y$8:$Y$129,$Y$7,T8:T129)</f>
        <v>2</v>
      </c>
      <c r="U6" s="31" t="str">
        <f>IF(SUM(IF(E6="",F6,-F6),IF(O6="",P6,-P6),IF(Q6="",R6,-R6),T6)&lt;0,"△","")</f>
        <v>△</v>
      </c>
      <c r="V6" s="30">
        <f>ABS(SUM(IF(E6="",F6,-F6),IF(O6="",P6,-P6),IF(Q6="",R6,-R6),T6))</f>
        <v>5013</v>
      </c>
      <c r="W6" s="34">
        <f>SUMIF($Y$8:$Y$129,$Y$7,W8:W129)</f>
        <v>634424</v>
      </c>
      <c r="X6" s="11"/>
    </row>
    <row r="7" spans="1:25" ht="12.75" customHeight="1">
      <c r="A7" s="35" t="s">
        <v>29</v>
      </c>
      <c r="B7" s="36"/>
      <c r="C7" s="37"/>
      <c r="D7" s="38"/>
      <c r="E7" s="39"/>
      <c r="F7" s="40"/>
      <c r="G7" s="37"/>
      <c r="H7" s="38"/>
      <c r="I7" s="38"/>
      <c r="J7" s="41"/>
      <c r="K7" s="37"/>
      <c r="L7" s="38"/>
      <c r="M7" s="38"/>
      <c r="N7" s="41"/>
      <c r="O7" s="42"/>
      <c r="P7" s="40"/>
      <c r="Q7" s="42"/>
      <c r="R7" s="40"/>
      <c r="S7" s="40"/>
      <c r="T7" s="36"/>
      <c r="U7" s="42"/>
      <c r="V7" s="40"/>
      <c r="W7" s="43"/>
      <c r="X7" s="17"/>
      <c r="Y7" s="2">
        <v>1</v>
      </c>
    </row>
    <row r="8" spans="1:25" s="47" customFormat="1" ht="12.75" customHeight="1">
      <c r="A8" s="44" t="s">
        <v>72</v>
      </c>
      <c r="B8" s="33">
        <f>SUM(B9:B13)</f>
        <v>21073</v>
      </c>
      <c r="C8" s="27">
        <f>SUM(C9:C13)</f>
        <v>4990</v>
      </c>
      <c r="D8" s="28">
        <f>SUM(D9:D13)</f>
        <v>18</v>
      </c>
      <c r="E8" s="29">
        <f>IF(C8-D8&lt;0,"△","")</f>
      </c>
      <c r="F8" s="30">
        <f>ABS(C8-D8)</f>
        <v>4972</v>
      </c>
      <c r="G8" s="27">
        <f>SUM(G9:G13)</f>
        <v>1065</v>
      </c>
      <c r="H8" s="28">
        <f>SUM(H9:H13)</f>
        <v>633</v>
      </c>
      <c r="I8" s="28">
        <f>SUM(I9:I13)</f>
        <v>2</v>
      </c>
      <c r="J8" s="30">
        <f aca="true" t="shared" si="0" ref="J8:J39">SUM(G8:I8)</f>
        <v>1700</v>
      </c>
      <c r="K8" s="27">
        <f>SUM(K9:K13)</f>
        <v>1065</v>
      </c>
      <c r="L8" s="28">
        <f>SUM(L9:L13)</f>
        <v>649</v>
      </c>
      <c r="M8" s="28">
        <f>SUM(M9:M13)</f>
        <v>6</v>
      </c>
      <c r="N8" s="30">
        <f aca="true" t="shared" si="1" ref="N8:N39">SUM(K8:M8)</f>
        <v>1720</v>
      </c>
      <c r="O8" s="45" t="str">
        <f aca="true" t="shared" si="2" ref="O8:O39">IF(J8-N8&lt;0,"△","")</f>
        <v>△</v>
      </c>
      <c r="P8" s="30">
        <f aca="true" t="shared" si="3" ref="P8:P39">ABS(J8-N8)</f>
        <v>20</v>
      </c>
      <c r="Q8" s="45">
        <f aca="true" t="shared" si="4" ref="Q8:Q39">IF(S8&lt;0,"△","")</f>
      </c>
      <c r="R8" s="30">
        <f aca="true" t="shared" si="5" ref="R8:R39">ABS(S8)</f>
        <v>8</v>
      </c>
      <c r="S8" s="30">
        <f>SUM(S9:S13)</f>
        <v>8</v>
      </c>
      <c r="T8" s="33">
        <f>SUM(T9:T13)</f>
        <v>0</v>
      </c>
      <c r="U8" s="45">
        <f aca="true" t="shared" si="6" ref="U8:U39">IF(SUM(IF(E8="",F8,-F8),IF(O8="",P8,-P8),IF(Q8="",R8,-R8),T8)&lt;0,"△","")</f>
      </c>
      <c r="V8" s="30">
        <f aca="true" t="shared" si="7" ref="V8:V39">ABS(SUM(IF(E8="",F8,-F8),IF(O8="",P8,-P8),IF(Q8="",R8,-R8),T8))</f>
        <v>4960</v>
      </c>
      <c r="W8" s="34">
        <f aca="true" t="shared" si="8" ref="W8:W39">B8+IF(U8="",V8,-V8)</f>
        <v>26033</v>
      </c>
      <c r="X8" s="46"/>
      <c r="Y8" s="47">
        <v>1</v>
      </c>
    </row>
    <row r="9" spans="1:24" ht="12.75" customHeight="1">
      <c r="A9" s="35">
        <v>0</v>
      </c>
      <c r="B9" s="36">
        <v>0</v>
      </c>
      <c r="C9" s="37">
        <v>4990</v>
      </c>
      <c r="D9" s="39">
        <v>14</v>
      </c>
      <c r="E9" s="39">
        <f>IF(C9-D9&lt;0,"△","")</f>
      </c>
      <c r="F9" s="40">
        <f>ABS(C9-D9)</f>
        <v>4976</v>
      </c>
      <c r="G9" s="38">
        <v>285</v>
      </c>
      <c r="H9" s="38">
        <v>91</v>
      </c>
      <c r="I9" s="38">
        <v>1</v>
      </c>
      <c r="J9" s="40">
        <f t="shared" si="0"/>
        <v>377</v>
      </c>
      <c r="K9" s="37">
        <v>285</v>
      </c>
      <c r="L9" s="38">
        <v>91</v>
      </c>
      <c r="M9" s="38">
        <v>6</v>
      </c>
      <c r="N9" s="40">
        <f t="shared" si="1"/>
        <v>382</v>
      </c>
      <c r="O9" s="42" t="str">
        <f t="shared" si="2"/>
        <v>△</v>
      </c>
      <c r="P9" s="40">
        <f t="shared" si="3"/>
        <v>5</v>
      </c>
      <c r="Q9" s="48">
        <f t="shared" si="4"/>
      </c>
      <c r="R9" s="40">
        <f t="shared" si="5"/>
        <v>6</v>
      </c>
      <c r="S9" s="40">
        <v>6</v>
      </c>
      <c r="T9" s="36">
        <v>0</v>
      </c>
      <c r="U9" s="42">
        <f t="shared" si="6"/>
      </c>
      <c r="V9" s="40">
        <f t="shared" si="7"/>
        <v>4977</v>
      </c>
      <c r="W9" s="43">
        <f t="shared" si="8"/>
        <v>4977</v>
      </c>
      <c r="X9" s="11"/>
    </row>
    <row r="10" spans="1:24" ht="12.75" customHeight="1">
      <c r="A10" s="49">
        <v>1</v>
      </c>
      <c r="B10" s="36">
        <v>5223</v>
      </c>
      <c r="C10" s="50" t="s">
        <v>52</v>
      </c>
      <c r="D10" s="38">
        <v>0</v>
      </c>
      <c r="E10" s="39">
        <f aca="true" t="shared" si="9" ref="E10:E41">IF(D10&lt;&gt;0,"△","")</f>
      </c>
      <c r="F10" s="40">
        <f aca="true" t="shared" si="10" ref="F10:F41">D10</f>
        <v>0</v>
      </c>
      <c r="G10" s="37">
        <v>217</v>
      </c>
      <c r="H10" s="38">
        <v>156</v>
      </c>
      <c r="I10" s="38">
        <v>0</v>
      </c>
      <c r="J10" s="40">
        <f t="shared" si="0"/>
        <v>373</v>
      </c>
      <c r="K10" s="37">
        <v>217</v>
      </c>
      <c r="L10" s="38">
        <v>153</v>
      </c>
      <c r="M10" s="38">
        <v>0</v>
      </c>
      <c r="N10" s="40">
        <f t="shared" si="1"/>
        <v>370</v>
      </c>
      <c r="O10" s="42">
        <f t="shared" si="2"/>
      </c>
      <c r="P10" s="40">
        <f t="shared" si="3"/>
        <v>3</v>
      </c>
      <c r="Q10" s="48">
        <f t="shared" si="4"/>
      </c>
      <c r="R10" s="40">
        <f t="shared" si="5"/>
        <v>1</v>
      </c>
      <c r="S10" s="40">
        <v>1</v>
      </c>
      <c r="T10" s="36">
        <v>0</v>
      </c>
      <c r="U10" s="42">
        <f t="shared" si="6"/>
      </c>
      <c r="V10" s="40">
        <f t="shared" si="7"/>
        <v>4</v>
      </c>
      <c r="W10" s="43">
        <f t="shared" si="8"/>
        <v>5227</v>
      </c>
      <c r="X10" s="17"/>
    </row>
    <row r="11" spans="1:24" ht="12.75" customHeight="1">
      <c r="A11" s="49">
        <v>2</v>
      </c>
      <c r="B11" s="36">
        <v>5285</v>
      </c>
      <c r="C11" s="50" t="s">
        <v>52</v>
      </c>
      <c r="D11" s="38">
        <v>3</v>
      </c>
      <c r="E11" s="39" t="str">
        <f t="shared" si="9"/>
        <v>△</v>
      </c>
      <c r="F11" s="40">
        <f t="shared" si="10"/>
        <v>3</v>
      </c>
      <c r="G11" s="37">
        <v>197</v>
      </c>
      <c r="H11" s="38">
        <v>147</v>
      </c>
      <c r="I11" s="38">
        <v>1</v>
      </c>
      <c r="J11" s="40">
        <f t="shared" si="0"/>
        <v>345</v>
      </c>
      <c r="K11" s="37">
        <v>197</v>
      </c>
      <c r="L11" s="38">
        <v>142</v>
      </c>
      <c r="M11" s="38">
        <v>0</v>
      </c>
      <c r="N11" s="40">
        <f t="shared" si="1"/>
        <v>339</v>
      </c>
      <c r="O11" s="42">
        <f t="shared" si="2"/>
      </c>
      <c r="P11" s="40">
        <f t="shared" si="3"/>
        <v>6</v>
      </c>
      <c r="Q11" s="48">
        <f t="shared" si="4"/>
      </c>
      <c r="R11" s="40">
        <f t="shared" si="5"/>
        <v>1</v>
      </c>
      <c r="S11" s="40">
        <v>1</v>
      </c>
      <c r="T11" s="36">
        <v>0</v>
      </c>
      <c r="U11" s="42">
        <f t="shared" si="6"/>
      </c>
      <c r="V11" s="40">
        <f t="shared" si="7"/>
        <v>4</v>
      </c>
      <c r="W11" s="43">
        <f t="shared" si="8"/>
        <v>5289</v>
      </c>
      <c r="X11" s="17"/>
    </row>
    <row r="12" spans="1:24" ht="12.75" customHeight="1">
      <c r="A12" s="49">
        <v>3</v>
      </c>
      <c r="B12" s="36">
        <v>5370</v>
      </c>
      <c r="C12" s="50" t="s">
        <v>52</v>
      </c>
      <c r="D12" s="38">
        <v>1</v>
      </c>
      <c r="E12" s="39" t="str">
        <f t="shared" si="9"/>
        <v>△</v>
      </c>
      <c r="F12" s="40">
        <f t="shared" si="10"/>
        <v>1</v>
      </c>
      <c r="G12" s="37">
        <v>193</v>
      </c>
      <c r="H12" s="38">
        <v>127</v>
      </c>
      <c r="I12" s="38">
        <v>0</v>
      </c>
      <c r="J12" s="40">
        <f t="shared" si="0"/>
        <v>320</v>
      </c>
      <c r="K12" s="37">
        <v>193</v>
      </c>
      <c r="L12" s="38">
        <v>132</v>
      </c>
      <c r="M12" s="38">
        <v>0</v>
      </c>
      <c r="N12" s="40">
        <f t="shared" si="1"/>
        <v>325</v>
      </c>
      <c r="O12" s="42" t="str">
        <f t="shared" si="2"/>
        <v>△</v>
      </c>
      <c r="P12" s="40">
        <f t="shared" si="3"/>
        <v>5</v>
      </c>
      <c r="Q12" s="48" t="str">
        <f t="shared" si="4"/>
        <v>△</v>
      </c>
      <c r="R12" s="40">
        <f t="shared" si="5"/>
        <v>1</v>
      </c>
      <c r="S12" s="40">
        <v>-1</v>
      </c>
      <c r="T12" s="36">
        <v>0</v>
      </c>
      <c r="U12" s="42" t="str">
        <f t="shared" si="6"/>
        <v>△</v>
      </c>
      <c r="V12" s="40">
        <f t="shared" si="7"/>
        <v>7</v>
      </c>
      <c r="W12" s="43">
        <f t="shared" si="8"/>
        <v>5363</v>
      </c>
      <c r="X12" s="17"/>
    </row>
    <row r="13" spans="1:24" ht="12.75" customHeight="1">
      <c r="A13" s="49">
        <v>4</v>
      </c>
      <c r="B13" s="36">
        <v>5195</v>
      </c>
      <c r="C13" s="50" t="s">
        <v>52</v>
      </c>
      <c r="D13" s="38">
        <v>0</v>
      </c>
      <c r="E13" s="39">
        <f t="shared" si="9"/>
      </c>
      <c r="F13" s="40">
        <f t="shared" si="10"/>
        <v>0</v>
      </c>
      <c r="G13" s="37">
        <v>173</v>
      </c>
      <c r="H13" s="38">
        <v>112</v>
      </c>
      <c r="I13" s="38">
        <v>0</v>
      </c>
      <c r="J13" s="40">
        <f t="shared" si="0"/>
        <v>285</v>
      </c>
      <c r="K13" s="37">
        <v>173</v>
      </c>
      <c r="L13" s="38">
        <v>131</v>
      </c>
      <c r="M13" s="38">
        <v>0</v>
      </c>
      <c r="N13" s="40">
        <f t="shared" si="1"/>
        <v>304</v>
      </c>
      <c r="O13" s="42" t="str">
        <f t="shared" si="2"/>
        <v>△</v>
      </c>
      <c r="P13" s="40">
        <f t="shared" si="3"/>
        <v>19</v>
      </c>
      <c r="Q13" s="48">
        <f t="shared" si="4"/>
      </c>
      <c r="R13" s="40">
        <f t="shared" si="5"/>
        <v>1</v>
      </c>
      <c r="S13" s="40">
        <v>1</v>
      </c>
      <c r="T13" s="36">
        <v>0</v>
      </c>
      <c r="U13" s="42" t="str">
        <f t="shared" si="6"/>
        <v>△</v>
      </c>
      <c r="V13" s="40">
        <f t="shared" si="7"/>
        <v>18</v>
      </c>
      <c r="W13" s="43">
        <f t="shared" si="8"/>
        <v>5177</v>
      </c>
      <c r="X13" s="17"/>
    </row>
    <row r="14" spans="1:25" s="47" customFormat="1" ht="12.75" customHeight="1">
      <c r="A14" s="51" t="s">
        <v>71</v>
      </c>
      <c r="B14" s="33">
        <f>SUM(B15:B19)</f>
        <v>28862</v>
      </c>
      <c r="C14" s="52" t="s">
        <v>52</v>
      </c>
      <c r="D14" s="28">
        <f>SUM(D15:D19)</f>
        <v>3</v>
      </c>
      <c r="E14" s="29" t="str">
        <f t="shared" si="9"/>
        <v>△</v>
      </c>
      <c r="F14" s="30">
        <f t="shared" si="10"/>
        <v>3</v>
      </c>
      <c r="G14" s="27">
        <f>SUM(G15:G19)</f>
        <v>526</v>
      </c>
      <c r="H14" s="28">
        <f>SUM(H15:H19)</f>
        <v>411</v>
      </c>
      <c r="I14" s="28">
        <f>SUM(I15:I19)</f>
        <v>0</v>
      </c>
      <c r="J14" s="30">
        <f t="shared" si="0"/>
        <v>937</v>
      </c>
      <c r="K14" s="27">
        <f>SUM(K15:K19)</f>
        <v>526</v>
      </c>
      <c r="L14" s="28">
        <f>SUM(L15:L19)</f>
        <v>456</v>
      </c>
      <c r="M14" s="28">
        <f>SUM(M15:M19)</f>
        <v>2</v>
      </c>
      <c r="N14" s="30">
        <f t="shared" si="1"/>
        <v>984</v>
      </c>
      <c r="O14" s="45" t="str">
        <f t="shared" si="2"/>
        <v>△</v>
      </c>
      <c r="P14" s="30">
        <f t="shared" si="3"/>
        <v>47</v>
      </c>
      <c r="Q14" s="45" t="str">
        <f t="shared" si="4"/>
        <v>△</v>
      </c>
      <c r="R14" s="53">
        <f t="shared" si="5"/>
        <v>5</v>
      </c>
      <c r="S14" s="30">
        <f>SUM(S15:S19)</f>
        <v>-5</v>
      </c>
      <c r="T14" s="33">
        <f>SUM(T15:T19)</f>
        <v>0</v>
      </c>
      <c r="U14" s="45" t="str">
        <f t="shared" si="6"/>
        <v>△</v>
      </c>
      <c r="V14" s="30">
        <f t="shared" si="7"/>
        <v>55</v>
      </c>
      <c r="W14" s="34">
        <f t="shared" si="8"/>
        <v>28807</v>
      </c>
      <c r="X14" s="46"/>
      <c r="Y14" s="47">
        <v>1</v>
      </c>
    </row>
    <row r="15" spans="1:24" ht="12.75" customHeight="1">
      <c r="A15" s="49">
        <v>5</v>
      </c>
      <c r="B15" s="36">
        <v>5346</v>
      </c>
      <c r="C15" s="50" t="s">
        <v>52</v>
      </c>
      <c r="D15" s="38">
        <v>0</v>
      </c>
      <c r="E15" s="39">
        <f t="shared" si="9"/>
      </c>
      <c r="F15" s="40">
        <f t="shared" si="10"/>
        <v>0</v>
      </c>
      <c r="G15" s="37">
        <v>146</v>
      </c>
      <c r="H15" s="38">
        <v>101</v>
      </c>
      <c r="I15" s="38">
        <v>0</v>
      </c>
      <c r="J15" s="40">
        <f t="shared" si="0"/>
        <v>247</v>
      </c>
      <c r="K15" s="37">
        <v>146</v>
      </c>
      <c r="L15" s="38">
        <v>108</v>
      </c>
      <c r="M15" s="38">
        <v>0</v>
      </c>
      <c r="N15" s="40">
        <f t="shared" si="1"/>
        <v>254</v>
      </c>
      <c r="O15" s="42" t="str">
        <f t="shared" si="2"/>
        <v>△</v>
      </c>
      <c r="P15" s="40">
        <f t="shared" si="3"/>
        <v>7</v>
      </c>
      <c r="Q15" s="48" t="str">
        <f t="shared" si="4"/>
        <v>△</v>
      </c>
      <c r="R15" s="40">
        <f t="shared" si="5"/>
        <v>1</v>
      </c>
      <c r="S15" s="40">
        <v>-1</v>
      </c>
      <c r="T15" s="36">
        <v>0</v>
      </c>
      <c r="U15" s="42" t="str">
        <f t="shared" si="6"/>
        <v>△</v>
      </c>
      <c r="V15" s="40">
        <f t="shared" si="7"/>
        <v>8</v>
      </c>
      <c r="W15" s="43">
        <f t="shared" si="8"/>
        <v>5338</v>
      </c>
      <c r="X15" s="17"/>
    </row>
    <row r="16" spans="1:24" ht="12.75" customHeight="1">
      <c r="A16" s="49">
        <v>6</v>
      </c>
      <c r="B16" s="36">
        <v>5602</v>
      </c>
      <c r="C16" s="50" t="s">
        <v>52</v>
      </c>
      <c r="D16" s="38">
        <v>0</v>
      </c>
      <c r="E16" s="39">
        <f t="shared" si="9"/>
      </c>
      <c r="F16" s="40">
        <f t="shared" si="10"/>
        <v>0</v>
      </c>
      <c r="G16" s="37">
        <v>143</v>
      </c>
      <c r="H16" s="38">
        <v>82</v>
      </c>
      <c r="I16" s="38">
        <v>0</v>
      </c>
      <c r="J16" s="40">
        <f t="shared" si="0"/>
        <v>225</v>
      </c>
      <c r="K16" s="37">
        <v>143</v>
      </c>
      <c r="L16" s="38">
        <v>104</v>
      </c>
      <c r="M16" s="38">
        <v>1</v>
      </c>
      <c r="N16" s="40">
        <f t="shared" si="1"/>
        <v>248</v>
      </c>
      <c r="O16" s="42" t="str">
        <f t="shared" si="2"/>
        <v>△</v>
      </c>
      <c r="P16" s="40">
        <f t="shared" si="3"/>
        <v>23</v>
      </c>
      <c r="Q16" s="48">
        <f t="shared" si="4"/>
      </c>
      <c r="R16" s="40">
        <f t="shared" si="5"/>
        <v>0</v>
      </c>
      <c r="S16" s="40">
        <v>0</v>
      </c>
      <c r="T16" s="36">
        <v>0</v>
      </c>
      <c r="U16" s="42" t="str">
        <f t="shared" si="6"/>
        <v>△</v>
      </c>
      <c r="V16" s="40">
        <f t="shared" si="7"/>
        <v>23</v>
      </c>
      <c r="W16" s="43">
        <f t="shared" si="8"/>
        <v>5579</v>
      </c>
      <c r="X16" s="17"/>
    </row>
    <row r="17" spans="1:24" ht="12.75" customHeight="1">
      <c r="A17" s="49">
        <v>7</v>
      </c>
      <c r="B17" s="36">
        <v>5821</v>
      </c>
      <c r="C17" s="50" t="s">
        <v>52</v>
      </c>
      <c r="D17" s="38">
        <v>0</v>
      </c>
      <c r="E17" s="39">
        <f t="shared" si="9"/>
      </c>
      <c r="F17" s="40">
        <f t="shared" si="10"/>
        <v>0</v>
      </c>
      <c r="G17" s="37">
        <v>70</v>
      </c>
      <c r="H17" s="38">
        <v>105</v>
      </c>
      <c r="I17" s="38">
        <v>0</v>
      </c>
      <c r="J17" s="40">
        <f t="shared" si="0"/>
        <v>175</v>
      </c>
      <c r="K17" s="37">
        <v>70</v>
      </c>
      <c r="L17" s="38">
        <v>81</v>
      </c>
      <c r="M17" s="38">
        <v>0</v>
      </c>
      <c r="N17" s="40">
        <f t="shared" si="1"/>
        <v>151</v>
      </c>
      <c r="O17" s="42">
        <f t="shared" si="2"/>
      </c>
      <c r="P17" s="40">
        <f t="shared" si="3"/>
        <v>24</v>
      </c>
      <c r="Q17" s="48" t="str">
        <f t="shared" si="4"/>
        <v>△</v>
      </c>
      <c r="R17" s="40">
        <f t="shared" si="5"/>
        <v>2</v>
      </c>
      <c r="S17" s="40">
        <v>-2</v>
      </c>
      <c r="T17" s="36">
        <v>0</v>
      </c>
      <c r="U17" s="42">
        <f t="shared" si="6"/>
      </c>
      <c r="V17" s="40">
        <f t="shared" si="7"/>
        <v>22</v>
      </c>
      <c r="W17" s="43">
        <f t="shared" si="8"/>
        <v>5843</v>
      </c>
      <c r="X17" s="17"/>
    </row>
    <row r="18" spans="1:24" ht="12.75" customHeight="1">
      <c r="A18" s="49">
        <v>8</v>
      </c>
      <c r="B18" s="36">
        <v>5968</v>
      </c>
      <c r="C18" s="50" t="s">
        <v>52</v>
      </c>
      <c r="D18" s="38">
        <v>2</v>
      </c>
      <c r="E18" s="39" t="str">
        <f t="shared" si="9"/>
        <v>△</v>
      </c>
      <c r="F18" s="40">
        <f t="shared" si="10"/>
        <v>2</v>
      </c>
      <c r="G18" s="37">
        <v>88</v>
      </c>
      <c r="H18" s="38">
        <v>57</v>
      </c>
      <c r="I18" s="38">
        <v>0</v>
      </c>
      <c r="J18" s="40">
        <f t="shared" si="0"/>
        <v>145</v>
      </c>
      <c r="K18" s="37">
        <v>88</v>
      </c>
      <c r="L18" s="38">
        <v>84</v>
      </c>
      <c r="M18" s="38">
        <v>1</v>
      </c>
      <c r="N18" s="40">
        <f t="shared" si="1"/>
        <v>173</v>
      </c>
      <c r="O18" s="42" t="str">
        <f t="shared" si="2"/>
        <v>△</v>
      </c>
      <c r="P18" s="40">
        <f t="shared" si="3"/>
        <v>28</v>
      </c>
      <c r="Q18" s="48" t="str">
        <f t="shared" si="4"/>
        <v>△</v>
      </c>
      <c r="R18" s="40">
        <f t="shared" si="5"/>
        <v>2</v>
      </c>
      <c r="S18" s="40">
        <v>-2</v>
      </c>
      <c r="T18" s="36">
        <v>0</v>
      </c>
      <c r="U18" s="42" t="str">
        <f t="shared" si="6"/>
        <v>△</v>
      </c>
      <c r="V18" s="40">
        <f t="shared" si="7"/>
        <v>32</v>
      </c>
      <c r="W18" s="43">
        <f t="shared" si="8"/>
        <v>5936</v>
      </c>
      <c r="X18" s="17"/>
    </row>
    <row r="19" spans="1:24" ht="12.75" customHeight="1">
      <c r="A19" s="49">
        <v>9</v>
      </c>
      <c r="B19" s="36">
        <v>6125</v>
      </c>
      <c r="C19" s="50" t="s">
        <v>52</v>
      </c>
      <c r="D19" s="38">
        <v>1</v>
      </c>
      <c r="E19" s="39" t="str">
        <f t="shared" si="9"/>
        <v>△</v>
      </c>
      <c r="F19" s="40">
        <f t="shared" si="10"/>
        <v>1</v>
      </c>
      <c r="G19" s="37">
        <v>79</v>
      </c>
      <c r="H19" s="38">
        <v>66</v>
      </c>
      <c r="I19" s="38">
        <v>0</v>
      </c>
      <c r="J19" s="40">
        <f t="shared" si="0"/>
        <v>145</v>
      </c>
      <c r="K19" s="37">
        <v>79</v>
      </c>
      <c r="L19" s="38">
        <v>79</v>
      </c>
      <c r="M19" s="38">
        <v>0</v>
      </c>
      <c r="N19" s="40">
        <f t="shared" si="1"/>
        <v>158</v>
      </c>
      <c r="O19" s="42" t="str">
        <f t="shared" si="2"/>
        <v>△</v>
      </c>
      <c r="P19" s="40">
        <f t="shared" si="3"/>
        <v>13</v>
      </c>
      <c r="Q19" s="48">
        <f t="shared" si="4"/>
      </c>
      <c r="R19" s="40">
        <f t="shared" si="5"/>
        <v>0</v>
      </c>
      <c r="S19" s="40">
        <v>0</v>
      </c>
      <c r="T19" s="36">
        <v>0</v>
      </c>
      <c r="U19" s="42" t="str">
        <f t="shared" si="6"/>
        <v>△</v>
      </c>
      <c r="V19" s="40">
        <f t="shared" si="7"/>
        <v>14</v>
      </c>
      <c r="W19" s="43">
        <f t="shared" si="8"/>
        <v>6111</v>
      </c>
      <c r="X19" s="17"/>
    </row>
    <row r="20" spans="1:25" s="47" customFormat="1" ht="12.75" customHeight="1">
      <c r="A20" s="44" t="s">
        <v>70</v>
      </c>
      <c r="B20" s="33">
        <f>SUM(B21:B25)</f>
        <v>32393</v>
      </c>
      <c r="C20" s="52" t="s">
        <v>52</v>
      </c>
      <c r="D20" s="28">
        <f>SUM(D21:D25)</f>
        <v>8</v>
      </c>
      <c r="E20" s="29" t="str">
        <f t="shared" si="9"/>
        <v>△</v>
      </c>
      <c r="F20" s="30">
        <f t="shared" si="10"/>
        <v>8</v>
      </c>
      <c r="G20" s="27">
        <f>SUM(G21:G25)</f>
        <v>218</v>
      </c>
      <c r="H20" s="28">
        <f>SUM(H21:H25)</f>
        <v>200</v>
      </c>
      <c r="I20" s="28">
        <f>SUM(I21:I25)</f>
        <v>0</v>
      </c>
      <c r="J20" s="30">
        <f t="shared" si="0"/>
        <v>418</v>
      </c>
      <c r="K20" s="27">
        <f>SUM(K21:K25)</f>
        <v>218</v>
      </c>
      <c r="L20" s="28">
        <f>SUM(L21:L25)</f>
        <v>252</v>
      </c>
      <c r="M20" s="28">
        <f>SUM(M21:M25)</f>
        <v>0</v>
      </c>
      <c r="N20" s="30">
        <f t="shared" si="1"/>
        <v>470</v>
      </c>
      <c r="O20" s="45" t="str">
        <f t="shared" si="2"/>
        <v>△</v>
      </c>
      <c r="P20" s="30">
        <f t="shared" si="3"/>
        <v>52</v>
      </c>
      <c r="Q20" s="45" t="str">
        <f t="shared" si="4"/>
        <v>△</v>
      </c>
      <c r="R20" s="53">
        <f t="shared" si="5"/>
        <v>2</v>
      </c>
      <c r="S20" s="30">
        <f>SUM(S21:S25)</f>
        <v>-2</v>
      </c>
      <c r="T20" s="33">
        <f>SUM(T21:T25)</f>
        <v>0</v>
      </c>
      <c r="U20" s="45" t="str">
        <f t="shared" si="6"/>
        <v>△</v>
      </c>
      <c r="V20" s="30">
        <f t="shared" si="7"/>
        <v>62</v>
      </c>
      <c r="W20" s="34">
        <f t="shared" si="8"/>
        <v>32331</v>
      </c>
      <c r="X20" s="46"/>
      <c r="Y20" s="47">
        <v>1</v>
      </c>
    </row>
    <row r="21" spans="1:24" ht="12.75" customHeight="1">
      <c r="A21" s="49">
        <v>10</v>
      </c>
      <c r="B21" s="36">
        <v>6459</v>
      </c>
      <c r="C21" s="50" t="s">
        <v>52</v>
      </c>
      <c r="D21" s="38">
        <v>0</v>
      </c>
      <c r="E21" s="39">
        <f t="shared" si="9"/>
      </c>
      <c r="F21" s="40">
        <f t="shared" si="10"/>
        <v>0</v>
      </c>
      <c r="G21" s="37">
        <v>47</v>
      </c>
      <c r="H21" s="38">
        <v>57</v>
      </c>
      <c r="I21" s="38">
        <v>0</v>
      </c>
      <c r="J21" s="40">
        <f t="shared" si="0"/>
        <v>104</v>
      </c>
      <c r="K21" s="37">
        <v>47</v>
      </c>
      <c r="L21" s="38">
        <v>71</v>
      </c>
      <c r="M21" s="38">
        <v>0</v>
      </c>
      <c r="N21" s="40">
        <f t="shared" si="1"/>
        <v>118</v>
      </c>
      <c r="O21" s="42" t="str">
        <f t="shared" si="2"/>
        <v>△</v>
      </c>
      <c r="P21" s="40">
        <f t="shared" si="3"/>
        <v>14</v>
      </c>
      <c r="Q21" s="48" t="str">
        <f t="shared" si="4"/>
        <v>△</v>
      </c>
      <c r="R21" s="40">
        <f t="shared" si="5"/>
        <v>1</v>
      </c>
      <c r="S21" s="40">
        <v>-1</v>
      </c>
      <c r="T21" s="36">
        <v>0</v>
      </c>
      <c r="U21" s="42" t="str">
        <f t="shared" si="6"/>
        <v>△</v>
      </c>
      <c r="V21" s="40">
        <f t="shared" si="7"/>
        <v>15</v>
      </c>
      <c r="W21" s="43">
        <f t="shared" si="8"/>
        <v>6444</v>
      </c>
      <c r="X21" s="17"/>
    </row>
    <row r="22" spans="1:24" ht="12.75" customHeight="1">
      <c r="A22" s="49">
        <v>11</v>
      </c>
      <c r="B22" s="36">
        <v>6376</v>
      </c>
      <c r="C22" s="50" t="s">
        <v>52</v>
      </c>
      <c r="D22" s="38">
        <v>3</v>
      </c>
      <c r="E22" s="39" t="str">
        <f t="shared" si="9"/>
        <v>△</v>
      </c>
      <c r="F22" s="40">
        <f t="shared" si="10"/>
        <v>3</v>
      </c>
      <c r="G22" s="37">
        <v>61</v>
      </c>
      <c r="H22" s="38">
        <v>39</v>
      </c>
      <c r="I22" s="38">
        <v>0</v>
      </c>
      <c r="J22" s="40">
        <f t="shared" si="0"/>
        <v>100</v>
      </c>
      <c r="K22" s="37">
        <v>61</v>
      </c>
      <c r="L22" s="38">
        <v>44</v>
      </c>
      <c r="M22" s="38">
        <v>0</v>
      </c>
      <c r="N22" s="40">
        <f t="shared" si="1"/>
        <v>105</v>
      </c>
      <c r="O22" s="42" t="str">
        <f t="shared" si="2"/>
        <v>△</v>
      </c>
      <c r="P22" s="40">
        <f t="shared" si="3"/>
        <v>5</v>
      </c>
      <c r="Q22" s="48" t="str">
        <f t="shared" si="4"/>
        <v>△</v>
      </c>
      <c r="R22" s="40">
        <f t="shared" si="5"/>
        <v>1</v>
      </c>
      <c r="S22" s="40">
        <v>-1</v>
      </c>
      <c r="T22" s="36">
        <v>0</v>
      </c>
      <c r="U22" s="42" t="str">
        <f t="shared" si="6"/>
        <v>△</v>
      </c>
      <c r="V22" s="40">
        <f t="shared" si="7"/>
        <v>9</v>
      </c>
      <c r="W22" s="43">
        <f t="shared" si="8"/>
        <v>6367</v>
      </c>
      <c r="X22" s="17"/>
    </row>
    <row r="23" spans="1:24" ht="12.75" customHeight="1">
      <c r="A23" s="49">
        <v>12</v>
      </c>
      <c r="B23" s="36">
        <v>6481</v>
      </c>
      <c r="C23" s="50" t="s">
        <v>52</v>
      </c>
      <c r="D23" s="38">
        <v>1</v>
      </c>
      <c r="E23" s="39" t="str">
        <f t="shared" si="9"/>
        <v>△</v>
      </c>
      <c r="F23" s="40">
        <f t="shared" si="10"/>
        <v>1</v>
      </c>
      <c r="G23" s="37">
        <v>48</v>
      </c>
      <c r="H23" s="38">
        <v>43</v>
      </c>
      <c r="I23" s="38">
        <v>0</v>
      </c>
      <c r="J23" s="40">
        <f t="shared" si="0"/>
        <v>91</v>
      </c>
      <c r="K23" s="37">
        <v>48</v>
      </c>
      <c r="L23" s="38">
        <v>63</v>
      </c>
      <c r="M23" s="38">
        <v>0</v>
      </c>
      <c r="N23" s="40">
        <f t="shared" si="1"/>
        <v>111</v>
      </c>
      <c r="O23" s="42" t="str">
        <f t="shared" si="2"/>
        <v>△</v>
      </c>
      <c r="P23" s="40">
        <f t="shared" si="3"/>
        <v>20</v>
      </c>
      <c r="Q23" s="48">
        <f t="shared" si="4"/>
      </c>
      <c r="R23" s="40">
        <f t="shared" si="5"/>
        <v>0</v>
      </c>
      <c r="S23" s="40">
        <v>0</v>
      </c>
      <c r="T23" s="36">
        <v>0</v>
      </c>
      <c r="U23" s="42" t="str">
        <f t="shared" si="6"/>
        <v>△</v>
      </c>
      <c r="V23" s="40">
        <f t="shared" si="7"/>
        <v>21</v>
      </c>
      <c r="W23" s="43">
        <f t="shared" si="8"/>
        <v>6460</v>
      </c>
      <c r="X23" s="17"/>
    </row>
    <row r="24" spans="1:24" ht="12.75" customHeight="1">
      <c r="A24" s="49">
        <v>13</v>
      </c>
      <c r="B24" s="36">
        <v>6538</v>
      </c>
      <c r="C24" s="50" t="s">
        <v>52</v>
      </c>
      <c r="D24" s="38">
        <v>2</v>
      </c>
      <c r="E24" s="39" t="str">
        <f t="shared" si="9"/>
        <v>△</v>
      </c>
      <c r="F24" s="40">
        <f t="shared" si="10"/>
        <v>2</v>
      </c>
      <c r="G24" s="37">
        <v>39</v>
      </c>
      <c r="H24" s="38">
        <v>33</v>
      </c>
      <c r="I24" s="38">
        <v>0</v>
      </c>
      <c r="J24" s="40">
        <f t="shared" si="0"/>
        <v>72</v>
      </c>
      <c r="K24" s="37">
        <v>39</v>
      </c>
      <c r="L24" s="38">
        <v>45</v>
      </c>
      <c r="M24" s="38">
        <v>0</v>
      </c>
      <c r="N24" s="40">
        <f t="shared" si="1"/>
        <v>84</v>
      </c>
      <c r="O24" s="42" t="str">
        <f t="shared" si="2"/>
        <v>△</v>
      </c>
      <c r="P24" s="40">
        <f t="shared" si="3"/>
        <v>12</v>
      </c>
      <c r="Q24" s="48" t="str">
        <f t="shared" si="4"/>
        <v>△</v>
      </c>
      <c r="R24" s="40">
        <f t="shared" si="5"/>
        <v>2</v>
      </c>
      <c r="S24" s="40">
        <v>-2</v>
      </c>
      <c r="T24" s="36">
        <v>0</v>
      </c>
      <c r="U24" s="42" t="str">
        <f t="shared" si="6"/>
        <v>△</v>
      </c>
      <c r="V24" s="40">
        <f t="shared" si="7"/>
        <v>16</v>
      </c>
      <c r="W24" s="43">
        <f t="shared" si="8"/>
        <v>6522</v>
      </c>
      <c r="X24" s="17"/>
    </row>
    <row r="25" spans="1:24" ht="12.75" customHeight="1">
      <c r="A25" s="49">
        <v>14</v>
      </c>
      <c r="B25" s="36">
        <v>6539</v>
      </c>
      <c r="C25" s="50" t="s">
        <v>52</v>
      </c>
      <c r="D25" s="38">
        <v>2</v>
      </c>
      <c r="E25" s="39" t="str">
        <f t="shared" si="9"/>
        <v>△</v>
      </c>
      <c r="F25" s="40">
        <f t="shared" si="10"/>
        <v>2</v>
      </c>
      <c r="G25" s="37">
        <v>23</v>
      </c>
      <c r="H25" s="38">
        <v>28</v>
      </c>
      <c r="I25" s="38">
        <v>0</v>
      </c>
      <c r="J25" s="40">
        <f t="shared" si="0"/>
        <v>51</v>
      </c>
      <c r="K25" s="37">
        <v>23</v>
      </c>
      <c r="L25" s="38">
        <v>29</v>
      </c>
      <c r="M25" s="38">
        <v>0</v>
      </c>
      <c r="N25" s="40">
        <f t="shared" si="1"/>
        <v>52</v>
      </c>
      <c r="O25" s="42" t="str">
        <f t="shared" si="2"/>
        <v>△</v>
      </c>
      <c r="P25" s="40">
        <f t="shared" si="3"/>
        <v>1</v>
      </c>
      <c r="Q25" s="48">
        <f t="shared" si="4"/>
      </c>
      <c r="R25" s="40">
        <f t="shared" si="5"/>
        <v>2</v>
      </c>
      <c r="S25" s="40">
        <v>2</v>
      </c>
      <c r="T25" s="36">
        <v>0</v>
      </c>
      <c r="U25" s="42" t="str">
        <f t="shared" si="6"/>
        <v>△</v>
      </c>
      <c r="V25" s="40">
        <f t="shared" si="7"/>
        <v>1</v>
      </c>
      <c r="W25" s="43">
        <f t="shared" si="8"/>
        <v>6538</v>
      </c>
      <c r="X25" s="17"/>
    </row>
    <row r="26" spans="1:25" s="47" customFormat="1" ht="12.75" customHeight="1">
      <c r="A26" s="44" t="s">
        <v>69</v>
      </c>
      <c r="B26" s="33">
        <f>SUM(B27:B31)</f>
        <v>35156</v>
      </c>
      <c r="C26" s="52" t="s">
        <v>52</v>
      </c>
      <c r="D26" s="28">
        <f>SUM(D27:D31)</f>
        <v>11</v>
      </c>
      <c r="E26" s="29" t="str">
        <f t="shared" si="9"/>
        <v>△</v>
      </c>
      <c r="F26" s="30">
        <f t="shared" si="10"/>
        <v>11</v>
      </c>
      <c r="G26" s="27">
        <f>SUM(G27:G31)</f>
        <v>660</v>
      </c>
      <c r="H26" s="28">
        <f>SUM(H27:H31)</f>
        <v>525</v>
      </c>
      <c r="I26" s="28">
        <f>SUM(I27:I31)</f>
        <v>1</v>
      </c>
      <c r="J26" s="30">
        <f t="shared" si="0"/>
        <v>1186</v>
      </c>
      <c r="K26" s="27">
        <f>SUM(K27:K31)</f>
        <v>660</v>
      </c>
      <c r="L26" s="28">
        <f>SUM(L27:L31)</f>
        <v>1832</v>
      </c>
      <c r="M26" s="28">
        <f>SUM(M27:M31)</f>
        <v>0</v>
      </c>
      <c r="N26" s="30">
        <f t="shared" si="1"/>
        <v>2492</v>
      </c>
      <c r="O26" s="45" t="str">
        <f t="shared" si="2"/>
        <v>△</v>
      </c>
      <c r="P26" s="30">
        <f t="shared" si="3"/>
        <v>1306</v>
      </c>
      <c r="Q26" s="45">
        <f t="shared" si="4"/>
      </c>
      <c r="R26" s="53">
        <f t="shared" si="5"/>
        <v>21</v>
      </c>
      <c r="S26" s="30">
        <f>SUM(S27:S31)</f>
        <v>21</v>
      </c>
      <c r="T26" s="33">
        <f>SUM(T27:T31)</f>
        <v>1</v>
      </c>
      <c r="U26" s="45" t="str">
        <f t="shared" si="6"/>
        <v>△</v>
      </c>
      <c r="V26" s="30">
        <f t="shared" si="7"/>
        <v>1295</v>
      </c>
      <c r="W26" s="34">
        <f t="shared" si="8"/>
        <v>33861</v>
      </c>
      <c r="X26" s="46"/>
      <c r="Y26" s="47">
        <v>1</v>
      </c>
    </row>
    <row r="27" spans="1:24" ht="12.75" customHeight="1">
      <c r="A27" s="49">
        <v>15</v>
      </c>
      <c r="B27" s="36">
        <v>6899</v>
      </c>
      <c r="C27" s="50" t="s">
        <v>52</v>
      </c>
      <c r="D27" s="38">
        <v>0</v>
      </c>
      <c r="E27" s="39">
        <f t="shared" si="9"/>
      </c>
      <c r="F27" s="40">
        <f t="shared" si="10"/>
        <v>0</v>
      </c>
      <c r="G27" s="37">
        <v>76</v>
      </c>
      <c r="H27" s="38">
        <v>31</v>
      </c>
      <c r="I27" s="38">
        <v>0</v>
      </c>
      <c r="J27" s="40">
        <f t="shared" si="0"/>
        <v>107</v>
      </c>
      <c r="K27" s="37">
        <v>76</v>
      </c>
      <c r="L27" s="38">
        <v>34</v>
      </c>
      <c r="M27" s="38">
        <v>0</v>
      </c>
      <c r="N27" s="40">
        <f t="shared" si="1"/>
        <v>110</v>
      </c>
      <c r="O27" s="42" t="str">
        <f t="shared" si="2"/>
        <v>△</v>
      </c>
      <c r="P27" s="40">
        <f t="shared" si="3"/>
        <v>3</v>
      </c>
      <c r="Q27" s="48">
        <f t="shared" si="4"/>
      </c>
      <c r="R27" s="40">
        <f t="shared" si="5"/>
        <v>2</v>
      </c>
      <c r="S27" s="40">
        <v>2</v>
      </c>
      <c r="T27" s="36">
        <v>0</v>
      </c>
      <c r="U27" s="42" t="str">
        <f t="shared" si="6"/>
        <v>△</v>
      </c>
      <c r="V27" s="40">
        <f t="shared" si="7"/>
        <v>1</v>
      </c>
      <c r="W27" s="43">
        <f t="shared" si="8"/>
        <v>6898</v>
      </c>
      <c r="X27" s="17"/>
    </row>
    <row r="28" spans="1:24" ht="12.75" customHeight="1">
      <c r="A28" s="49">
        <v>16</v>
      </c>
      <c r="B28" s="36">
        <v>7007</v>
      </c>
      <c r="C28" s="50" t="s">
        <v>52</v>
      </c>
      <c r="D28" s="38">
        <v>2</v>
      </c>
      <c r="E28" s="39" t="str">
        <f t="shared" si="9"/>
        <v>△</v>
      </c>
      <c r="F28" s="40">
        <f t="shared" si="10"/>
        <v>2</v>
      </c>
      <c r="G28" s="37">
        <v>55</v>
      </c>
      <c r="H28" s="38">
        <v>25</v>
      </c>
      <c r="I28" s="38">
        <v>0</v>
      </c>
      <c r="J28" s="40">
        <f t="shared" si="0"/>
        <v>80</v>
      </c>
      <c r="K28" s="37">
        <v>55</v>
      </c>
      <c r="L28" s="38">
        <v>33</v>
      </c>
      <c r="M28" s="38">
        <v>0</v>
      </c>
      <c r="N28" s="40">
        <f t="shared" si="1"/>
        <v>88</v>
      </c>
      <c r="O28" s="42" t="str">
        <f t="shared" si="2"/>
        <v>△</v>
      </c>
      <c r="P28" s="40">
        <f t="shared" si="3"/>
        <v>8</v>
      </c>
      <c r="Q28" s="48">
        <f t="shared" si="4"/>
      </c>
      <c r="R28" s="40">
        <f t="shared" si="5"/>
        <v>1</v>
      </c>
      <c r="S28" s="40">
        <v>1</v>
      </c>
      <c r="T28" s="36">
        <v>0</v>
      </c>
      <c r="U28" s="42" t="str">
        <f t="shared" si="6"/>
        <v>△</v>
      </c>
      <c r="V28" s="40">
        <f t="shared" si="7"/>
        <v>9</v>
      </c>
      <c r="W28" s="43">
        <f t="shared" si="8"/>
        <v>6998</v>
      </c>
      <c r="X28" s="17"/>
    </row>
    <row r="29" spans="1:24" ht="12.75" customHeight="1">
      <c r="A29" s="49">
        <v>17</v>
      </c>
      <c r="B29" s="36">
        <v>7053</v>
      </c>
      <c r="C29" s="50" t="s">
        <v>52</v>
      </c>
      <c r="D29" s="38">
        <v>1</v>
      </c>
      <c r="E29" s="39" t="str">
        <f t="shared" si="9"/>
        <v>△</v>
      </c>
      <c r="F29" s="40">
        <f t="shared" si="10"/>
        <v>1</v>
      </c>
      <c r="G29" s="37">
        <v>53</v>
      </c>
      <c r="H29" s="38">
        <v>17</v>
      </c>
      <c r="I29" s="38">
        <v>0</v>
      </c>
      <c r="J29" s="40">
        <f t="shared" si="0"/>
        <v>70</v>
      </c>
      <c r="K29" s="37">
        <v>53</v>
      </c>
      <c r="L29" s="38">
        <v>24</v>
      </c>
      <c r="M29" s="38">
        <v>0</v>
      </c>
      <c r="N29" s="40">
        <f t="shared" si="1"/>
        <v>77</v>
      </c>
      <c r="O29" s="42" t="str">
        <f t="shared" si="2"/>
        <v>△</v>
      </c>
      <c r="P29" s="40">
        <f t="shared" si="3"/>
        <v>7</v>
      </c>
      <c r="Q29" s="48">
        <f t="shared" si="4"/>
      </c>
      <c r="R29" s="40">
        <f t="shared" si="5"/>
        <v>1</v>
      </c>
      <c r="S29" s="40">
        <v>1</v>
      </c>
      <c r="T29" s="36">
        <v>0</v>
      </c>
      <c r="U29" s="42" t="str">
        <f t="shared" si="6"/>
        <v>△</v>
      </c>
      <c r="V29" s="40">
        <f t="shared" si="7"/>
        <v>7</v>
      </c>
      <c r="W29" s="43">
        <f t="shared" si="8"/>
        <v>7046</v>
      </c>
      <c r="X29" s="17"/>
    </row>
    <row r="30" spans="1:24" ht="12.75" customHeight="1">
      <c r="A30" s="49">
        <v>18</v>
      </c>
      <c r="B30" s="36">
        <v>7384</v>
      </c>
      <c r="C30" s="50" t="s">
        <v>52</v>
      </c>
      <c r="D30" s="38">
        <v>4</v>
      </c>
      <c r="E30" s="39" t="str">
        <f t="shared" si="9"/>
        <v>△</v>
      </c>
      <c r="F30" s="40">
        <f t="shared" si="10"/>
        <v>4</v>
      </c>
      <c r="G30" s="37">
        <v>201</v>
      </c>
      <c r="H30" s="38">
        <v>184</v>
      </c>
      <c r="I30" s="38">
        <v>0</v>
      </c>
      <c r="J30" s="40">
        <f t="shared" si="0"/>
        <v>385</v>
      </c>
      <c r="K30" s="37">
        <v>201</v>
      </c>
      <c r="L30" s="38">
        <v>781</v>
      </c>
      <c r="M30" s="38">
        <v>0</v>
      </c>
      <c r="N30" s="40">
        <f t="shared" si="1"/>
        <v>982</v>
      </c>
      <c r="O30" s="42" t="str">
        <f t="shared" si="2"/>
        <v>△</v>
      </c>
      <c r="P30" s="40">
        <f t="shared" si="3"/>
        <v>597</v>
      </c>
      <c r="Q30" s="48">
        <f t="shared" si="4"/>
      </c>
      <c r="R30" s="40">
        <f t="shared" si="5"/>
        <v>2</v>
      </c>
      <c r="S30" s="40">
        <v>2</v>
      </c>
      <c r="T30" s="36">
        <v>0</v>
      </c>
      <c r="U30" s="42" t="str">
        <f t="shared" si="6"/>
        <v>△</v>
      </c>
      <c r="V30" s="40">
        <f t="shared" si="7"/>
        <v>599</v>
      </c>
      <c r="W30" s="43">
        <f t="shared" si="8"/>
        <v>6785</v>
      </c>
      <c r="X30" s="17"/>
    </row>
    <row r="31" spans="1:24" ht="12.75" customHeight="1">
      <c r="A31" s="49">
        <v>19</v>
      </c>
      <c r="B31" s="36">
        <v>6813</v>
      </c>
      <c r="C31" s="50" t="s">
        <v>52</v>
      </c>
      <c r="D31" s="38">
        <v>4</v>
      </c>
      <c r="E31" s="39" t="str">
        <f t="shared" si="9"/>
        <v>△</v>
      </c>
      <c r="F31" s="40">
        <f t="shared" si="10"/>
        <v>4</v>
      </c>
      <c r="G31" s="37">
        <v>275</v>
      </c>
      <c r="H31" s="38">
        <v>268</v>
      </c>
      <c r="I31" s="38">
        <v>1</v>
      </c>
      <c r="J31" s="40">
        <f t="shared" si="0"/>
        <v>544</v>
      </c>
      <c r="K31" s="37">
        <v>275</v>
      </c>
      <c r="L31" s="38">
        <v>960</v>
      </c>
      <c r="M31" s="38">
        <v>0</v>
      </c>
      <c r="N31" s="40">
        <f t="shared" si="1"/>
        <v>1235</v>
      </c>
      <c r="O31" s="42" t="str">
        <f t="shared" si="2"/>
        <v>△</v>
      </c>
      <c r="P31" s="40">
        <f t="shared" si="3"/>
        <v>691</v>
      </c>
      <c r="Q31" s="48">
        <f t="shared" si="4"/>
      </c>
      <c r="R31" s="40">
        <f t="shared" si="5"/>
        <v>15</v>
      </c>
      <c r="S31" s="40">
        <v>15</v>
      </c>
      <c r="T31" s="36">
        <v>1</v>
      </c>
      <c r="U31" s="42" t="str">
        <f t="shared" si="6"/>
        <v>△</v>
      </c>
      <c r="V31" s="40">
        <f t="shared" si="7"/>
        <v>679</v>
      </c>
      <c r="W31" s="43">
        <f t="shared" si="8"/>
        <v>6134</v>
      </c>
      <c r="X31" s="17"/>
    </row>
    <row r="32" spans="1:25" s="47" customFormat="1" ht="12.75" customHeight="1">
      <c r="A32" s="44" t="s">
        <v>68</v>
      </c>
      <c r="B32" s="33">
        <f>SUM(B33:B37)</f>
        <v>29397</v>
      </c>
      <c r="C32" s="52" t="s">
        <v>52</v>
      </c>
      <c r="D32" s="28">
        <f>SUM(D33:D37)</f>
        <v>23</v>
      </c>
      <c r="E32" s="29" t="str">
        <f t="shared" si="9"/>
        <v>△</v>
      </c>
      <c r="F32" s="30">
        <f t="shared" si="10"/>
        <v>23</v>
      </c>
      <c r="G32" s="27">
        <f>SUM(G33:G37)</f>
        <v>1370</v>
      </c>
      <c r="H32" s="28">
        <f>SUM(H33:H37)</f>
        <v>1842</v>
      </c>
      <c r="I32" s="28">
        <f>SUM(I33:I37)</f>
        <v>5</v>
      </c>
      <c r="J32" s="30">
        <f t="shared" si="0"/>
        <v>3217</v>
      </c>
      <c r="K32" s="27">
        <f>SUM(K33:K37)</f>
        <v>1370</v>
      </c>
      <c r="L32" s="28">
        <f>SUM(L33:L37)</f>
        <v>2531</v>
      </c>
      <c r="M32" s="28">
        <f>SUM(M33:M37)</f>
        <v>11</v>
      </c>
      <c r="N32" s="30">
        <f t="shared" si="1"/>
        <v>3912</v>
      </c>
      <c r="O32" s="45" t="str">
        <f t="shared" si="2"/>
        <v>△</v>
      </c>
      <c r="P32" s="30">
        <f t="shared" si="3"/>
        <v>695</v>
      </c>
      <c r="Q32" s="45">
        <f t="shared" si="4"/>
      </c>
      <c r="R32" s="53">
        <f t="shared" si="5"/>
        <v>22</v>
      </c>
      <c r="S32" s="30">
        <f>SUM(S33:S37)</f>
        <v>22</v>
      </c>
      <c r="T32" s="33">
        <f>SUM(T33:T37)</f>
        <v>0</v>
      </c>
      <c r="U32" s="45" t="str">
        <f t="shared" si="6"/>
        <v>△</v>
      </c>
      <c r="V32" s="30">
        <f t="shared" si="7"/>
        <v>696</v>
      </c>
      <c r="W32" s="34">
        <f t="shared" si="8"/>
        <v>28701</v>
      </c>
      <c r="X32" s="46"/>
      <c r="Y32" s="47">
        <v>1</v>
      </c>
    </row>
    <row r="33" spans="1:24" ht="12.75" customHeight="1">
      <c r="A33" s="49">
        <v>20</v>
      </c>
      <c r="B33" s="36">
        <v>6242</v>
      </c>
      <c r="C33" s="50" t="s">
        <v>52</v>
      </c>
      <c r="D33" s="38">
        <v>6</v>
      </c>
      <c r="E33" s="39" t="str">
        <f t="shared" si="9"/>
        <v>△</v>
      </c>
      <c r="F33" s="40">
        <f t="shared" si="10"/>
        <v>6</v>
      </c>
      <c r="G33" s="38">
        <v>214</v>
      </c>
      <c r="H33" s="38">
        <v>268</v>
      </c>
      <c r="I33" s="38">
        <v>0</v>
      </c>
      <c r="J33" s="40">
        <f t="shared" si="0"/>
        <v>482</v>
      </c>
      <c r="K33" s="37">
        <v>214</v>
      </c>
      <c r="L33" s="38">
        <v>482</v>
      </c>
      <c r="M33" s="38">
        <v>2</v>
      </c>
      <c r="N33" s="40">
        <f t="shared" si="1"/>
        <v>698</v>
      </c>
      <c r="O33" s="42" t="str">
        <f t="shared" si="2"/>
        <v>△</v>
      </c>
      <c r="P33" s="40">
        <f t="shared" si="3"/>
        <v>216</v>
      </c>
      <c r="Q33" s="48">
        <f t="shared" si="4"/>
      </c>
      <c r="R33" s="40">
        <f t="shared" si="5"/>
        <v>9</v>
      </c>
      <c r="S33" s="40">
        <v>9</v>
      </c>
      <c r="T33" s="36">
        <v>0</v>
      </c>
      <c r="U33" s="42" t="str">
        <f t="shared" si="6"/>
        <v>△</v>
      </c>
      <c r="V33" s="40">
        <f t="shared" si="7"/>
        <v>213</v>
      </c>
      <c r="W33" s="43">
        <f t="shared" si="8"/>
        <v>6029</v>
      </c>
      <c r="X33" s="17"/>
    </row>
    <row r="34" spans="1:24" ht="12.75" customHeight="1">
      <c r="A34" s="49">
        <v>21</v>
      </c>
      <c r="B34" s="36">
        <v>6241</v>
      </c>
      <c r="C34" s="50" t="s">
        <v>52</v>
      </c>
      <c r="D34" s="38">
        <v>6</v>
      </c>
      <c r="E34" s="39" t="str">
        <f t="shared" si="9"/>
        <v>△</v>
      </c>
      <c r="F34" s="40">
        <f t="shared" si="10"/>
        <v>6</v>
      </c>
      <c r="G34" s="38">
        <v>249</v>
      </c>
      <c r="H34" s="38">
        <v>268</v>
      </c>
      <c r="I34" s="38">
        <v>0</v>
      </c>
      <c r="J34" s="40">
        <f t="shared" si="0"/>
        <v>517</v>
      </c>
      <c r="K34" s="37">
        <v>249</v>
      </c>
      <c r="L34" s="38">
        <v>418</v>
      </c>
      <c r="M34" s="38">
        <v>1</v>
      </c>
      <c r="N34" s="40">
        <f t="shared" si="1"/>
        <v>668</v>
      </c>
      <c r="O34" s="42" t="str">
        <f t="shared" si="2"/>
        <v>△</v>
      </c>
      <c r="P34" s="40">
        <f t="shared" si="3"/>
        <v>151</v>
      </c>
      <c r="Q34" s="48">
        <f t="shared" si="4"/>
      </c>
      <c r="R34" s="40">
        <f t="shared" si="5"/>
        <v>3</v>
      </c>
      <c r="S34" s="40">
        <v>3</v>
      </c>
      <c r="T34" s="36">
        <v>0</v>
      </c>
      <c r="U34" s="42" t="str">
        <f t="shared" si="6"/>
        <v>△</v>
      </c>
      <c r="V34" s="40">
        <f t="shared" si="7"/>
        <v>154</v>
      </c>
      <c r="W34" s="43">
        <f t="shared" si="8"/>
        <v>6087</v>
      </c>
      <c r="X34" s="17"/>
    </row>
    <row r="35" spans="1:24" ht="12.75" customHeight="1">
      <c r="A35" s="49">
        <v>22</v>
      </c>
      <c r="B35" s="36">
        <v>6147</v>
      </c>
      <c r="C35" s="50" t="s">
        <v>52</v>
      </c>
      <c r="D35" s="38">
        <v>5</v>
      </c>
      <c r="E35" s="39" t="str">
        <f t="shared" si="9"/>
        <v>△</v>
      </c>
      <c r="F35" s="40">
        <f t="shared" si="10"/>
        <v>5</v>
      </c>
      <c r="G35" s="38">
        <v>303</v>
      </c>
      <c r="H35" s="38">
        <v>377</v>
      </c>
      <c r="I35" s="38">
        <v>0</v>
      </c>
      <c r="J35" s="40">
        <f t="shared" si="0"/>
        <v>680</v>
      </c>
      <c r="K35" s="37">
        <v>303</v>
      </c>
      <c r="L35" s="38">
        <v>536</v>
      </c>
      <c r="M35" s="38">
        <v>1</v>
      </c>
      <c r="N35" s="40">
        <f t="shared" si="1"/>
        <v>840</v>
      </c>
      <c r="O35" s="42" t="str">
        <f t="shared" si="2"/>
        <v>△</v>
      </c>
      <c r="P35" s="40">
        <f t="shared" si="3"/>
        <v>160</v>
      </c>
      <c r="Q35" s="48">
        <f t="shared" si="4"/>
      </c>
      <c r="R35" s="40">
        <f t="shared" si="5"/>
        <v>3</v>
      </c>
      <c r="S35" s="40">
        <v>3</v>
      </c>
      <c r="T35" s="36">
        <v>0</v>
      </c>
      <c r="U35" s="42" t="str">
        <f t="shared" si="6"/>
        <v>△</v>
      </c>
      <c r="V35" s="40">
        <f t="shared" si="7"/>
        <v>162</v>
      </c>
      <c r="W35" s="43">
        <f t="shared" si="8"/>
        <v>5985</v>
      </c>
      <c r="X35" s="17"/>
    </row>
    <row r="36" spans="1:24" ht="12.75" customHeight="1">
      <c r="A36" s="49">
        <v>23</v>
      </c>
      <c r="B36" s="36">
        <v>5553</v>
      </c>
      <c r="C36" s="50" t="s">
        <v>52</v>
      </c>
      <c r="D36" s="38">
        <v>3</v>
      </c>
      <c r="E36" s="39" t="str">
        <f t="shared" si="9"/>
        <v>△</v>
      </c>
      <c r="F36" s="40">
        <f t="shared" si="10"/>
        <v>3</v>
      </c>
      <c r="G36" s="38">
        <v>310</v>
      </c>
      <c r="H36" s="38">
        <v>519</v>
      </c>
      <c r="I36" s="38">
        <v>2</v>
      </c>
      <c r="J36" s="40">
        <f t="shared" si="0"/>
        <v>831</v>
      </c>
      <c r="K36" s="37">
        <v>310</v>
      </c>
      <c r="L36" s="38">
        <v>635</v>
      </c>
      <c r="M36" s="38">
        <v>5</v>
      </c>
      <c r="N36" s="40">
        <f t="shared" si="1"/>
        <v>950</v>
      </c>
      <c r="O36" s="42" t="str">
        <f t="shared" si="2"/>
        <v>△</v>
      </c>
      <c r="P36" s="40">
        <f t="shared" si="3"/>
        <v>119</v>
      </c>
      <c r="Q36" s="48" t="str">
        <f t="shared" si="4"/>
        <v>△</v>
      </c>
      <c r="R36" s="40">
        <f t="shared" si="5"/>
        <v>2</v>
      </c>
      <c r="S36" s="40">
        <v>-2</v>
      </c>
      <c r="T36" s="36">
        <v>0</v>
      </c>
      <c r="U36" s="42" t="str">
        <f t="shared" si="6"/>
        <v>△</v>
      </c>
      <c r="V36" s="40">
        <f t="shared" si="7"/>
        <v>124</v>
      </c>
      <c r="W36" s="43">
        <f t="shared" si="8"/>
        <v>5429</v>
      </c>
      <c r="X36" s="17"/>
    </row>
    <row r="37" spans="1:24" ht="12.75" customHeight="1">
      <c r="A37" s="49">
        <v>24</v>
      </c>
      <c r="B37" s="36">
        <v>5214</v>
      </c>
      <c r="C37" s="50" t="s">
        <v>52</v>
      </c>
      <c r="D37" s="38">
        <v>3</v>
      </c>
      <c r="E37" s="39" t="str">
        <f t="shared" si="9"/>
        <v>△</v>
      </c>
      <c r="F37" s="40">
        <f t="shared" si="10"/>
        <v>3</v>
      </c>
      <c r="G37" s="38">
        <v>294</v>
      </c>
      <c r="H37" s="38">
        <v>410</v>
      </c>
      <c r="I37" s="38">
        <v>3</v>
      </c>
      <c r="J37" s="40">
        <f t="shared" si="0"/>
        <v>707</v>
      </c>
      <c r="K37" s="37">
        <v>294</v>
      </c>
      <c r="L37" s="38">
        <v>460</v>
      </c>
      <c r="M37" s="38">
        <v>2</v>
      </c>
      <c r="N37" s="40">
        <f t="shared" si="1"/>
        <v>756</v>
      </c>
      <c r="O37" s="42" t="str">
        <f t="shared" si="2"/>
        <v>△</v>
      </c>
      <c r="P37" s="40">
        <f t="shared" si="3"/>
        <v>49</v>
      </c>
      <c r="Q37" s="48">
        <f t="shared" si="4"/>
      </c>
      <c r="R37" s="40">
        <f t="shared" si="5"/>
        <v>9</v>
      </c>
      <c r="S37" s="40">
        <v>9</v>
      </c>
      <c r="T37" s="36">
        <v>0</v>
      </c>
      <c r="U37" s="42" t="str">
        <f t="shared" si="6"/>
        <v>△</v>
      </c>
      <c r="V37" s="40">
        <f t="shared" si="7"/>
        <v>43</v>
      </c>
      <c r="W37" s="43">
        <f t="shared" si="8"/>
        <v>5171</v>
      </c>
      <c r="X37" s="17"/>
    </row>
    <row r="38" spans="1:25" s="47" customFormat="1" ht="12.75" customHeight="1">
      <c r="A38" s="44" t="s">
        <v>67</v>
      </c>
      <c r="B38" s="33">
        <f>SUM(B39:B43)</f>
        <v>30367</v>
      </c>
      <c r="C38" s="52" t="s">
        <v>52</v>
      </c>
      <c r="D38" s="28">
        <f>SUM(D39:D43)</f>
        <v>33</v>
      </c>
      <c r="E38" s="29" t="str">
        <f t="shared" si="9"/>
        <v>△</v>
      </c>
      <c r="F38" s="30">
        <f t="shared" si="10"/>
        <v>33</v>
      </c>
      <c r="G38" s="28">
        <f>SUM(G39:G43)</f>
        <v>1609</v>
      </c>
      <c r="H38" s="28">
        <f>SUM(H39:H43)</f>
        <v>1709</v>
      </c>
      <c r="I38" s="28">
        <f>SUM(I39:I43)</f>
        <v>15</v>
      </c>
      <c r="J38" s="30">
        <f t="shared" si="0"/>
        <v>3333</v>
      </c>
      <c r="K38" s="27">
        <f>SUM(K39:K43)</f>
        <v>1609</v>
      </c>
      <c r="L38" s="28">
        <f>SUM(L39:L43)</f>
        <v>1605</v>
      </c>
      <c r="M38" s="28">
        <f>SUM(M39:M43)</f>
        <v>19</v>
      </c>
      <c r="N38" s="30">
        <f t="shared" si="1"/>
        <v>3233</v>
      </c>
      <c r="O38" s="45">
        <f t="shared" si="2"/>
      </c>
      <c r="P38" s="30">
        <f t="shared" si="3"/>
        <v>100</v>
      </c>
      <c r="Q38" s="45" t="str">
        <f t="shared" si="4"/>
        <v>△</v>
      </c>
      <c r="R38" s="53">
        <f t="shared" si="5"/>
        <v>31</v>
      </c>
      <c r="S38" s="30">
        <f>SUM(S39:S43)</f>
        <v>-31</v>
      </c>
      <c r="T38" s="33">
        <f>SUM(T39:T43)</f>
        <v>0</v>
      </c>
      <c r="U38" s="45">
        <f t="shared" si="6"/>
      </c>
      <c r="V38" s="30">
        <f t="shared" si="7"/>
        <v>36</v>
      </c>
      <c r="W38" s="34">
        <f t="shared" si="8"/>
        <v>30403</v>
      </c>
      <c r="X38" s="46"/>
      <c r="Y38" s="47">
        <v>1</v>
      </c>
    </row>
    <row r="39" spans="1:24" ht="12.75" customHeight="1">
      <c r="A39" s="49">
        <v>25</v>
      </c>
      <c r="B39" s="36">
        <v>5457</v>
      </c>
      <c r="C39" s="50" t="s">
        <v>52</v>
      </c>
      <c r="D39" s="38">
        <v>9</v>
      </c>
      <c r="E39" s="39" t="str">
        <f t="shared" si="9"/>
        <v>△</v>
      </c>
      <c r="F39" s="40">
        <f t="shared" si="10"/>
        <v>9</v>
      </c>
      <c r="G39" s="38">
        <v>363</v>
      </c>
      <c r="H39" s="38">
        <v>418</v>
      </c>
      <c r="I39" s="38">
        <v>0</v>
      </c>
      <c r="J39" s="40">
        <f t="shared" si="0"/>
        <v>781</v>
      </c>
      <c r="K39" s="37">
        <v>363</v>
      </c>
      <c r="L39" s="38">
        <v>426</v>
      </c>
      <c r="M39" s="38">
        <v>2</v>
      </c>
      <c r="N39" s="40">
        <f t="shared" si="1"/>
        <v>791</v>
      </c>
      <c r="O39" s="42" t="str">
        <f t="shared" si="2"/>
        <v>△</v>
      </c>
      <c r="P39" s="40">
        <f t="shared" si="3"/>
        <v>10</v>
      </c>
      <c r="Q39" s="48">
        <f t="shared" si="4"/>
      </c>
      <c r="R39" s="40">
        <f t="shared" si="5"/>
        <v>1</v>
      </c>
      <c r="S39" s="40">
        <v>1</v>
      </c>
      <c r="T39" s="36">
        <v>0</v>
      </c>
      <c r="U39" s="42" t="str">
        <f t="shared" si="6"/>
        <v>△</v>
      </c>
      <c r="V39" s="40">
        <f t="shared" si="7"/>
        <v>18</v>
      </c>
      <c r="W39" s="43">
        <f t="shared" si="8"/>
        <v>5439</v>
      </c>
      <c r="X39" s="17"/>
    </row>
    <row r="40" spans="1:24" ht="12.75" customHeight="1">
      <c r="A40" s="49">
        <v>26</v>
      </c>
      <c r="B40" s="36">
        <v>5821</v>
      </c>
      <c r="C40" s="50" t="s">
        <v>52</v>
      </c>
      <c r="D40" s="38">
        <v>10</v>
      </c>
      <c r="E40" s="39" t="str">
        <f t="shared" si="9"/>
        <v>△</v>
      </c>
      <c r="F40" s="40">
        <f t="shared" si="10"/>
        <v>10</v>
      </c>
      <c r="G40" s="38">
        <v>357</v>
      </c>
      <c r="H40" s="38">
        <v>388</v>
      </c>
      <c r="I40" s="38">
        <v>6</v>
      </c>
      <c r="J40" s="40">
        <f aca="true" t="shared" si="11" ref="J40:J71">SUM(G40:I40)</f>
        <v>751</v>
      </c>
      <c r="K40" s="37">
        <v>357</v>
      </c>
      <c r="L40" s="38">
        <v>326</v>
      </c>
      <c r="M40" s="38">
        <v>5</v>
      </c>
      <c r="N40" s="40">
        <f aca="true" t="shared" si="12" ref="N40:N71">SUM(K40:M40)</f>
        <v>688</v>
      </c>
      <c r="O40" s="42">
        <f aca="true" t="shared" si="13" ref="O40:O71">IF(J40-N40&lt;0,"△","")</f>
      </c>
      <c r="P40" s="40">
        <f aca="true" t="shared" si="14" ref="P40:P71">ABS(J40-N40)</f>
        <v>63</v>
      </c>
      <c r="Q40" s="48" t="str">
        <f aca="true" t="shared" si="15" ref="Q40:Q71">IF(S40&lt;0,"△","")</f>
        <v>△</v>
      </c>
      <c r="R40" s="40">
        <f aca="true" t="shared" si="16" ref="R40:R71">ABS(S40)</f>
        <v>8</v>
      </c>
      <c r="S40" s="40">
        <v>-8</v>
      </c>
      <c r="T40" s="36">
        <v>0</v>
      </c>
      <c r="U40" s="42">
        <f aca="true" t="shared" si="17" ref="U40:U71">IF(SUM(IF(E40="",F40,-F40),IF(O40="",P40,-P40),IF(Q40="",R40,-R40),T40)&lt;0,"△","")</f>
      </c>
      <c r="V40" s="40">
        <f aca="true" t="shared" si="18" ref="V40:V71">ABS(SUM(IF(E40="",F40,-F40),IF(O40="",P40,-P40),IF(Q40="",R40,-R40),T40))</f>
        <v>45</v>
      </c>
      <c r="W40" s="43">
        <f aca="true" t="shared" si="19" ref="W40:W71">B40+IF(U40="",V40,-V40)</f>
        <v>5866</v>
      </c>
      <c r="X40" s="17"/>
    </row>
    <row r="41" spans="1:24" ht="12.75" customHeight="1">
      <c r="A41" s="49">
        <v>27</v>
      </c>
      <c r="B41" s="36">
        <v>6069</v>
      </c>
      <c r="C41" s="50" t="s">
        <v>52</v>
      </c>
      <c r="D41" s="38">
        <v>4</v>
      </c>
      <c r="E41" s="39" t="str">
        <f t="shared" si="9"/>
        <v>△</v>
      </c>
      <c r="F41" s="40">
        <f t="shared" si="10"/>
        <v>4</v>
      </c>
      <c r="G41" s="38">
        <v>309</v>
      </c>
      <c r="H41" s="38">
        <v>336</v>
      </c>
      <c r="I41" s="38">
        <v>3</v>
      </c>
      <c r="J41" s="40">
        <f t="shared" si="11"/>
        <v>648</v>
      </c>
      <c r="K41" s="37">
        <v>309</v>
      </c>
      <c r="L41" s="38">
        <v>282</v>
      </c>
      <c r="M41" s="38">
        <v>4</v>
      </c>
      <c r="N41" s="40">
        <f t="shared" si="12"/>
        <v>595</v>
      </c>
      <c r="O41" s="42">
        <f t="shared" si="13"/>
      </c>
      <c r="P41" s="40">
        <f t="shared" si="14"/>
        <v>53</v>
      </c>
      <c r="Q41" s="48" t="str">
        <f t="shared" si="15"/>
        <v>△</v>
      </c>
      <c r="R41" s="40">
        <f t="shared" si="16"/>
        <v>13</v>
      </c>
      <c r="S41" s="40">
        <v>-13</v>
      </c>
      <c r="T41" s="36">
        <v>0</v>
      </c>
      <c r="U41" s="42">
        <f t="shared" si="17"/>
      </c>
      <c r="V41" s="40">
        <f t="shared" si="18"/>
        <v>36</v>
      </c>
      <c r="W41" s="43">
        <f t="shared" si="19"/>
        <v>6105</v>
      </c>
      <c r="X41" s="17"/>
    </row>
    <row r="42" spans="1:24" ht="12.75" customHeight="1">
      <c r="A42" s="49">
        <v>28</v>
      </c>
      <c r="B42" s="36">
        <v>6369</v>
      </c>
      <c r="C42" s="50" t="s">
        <v>52</v>
      </c>
      <c r="D42" s="38">
        <v>4</v>
      </c>
      <c r="E42" s="39" t="str">
        <f aca="true" t="shared" si="20" ref="E42:E73">IF(D42&lt;&gt;0,"△","")</f>
        <v>△</v>
      </c>
      <c r="F42" s="40">
        <f aca="true" t="shared" si="21" ref="F42:F73">D42</f>
        <v>4</v>
      </c>
      <c r="G42" s="38">
        <v>293</v>
      </c>
      <c r="H42" s="38">
        <v>295</v>
      </c>
      <c r="I42" s="38">
        <v>4</v>
      </c>
      <c r="J42" s="40">
        <f t="shared" si="11"/>
        <v>592</v>
      </c>
      <c r="K42" s="37">
        <v>293</v>
      </c>
      <c r="L42" s="38">
        <v>306</v>
      </c>
      <c r="M42" s="38">
        <v>4</v>
      </c>
      <c r="N42" s="40">
        <f t="shared" si="12"/>
        <v>603</v>
      </c>
      <c r="O42" s="42" t="str">
        <f t="shared" si="13"/>
        <v>△</v>
      </c>
      <c r="P42" s="40">
        <f t="shared" si="14"/>
        <v>11</v>
      </c>
      <c r="Q42" s="48" t="str">
        <f t="shared" si="15"/>
        <v>△</v>
      </c>
      <c r="R42" s="40">
        <f t="shared" si="16"/>
        <v>1</v>
      </c>
      <c r="S42" s="40">
        <v>-1</v>
      </c>
      <c r="T42" s="36">
        <v>0</v>
      </c>
      <c r="U42" s="42" t="str">
        <f t="shared" si="17"/>
        <v>△</v>
      </c>
      <c r="V42" s="40">
        <f t="shared" si="18"/>
        <v>16</v>
      </c>
      <c r="W42" s="43">
        <f t="shared" si="19"/>
        <v>6353</v>
      </c>
      <c r="X42" s="17"/>
    </row>
    <row r="43" spans="1:24" ht="12.75" customHeight="1">
      <c r="A43" s="49">
        <v>29</v>
      </c>
      <c r="B43" s="36">
        <v>6651</v>
      </c>
      <c r="C43" s="50" t="s">
        <v>52</v>
      </c>
      <c r="D43" s="38">
        <v>6</v>
      </c>
      <c r="E43" s="39" t="str">
        <f t="shared" si="20"/>
        <v>△</v>
      </c>
      <c r="F43" s="40">
        <f t="shared" si="21"/>
        <v>6</v>
      </c>
      <c r="G43" s="38">
        <v>287</v>
      </c>
      <c r="H43" s="38">
        <v>272</v>
      </c>
      <c r="I43" s="38">
        <v>2</v>
      </c>
      <c r="J43" s="40">
        <f t="shared" si="11"/>
        <v>561</v>
      </c>
      <c r="K43" s="37">
        <v>287</v>
      </c>
      <c r="L43" s="38">
        <v>265</v>
      </c>
      <c r="M43" s="38">
        <v>4</v>
      </c>
      <c r="N43" s="40">
        <f t="shared" si="12"/>
        <v>556</v>
      </c>
      <c r="O43" s="42">
        <f t="shared" si="13"/>
      </c>
      <c r="P43" s="40">
        <f t="shared" si="14"/>
        <v>5</v>
      </c>
      <c r="Q43" s="48" t="str">
        <f t="shared" si="15"/>
        <v>△</v>
      </c>
      <c r="R43" s="40">
        <f t="shared" si="16"/>
        <v>10</v>
      </c>
      <c r="S43" s="40">
        <v>-10</v>
      </c>
      <c r="T43" s="36">
        <v>0</v>
      </c>
      <c r="U43" s="42" t="str">
        <f t="shared" si="17"/>
        <v>△</v>
      </c>
      <c r="V43" s="40">
        <f t="shared" si="18"/>
        <v>11</v>
      </c>
      <c r="W43" s="43">
        <f t="shared" si="19"/>
        <v>6640</v>
      </c>
      <c r="X43" s="17"/>
    </row>
    <row r="44" spans="1:25" s="47" customFormat="1" ht="12.75" customHeight="1">
      <c r="A44" s="44" t="s">
        <v>66</v>
      </c>
      <c r="B44" s="33">
        <f>SUM(B45:B49)</f>
        <v>37558</v>
      </c>
      <c r="C44" s="52" t="s">
        <v>52</v>
      </c>
      <c r="D44" s="28">
        <f>SUM(D45:D49)</f>
        <v>35</v>
      </c>
      <c r="E44" s="29" t="str">
        <f t="shared" si="20"/>
        <v>△</v>
      </c>
      <c r="F44" s="30">
        <f t="shared" si="21"/>
        <v>35</v>
      </c>
      <c r="G44" s="28">
        <f>SUM(G45:G49)</f>
        <v>1393</v>
      </c>
      <c r="H44" s="28">
        <f>SUM(H45:H49)</f>
        <v>1283</v>
      </c>
      <c r="I44" s="28">
        <f>SUM(I45:I49)</f>
        <v>16</v>
      </c>
      <c r="J44" s="30">
        <f t="shared" si="11"/>
        <v>2692</v>
      </c>
      <c r="K44" s="27">
        <f>SUM(K45:K49)</f>
        <v>1393</v>
      </c>
      <c r="L44" s="28">
        <f>SUM(L45:L49)</f>
        <v>1188</v>
      </c>
      <c r="M44" s="28">
        <f>SUM(M45:M49)</f>
        <v>18</v>
      </c>
      <c r="N44" s="30">
        <f t="shared" si="12"/>
        <v>2599</v>
      </c>
      <c r="O44" s="45">
        <f t="shared" si="13"/>
      </c>
      <c r="P44" s="30">
        <f t="shared" si="14"/>
        <v>93</v>
      </c>
      <c r="Q44" s="45" t="str">
        <f t="shared" si="15"/>
        <v>△</v>
      </c>
      <c r="R44" s="53">
        <f t="shared" si="16"/>
        <v>7</v>
      </c>
      <c r="S44" s="30">
        <f>SUM(S45:S49)</f>
        <v>-7</v>
      </c>
      <c r="T44" s="30">
        <f>SUM(T45:T49)</f>
        <v>0</v>
      </c>
      <c r="U44" s="45">
        <f t="shared" si="17"/>
      </c>
      <c r="V44" s="30">
        <f t="shared" si="18"/>
        <v>51</v>
      </c>
      <c r="W44" s="34">
        <f t="shared" si="19"/>
        <v>37609</v>
      </c>
      <c r="X44" s="46"/>
      <c r="Y44" s="47">
        <v>1</v>
      </c>
    </row>
    <row r="45" spans="1:23" ht="12.75" customHeight="1">
      <c r="A45" s="49">
        <v>30</v>
      </c>
      <c r="B45" s="36">
        <v>6877</v>
      </c>
      <c r="C45" s="50" t="s">
        <v>52</v>
      </c>
      <c r="D45" s="38">
        <v>4</v>
      </c>
      <c r="E45" s="39" t="str">
        <f t="shared" si="20"/>
        <v>△</v>
      </c>
      <c r="F45" s="40">
        <f t="shared" si="21"/>
        <v>4</v>
      </c>
      <c r="G45" s="38">
        <v>321</v>
      </c>
      <c r="H45" s="38">
        <v>301</v>
      </c>
      <c r="I45" s="38">
        <v>2</v>
      </c>
      <c r="J45" s="40">
        <f t="shared" si="11"/>
        <v>624</v>
      </c>
      <c r="K45" s="37">
        <v>321</v>
      </c>
      <c r="L45" s="38">
        <v>259</v>
      </c>
      <c r="M45" s="38">
        <v>2</v>
      </c>
      <c r="N45" s="40">
        <f t="shared" si="12"/>
        <v>582</v>
      </c>
      <c r="O45" s="42">
        <f t="shared" si="13"/>
      </c>
      <c r="P45" s="40">
        <f t="shared" si="14"/>
        <v>42</v>
      </c>
      <c r="Q45" s="48" t="str">
        <f t="shared" si="15"/>
        <v>△</v>
      </c>
      <c r="R45" s="40">
        <f t="shared" si="16"/>
        <v>3</v>
      </c>
      <c r="S45" s="40">
        <v>-3</v>
      </c>
      <c r="T45" s="40">
        <v>0</v>
      </c>
      <c r="U45" s="42">
        <f t="shared" si="17"/>
      </c>
      <c r="V45" s="40">
        <f t="shared" si="18"/>
        <v>35</v>
      </c>
      <c r="W45" s="43">
        <f t="shared" si="19"/>
        <v>6912</v>
      </c>
    </row>
    <row r="46" spans="1:23" ht="12.75" customHeight="1">
      <c r="A46" s="49">
        <v>31</v>
      </c>
      <c r="B46" s="36">
        <v>7254</v>
      </c>
      <c r="C46" s="50" t="s">
        <v>52</v>
      </c>
      <c r="D46" s="38">
        <v>6</v>
      </c>
      <c r="E46" s="39" t="str">
        <f t="shared" si="20"/>
        <v>△</v>
      </c>
      <c r="F46" s="40">
        <f t="shared" si="21"/>
        <v>6</v>
      </c>
      <c r="G46" s="38">
        <v>266</v>
      </c>
      <c r="H46" s="38">
        <v>287</v>
      </c>
      <c r="I46" s="38">
        <v>3</v>
      </c>
      <c r="J46" s="40">
        <f t="shared" si="11"/>
        <v>556</v>
      </c>
      <c r="K46" s="37">
        <v>266</v>
      </c>
      <c r="L46" s="38">
        <v>247</v>
      </c>
      <c r="M46" s="38">
        <v>3</v>
      </c>
      <c r="N46" s="40">
        <f t="shared" si="12"/>
        <v>516</v>
      </c>
      <c r="O46" s="42">
        <f t="shared" si="13"/>
      </c>
      <c r="P46" s="40">
        <f t="shared" si="14"/>
        <v>40</v>
      </c>
      <c r="Q46" s="48" t="str">
        <f t="shared" si="15"/>
        <v>△</v>
      </c>
      <c r="R46" s="40">
        <f t="shared" si="16"/>
        <v>9</v>
      </c>
      <c r="S46" s="40">
        <v>-9</v>
      </c>
      <c r="T46" s="40">
        <v>0</v>
      </c>
      <c r="U46" s="42">
        <f t="shared" si="17"/>
      </c>
      <c r="V46" s="40">
        <f t="shared" si="18"/>
        <v>25</v>
      </c>
      <c r="W46" s="43">
        <f t="shared" si="19"/>
        <v>7279</v>
      </c>
    </row>
    <row r="47" spans="1:23" ht="12.75" customHeight="1">
      <c r="A47" s="49">
        <v>32</v>
      </c>
      <c r="B47" s="36">
        <v>7545</v>
      </c>
      <c r="C47" s="50" t="s">
        <v>52</v>
      </c>
      <c r="D47" s="38">
        <v>5</v>
      </c>
      <c r="E47" s="39" t="str">
        <f t="shared" si="20"/>
        <v>△</v>
      </c>
      <c r="F47" s="40">
        <f t="shared" si="21"/>
        <v>5</v>
      </c>
      <c r="G47" s="38">
        <v>294</v>
      </c>
      <c r="H47" s="38">
        <v>242</v>
      </c>
      <c r="I47" s="38">
        <v>2</v>
      </c>
      <c r="J47" s="40">
        <f t="shared" si="11"/>
        <v>538</v>
      </c>
      <c r="K47" s="37">
        <v>294</v>
      </c>
      <c r="L47" s="38">
        <v>213</v>
      </c>
      <c r="M47" s="38">
        <v>3</v>
      </c>
      <c r="N47" s="40">
        <f t="shared" si="12"/>
        <v>510</v>
      </c>
      <c r="O47" s="42">
        <f t="shared" si="13"/>
      </c>
      <c r="P47" s="40">
        <f t="shared" si="14"/>
        <v>28</v>
      </c>
      <c r="Q47" s="48">
        <f t="shared" si="15"/>
      </c>
      <c r="R47" s="40">
        <f t="shared" si="16"/>
        <v>1</v>
      </c>
      <c r="S47" s="40">
        <v>1</v>
      </c>
      <c r="T47" s="40">
        <v>0</v>
      </c>
      <c r="U47" s="42">
        <f t="shared" si="17"/>
      </c>
      <c r="V47" s="40">
        <f t="shared" si="18"/>
        <v>24</v>
      </c>
      <c r="W47" s="43">
        <f t="shared" si="19"/>
        <v>7569</v>
      </c>
    </row>
    <row r="48" spans="1:23" ht="12.75" customHeight="1">
      <c r="A48" s="49">
        <v>33</v>
      </c>
      <c r="B48" s="36">
        <v>7665</v>
      </c>
      <c r="C48" s="50" t="s">
        <v>52</v>
      </c>
      <c r="D48" s="38">
        <v>5</v>
      </c>
      <c r="E48" s="39" t="str">
        <f t="shared" si="20"/>
        <v>△</v>
      </c>
      <c r="F48" s="40">
        <f t="shared" si="21"/>
        <v>5</v>
      </c>
      <c r="G48" s="38">
        <v>256</v>
      </c>
      <c r="H48" s="38">
        <v>233</v>
      </c>
      <c r="I48" s="38">
        <v>6</v>
      </c>
      <c r="J48" s="40">
        <f t="shared" si="11"/>
        <v>495</v>
      </c>
      <c r="K48" s="37">
        <v>256</v>
      </c>
      <c r="L48" s="38">
        <v>254</v>
      </c>
      <c r="M48" s="38">
        <v>6</v>
      </c>
      <c r="N48" s="40">
        <f t="shared" si="12"/>
        <v>516</v>
      </c>
      <c r="O48" s="42" t="str">
        <f t="shared" si="13"/>
        <v>△</v>
      </c>
      <c r="P48" s="40">
        <f t="shared" si="14"/>
        <v>21</v>
      </c>
      <c r="Q48" s="48">
        <f t="shared" si="15"/>
      </c>
      <c r="R48" s="40">
        <f t="shared" si="16"/>
        <v>1</v>
      </c>
      <c r="S48" s="40">
        <v>1</v>
      </c>
      <c r="T48" s="40">
        <v>0</v>
      </c>
      <c r="U48" s="42" t="str">
        <f t="shared" si="17"/>
        <v>△</v>
      </c>
      <c r="V48" s="40">
        <f t="shared" si="18"/>
        <v>25</v>
      </c>
      <c r="W48" s="43">
        <f t="shared" si="19"/>
        <v>7640</v>
      </c>
    </row>
    <row r="49" spans="1:23" ht="12.75" customHeight="1">
      <c r="A49" s="49">
        <v>34</v>
      </c>
      <c r="B49" s="36">
        <v>8217</v>
      </c>
      <c r="C49" s="50" t="s">
        <v>52</v>
      </c>
      <c r="D49" s="38">
        <v>15</v>
      </c>
      <c r="E49" s="39" t="str">
        <f t="shared" si="20"/>
        <v>△</v>
      </c>
      <c r="F49" s="40">
        <f t="shared" si="21"/>
        <v>15</v>
      </c>
      <c r="G49" s="38">
        <v>256</v>
      </c>
      <c r="H49" s="38">
        <v>220</v>
      </c>
      <c r="I49" s="38">
        <v>3</v>
      </c>
      <c r="J49" s="40">
        <f t="shared" si="11"/>
        <v>479</v>
      </c>
      <c r="K49" s="37">
        <v>256</v>
      </c>
      <c r="L49" s="38">
        <v>215</v>
      </c>
      <c r="M49" s="38">
        <v>4</v>
      </c>
      <c r="N49" s="40">
        <f t="shared" si="12"/>
        <v>475</v>
      </c>
      <c r="O49" s="42">
        <f t="shared" si="13"/>
      </c>
      <c r="P49" s="40">
        <f t="shared" si="14"/>
        <v>4</v>
      </c>
      <c r="Q49" s="48">
        <f t="shared" si="15"/>
      </c>
      <c r="R49" s="40">
        <f t="shared" si="16"/>
        <v>3</v>
      </c>
      <c r="S49" s="40">
        <v>3</v>
      </c>
      <c r="T49" s="40">
        <v>0</v>
      </c>
      <c r="U49" s="42" t="str">
        <f t="shared" si="17"/>
        <v>△</v>
      </c>
      <c r="V49" s="40">
        <f t="shared" si="18"/>
        <v>8</v>
      </c>
      <c r="W49" s="43">
        <f t="shared" si="19"/>
        <v>8209</v>
      </c>
    </row>
    <row r="50" spans="1:25" s="47" customFormat="1" ht="12.75" customHeight="1">
      <c r="A50" s="44" t="s">
        <v>65</v>
      </c>
      <c r="B50" s="33">
        <f>SUM(B51:B55)</f>
        <v>42118</v>
      </c>
      <c r="C50" s="52" t="s">
        <v>52</v>
      </c>
      <c r="D50" s="28">
        <f>SUM(D51:D55)</f>
        <v>75</v>
      </c>
      <c r="E50" s="29" t="str">
        <f t="shared" si="20"/>
        <v>△</v>
      </c>
      <c r="F50" s="30">
        <f t="shared" si="21"/>
        <v>75</v>
      </c>
      <c r="G50" s="28">
        <f>SUM(G51:G55)</f>
        <v>1114</v>
      </c>
      <c r="H50" s="28">
        <f>SUM(H51:H55)</f>
        <v>1063</v>
      </c>
      <c r="I50" s="28">
        <f>SUM(I51:I55)</f>
        <v>15</v>
      </c>
      <c r="J50" s="30">
        <f t="shared" si="11"/>
        <v>2192</v>
      </c>
      <c r="K50" s="27">
        <f>SUM(K51:K55)</f>
        <v>1114</v>
      </c>
      <c r="L50" s="28">
        <f>SUM(L51:L55)</f>
        <v>1011</v>
      </c>
      <c r="M50" s="28">
        <f>SUM(M51:M55)</f>
        <v>20</v>
      </c>
      <c r="N50" s="30">
        <f t="shared" si="12"/>
        <v>2145</v>
      </c>
      <c r="O50" s="45">
        <f t="shared" si="13"/>
      </c>
      <c r="P50" s="30">
        <f t="shared" si="14"/>
        <v>47</v>
      </c>
      <c r="Q50" s="45" t="str">
        <f t="shared" si="15"/>
        <v>△</v>
      </c>
      <c r="R50" s="53">
        <f t="shared" si="16"/>
        <v>25</v>
      </c>
      <c r="S50" s="30">
        <f>SUM(S51:S55)</f>
        <v>-25</v>
      </c>
      <c r="T50" s="30">
        <f>SUM(T51:T55)</f>
        <v>1</v>
      </c>
      <c r="U50" s="45" t="str">
        <f t="shared" si="17"/>
        <v>△</v>
      </c>
      <c r="V50" s="30">
        <f t="shared" si="18"/>
        <v>52</v>
      </c>
      <c r="W50" s="34">
        <f t="shared" si="19"/>
        <v>42066</v>
      </c>
      <c r="X50" s="54"/>
      <c r="Y50" s="47">
        <v>1</v>
      </c>
    </row>
    <row r="51" spans="1:23" ht="12.75" customHeight="1">
      <c r="A51" s="49">
        <v>35</v>
      </c>
      <c r="B51" s="36">
        <v>8332</v>
      </c>
      <c r="C51" s="50" t="s">
        <v>52</v>
      </c>
      <c r="D51" s="38">
        <v>15</v>
      </c>
      <c r="E51" s="39" t="str">
        <f t="shared" si="20"/>
        <v>△</v>
      </c>
      <c r="F51" s="40">
        <f t="shared" si="21"/>
        <v>15</v>
      </c>
      <c r="G51" s="38">
        <v>289</v>
      </c>
      <c r="H51" s="38">
        <v>248</v>
      </c>
      <c r="I51" s="38">
        <v>7</v>
      </c>
      <c r="J51" s="40">
        <f t="shared" si="11"/>
        <v>544</v>
      </c>
      <c r="K51" s="37">
        <v>289</v>
      </c>
      <c r="L51" s="38">
        <v>214</v>
      </c>
      <c r="M51" s="38">
        <v>7</v>
      </c>
      <c r="N51" s="40">
        <f t="shared" si="12"/>
        <v>510</v>
      </c>
      <c r="O51" s="42">
        <f t="shared" si="13"/>
      </c>
      <c r="P51" s="40">
        <f t="shared" si="14"/>
        <v>34</v>
      </c>
      <c r="Q51" s="48" t="str">
        <f t="shared" si="15"/>
        <v>△</v>
      </c>
      <c r="R51" s="40">
        <f t="shared" si="16"/>
        <v>8</v>
      </c>
      <c r="S51" s="40">
        <v>-8</v>
      </c>
      <c r="T51" s="40">
        <v>1</v>
      </c>
      <c r="U51" s="42">
        <f t="shared" si="17"/>
      </c>
      <c r="V51" s="40">
        <f t="shared" si="18"/>
        <v>12</v>
      </c>
      <c r="W51" s="43">
        <f t="shared" si="19"/>
        <v>8344</v>
      </c>
    </row>
    <row r="52" spans="1:23" ht="12.75" customHeight="1">
      <c r="A52" s="49">
        <v>36</v>
      </c>
      <c r="B52" s="36">
        <v>8684</v>
      </c>
      <c r="C52" s="50" t="s">
        <v>52</v>
      </c>
      <c r="D52" s="38">
        <v>12</v>
      </c>
      <c r="E52" s="39" t="str">
        <f t="shared" si="20"/>
        <v>△</v>
      </c>
      <c r="F52" s="40">
        <f t="shared" si="21"/>
        <v>12</v>
      </c>
      <c r="G52" s="38">
        <v>226</v>
      </c>
      <c r="H52" s="38">
        <v>201</v>
      </c>
      <c r="I52" s="38">
        <v>3</v>
      </c>
      <c r="J52" s="40">
        <f t="shared" si="11"/>
        <v>430</v>
      </c>
      <c r="K52" s="37">
        <v>226</v>
      </c>
      <c r="L52" s="38">
        <v>211</v>
      </c>
      <c r="M52" s="38">
        <v>2</v>
      </c>
      <c r="N52" s="40">
        <f t="shared" si="12"/>
        <v>439</v>
      </c>
      <c r="O52" s="42" t="str">
        <f t="shared" si="13"/>
        <v>△</v>
      </c>
      <c r="P52" s="40">
        <f t="shared" si="14"/>
        <v>9</v>
      </c>
      <c r="Q52" s="48" t="str">
        <f t="shared" si="15"/>
        <v>△</v>
      </c>
      <c r="R52" s="40">
        <f t="shared" si="16"/>
        <v>5</v>
      </c>
      <c r="S52" s="40">
        <v>-5</v>
      </c>
      <c r="T52" s="40">
        <v>0</v>
      </c>
      <c r="U52" s="42" t="str">
        <f t="shared" si="17"/>
        <v>△</v>
      </c>
      <c r="V52" s="40">
        <f t="shared" si="18"/>
        <v>26</v>
      </c>
      <c r="W52" s="43">
        <f t="shared" si="19"/>
        <v>8658</v>
      </c>
    </row>
    <row r="53" spans="1:23" ht="12.75" customHeight="1">
      <c r="A53" s="49">
        <v>37</v>
      </c>
      <c r="B53" s="36">
        <v>8658</v>
      </c>
      <c r="C53" s="50" t="s">
        <v>52</v>
      </c>
      <c r="D53" s="38">
        <v>15</v>
      </c>
      <c r="E53" s="39" t="str">
        <f t="shared" si="20"/>
        <v>△</v>
      </c>
      <c r="F53" s="40">
        <f t="shared" si="21"/>
        <v>15</v>
      </c>
      <c r="G53" s="38">
        <v>211</v>
      </c>
      <c r="H53" s="38">
        <v>217</v>
      </c>
      <c r="I53" s="38">
        <v>1</v>
      </c>
      <c r="J53" s="40">
        <f t="shared" si="11"/>
        <v>429</v>
      </c>
      <c r="K53" s="37">
        <v>211</v>
      </c>
      <c r="L53" s="38">
        <v>198</v>
      </c>
      <c r="M53" s="38">
        <v>4</v>
      </c>
      <c r="N53" s="40">
        <f t="shared" si="12"/>
        <v>413</v>
      </c>
      <c r="O53" s="42">
        <f t="shared" si="13"/>
      </c>
      <c r="P53" s="40">
        <f t="shared" si="14"/>
        <v>16</v>
      </c>
      <c r="Q53" s="48" t="str">
        <f t="shared" si="15"/>
        <v>△</v>
      </c>
      <c r="R53" s="40">
        <f t="shared" si="16"/>
        <v>2</v>
      </c>
      <c r="S53" s="40">
        <v>-2</v>
      </c>
      <c r="T53" s="40">
        <v>0</v>
      </c>
      <c r="U53" s="42" t="str">
        <f t="shared" si="17"/>
        <v>△</v>
      </c>
      <c r="V53" s="40">
        <f t="shared" si="18"/>
        <v>1</v>
      </c>
      <c r="W53" s="43">
        <f t="shared" si="19"/>
        <v>8657</v>
      </c>
    </row>
    <row r="54" spans="1:23" ht="12.75" customHeight="1">
      <c r="A54" s="49">
        <v>38</v>
      </c>
      <c r="B54" s="36">
        <v>8414</v>
      </c>
      <c r="C54" s="50" t="s">
        <v>52</v>
      </c>
      <c r="D54" s="38">
        <v>14</v>
      </c>
      <c r="E54" s="39" t="str">
        <f t="shared" si="20"/>
        <v>△</v>
      </c>
      <c r="F54" s="40">
        <f t="shared" si="21"/>
        <v>14</v>
      </c>
      <c r="G54" s="38">
        <v>203</v>
      </c>
      <c r="H54" s="38">
        <v>205</v>
      </c>
      <c r="I54" s="38">
        <v>2</v>
      </c>
      <c r="J54" s="40">
        <f t="shared" si="11"/>
        <v>410</v>
      </c>
      <c r="K54" s="37">
        <v>203</v>
      </c>
      <c r="L54" s="38">
        <v>206</v>
      </c>
      <c r="M54" s="38">
        <v>4</v>
      </c>
      <c r="N54" s="40">
        <f t="shared" si="12"/>
        <v>413</v>
      </c>
      <c r="O54" s="42" t="str">
        <f t="shared" si="13"/>
        <v>△</v>
      </c>
      <c r="P54" s="40">
        <f t="shared" si="14"/>
        <v>3</v>
      </c>
      <c r="Q54" s="48" t="str">
        <f t="shared" si="15"/>
        <v>△</v>
      </c>
      <c r="R54" s="40">
        <f t="shared" si="16"/>
        <v>10</v>
      </c>
      <c r="S54" s="40">
        <v>-10</v>
      </c>
      <c r="T54" s="40">
        <v>0</v>
      </c>
      <c r="U54" s="42" t="str">
        <f t="shared" si="17"/>
        <v>△</v>
      </c>
      <c r="V54" s="40">
        <f t="shared" si="18"/>
        <v>27</v>
      </c>
      <c r="W54" s="43">
        <f t="shared" si="19"/>
        <v>8387</v>
      </c>
    </row>
    <row r="55" spans="1:23" ht="12.75" customHeight="1">
      <c r="A55" s="49">
        <v>39</v>
      </c>
      <c r="B55" s="36">
        <v>8030</v>
      </c>
      <c r="C55" s="50" t="s">
        <v>52</v>
      </c>
      <c r="D55" s="38">
        <v>19</v>
      </c>
      <c r="E55" s="39" t="str">
        <f t="shared" si="20"/>
        <v>△</v>
      </c>
      <c r="F55" s="40">
        <f t="shared" si="21"/>
        <v>19</v>
      </c>
      <c r="G55" s="38">
        <v>185</v>
      </c>
      <c r="H55" s="38">
        <v>192</v>
      </c>
      <c r="I55" s="38">
        <v>2</v>
      </c>
      <c r="J55" s="40">
        <f t="shared" si="11"/>
        <v>379</v>
      </c>
      <c r="K55" s="37">
        <v>185</v>
      </c>
      <c r="L55" s="38">
        <v>182</v>
      </c>
      <c r="M55" s="38">
        <v>3</v>
      </c>
      <c r="N55" s="40">
        <f t="shared" si="12"/>
        <v>370</v>
      </c>
      <c r="O55" s="42">
        <f t="shared" si="13"/>
      </c>
      <c r="P55" s="40">
        <f t="shared" si="14"/>
        <v>9</v>
      </c>
      <c r="Q55" s="48">
        <f t="shared" si="15"/>
      </c>
      <c r="R55" s="40">
        <f t="shared" si="16"/>
        <v>0</v>
      </c>
      <c r="S55" s="40">
        <v>0</v>
      </c>
      <c r="T55" s="40">
        <v>0</v>
      </c>
      <c r="U55" s="42" t="str">
        <f t="shared" si="17"/>
        <v>△</v>
      </c>
      <c r="V55" s="40">
        <f t="shared" si="18"/>
        <v>10</v>
      </c>
      <c r="W55" s="43">
        <f t="shared" si="19"/>
        <v>8020</v>
      </c>
    </row>
    <row r="56" spans="1:25" s="47" customFormat="1" ht="12.75" customHeight="1">
      <c r="A56" s="44" t="s">
        <v>64</v>
      </c>
      <c r="B56" s="33">
        <f>SUM(B57:B61)</f>
        <v>38727</v>
      </c>
      <c r="C56" s="52" t="s">
        <v>52</v>
      </c>
      <c r="D56" s="28">
        <f>SUM(D57:D61)</f>
        <v>89</v>
      </c>
      <c r="E56" s="29" t="str">
        <f t="shared" si="20"/>
        <v>△</v>
      </c>
      <c r="F56" s="30">
        <f t="shared" si="21"/>
        <v>89</v>
      </c>
      <c r="G56" s="28">
        <f>SUM(G57:G61)</f>
        <v>586</v>
      </c>
      <c r="H56" s="28">
        <f>SUM(H57:H61)</f>
        <v>764</v>
      </c>
      <c r="I56" s="28">
        <f>SUM(I57:I61)</f>
        <v>11</v>
      </c>
      <c r="J56" s="30">
        <f t="shared" si="11"/>
        <v>1361</v>
      </c>
      <c r="K56" s="27">
        <f>SUM(K57:K61)</f>
        <v>586</v>
      </c>
      <c r="L56" s="28">
        <f>SUM(L57:L61)</f>
        <v>803</v>
      </c>
      <c r="M56" s="28">
        <f>SUM(M57:M61)</f>
        <v>23</v>
      </c>
      <c r="N56" s="30">
        <f t="shared" si="12"/>
        <v>1412</v>
      </c>
      <c r="O56" s="45" t="str">
        <f t="shared" si="13"/>
        <v>△</v>
      </c>
      <c r="P56" s="30">
        <f t="shared" si="14"/>
        <v>51</v>
      </c>
      <c r="Q56" s="45" t="str">
        <f t="shared" si="15"/>
        <v>△</v>
      </c>
      <c r="R56" s="53">
        <f t="shared" si="16"/>
        <v>6</v>
      </c>
      <c r="S56" s="30">
        <f>SUM(S57:S61)</f>
        <v>-6</v>
      </c>
      <c r="T56" s="30">
        <f>SUM(T57:T61)</f>
        <v>0</v>
      </c>
      <c r="U56" s="45" t="str">
        <f t="shared" si="17"/>
        <v>△</v>
      </c>
      <c r="V56" s="30">
        <f t="shared" si="18"/>
        <v>146</v>
      </c>
      <c r="W56" s="34">
        <f t="shared" si="19"/>
        <v>38581</v>
      </c>
      <c r="X56" s="54"/>
      <c r="Y56" s="47">
        <v>1</v>
      </c>
    </row>
    <row r="57" spans="1:23" ht="12.75" customHeight="1">
      <c r="A57" s="49">
        <v>40</v>
      </c>
      <c r="B57" s="36">
        <v>7994</v>
      </c>
      <c r="C57" s="50" t="s">
        <v>52</v>
      </c>
      <c r="D57" s="38">
        <v>17</v>
      </c>
      <c r="E57" s="39" t="str">
        <f t="shared" si="20"/>
        <v>△</v>
      </c>
      <c r="F57" s="40">
        <f t="shared" si="21"/>
        <v>17</v>
      </c>
      <c r="G57" s="38">
        <v>161</v>
      </c>
      <c r="H57" s="38">
        <v>188</v>
      </c>
      <c r="I57" s="38">
        <v>2</v>
      </c>
      <c r="J57" s="40">
        <f t="shared" si="11"/>
        <v>351</v>
      </c>
      <c r="K57" s="37">
        <v>161</v>
      </c>
      <c r="L57" s="38">
        <v>192</v>
      </c>
      <c r="M57" s="38">
        <v>4</v>
      </c>
      <c r="N57" s="40">
        <f t="shared" si="12"/>
        <v>357</v>
      </c>
      <c r="O57" s="42" t="str">
        <f t="shared" si="13"/>
        <v>△</v>
      </c>
      <c r="P57" s="40">
        <f t="shared" si="14"/>
        <v>6</v>
      </c>
      <c r="Q57" s="48">
        <f t="shared" si="15"/>
      </c>
      <c r="R57" s="40">
        <f t="shared" si="16"/>
        <v>0</v>
      </c>
      <c r="S57" s="40">
        <v>0</v>
      </c>
      <c r="T57" s="40">
        <v>0</v>
      </c>
      <c r="U57" s="42" t="str">
        <f t="shared" si="17"/>
        <v>△</v>
      </c>
      <c r="V57" s="40">
        <f t="shared" si="18"/>
        <v>23</v>
      </c>
      <c r="W57" s="43">
        <f t="shared" si="19"/>
        <v>7971</v>
      </c>
    </row>
    <row r="58" spans="1:23" ht="12.75" customHeight="1">
      <c r="A58" s="49">
        <v>41</v>
      </c>
      <c r="B58" s="36">
        <v>8057</v>
      </c>
      <c r="C58" s="50" t="s">
        <v>52</v>
      </c>
      <c r="D58" s="38">
        <v>19</v>
      </c>
      <c r="E58" s="39" t="str">
        <f t="shared" si="20"/>
        <v>△</v>
      </c>
      <c r="F58" s="40">
        <f t="shared" si="21"/>
        <v>19</v>
      </c>
      <c r="G58" s="38">
        <v>112</v>
      </c>
      <c r="H58" s="38">
        <v>165</v>
      </c>
      <c r="I58" s="38">
        <v>1</v>
      </c>
      <c r="J58" s="40">
        <f t="shared" si="11"/>
        <v>278</v>
      </c>
      <c r="K58" s="37">
        <v>112</v>
      </c>
      <c r="L58" s="38">
        <v>180</v>
      </c>
      <c r="M58" s="38">
        <v>1</v>
      </c>
      <c r="N58" s="40">
        <f t="shared" si="12"/>
        <v>293</v>
      </c>
      <c r="O58" s="42" t="str">
        <f t="shared" si="13"/>
        <v>△</v>
      </c>
      <c r="P58" s="40">
        <f t="shared" si="14"/>
        <v>15</v>
      </c>
      <c r="Q58" s="48" t="str">
        <f t="shared" si="15"/>
        <v>△</v>
      </c>
      <c r="R58" s="40">
        <f t="shared" si="16"/>
        <v>4</v>
      </c>
      <c r="S58" s="40">
        <v>-4</v>
      </c>
      <c r="T58" s="40">
        <v>0</v>
      </c>
      <c r="U58" s="42" t="str">
        <f t="shared" si="17"/>
        <v>△</v>
      </c>
      <c r="V58" s="40">
        <f t="shared" si="18"/>
        <v>38</v>
      </c>
      <c r="W58" s="43">
        <f t="shared" si="19"/>
        <v>8019</v>
      </c>
    </row>
    <row r="59" spans="1:23" ht="12.75" customHeight="1">
      <c r="A59" s="49">
        <v>42</v>
      </c>
      <c r="B59" s="36">
        <v>8132</v>
      </c>
      <c r="C59" s="50" t="s">
        <v>52</v>
      </c>
      <c r="D59" s="38">
        <v>20</v>
      </c>
      <c r="E59" s="39" t="str">
        <f t="shared" si="20"/>
        <v>△</v>
      </c>
      <c r="F59" s="40">
        <f t="shared" si="21"/>
        <v>20</v>
      </c>
      <c r="G59" s="38">
        <v>107</v>
      </c>
      <c r="H59" s="38">
        <v>138</v>
      </c>
      <c r="I59" s="38">
        <v>1</v>
      </c>
      <c r="J59" s="40">
        <f t="shared" si="11"/>
        <v>246</v>
      </c>
      <c r="K59" s="37">
        <v>107</v>
      </c>
      <c r="L59" s="38">
        <v>150</v>
      </c>
      <c r="M59" s="38">
        <v>6</v>
      </c>
      <c r="N59" s="40">
        <f t="shared" si="12"/>
        <v>263</v>
      </c>
      <c r="O59" s="42" t="str">
        <f t="shared" si="13"/>
        <v>△</v>
      </c>
      <c r="P59" s="40">
        <f t="shared" si="14"/>
        <v>17</v>
      </c>
      <c r="Q59" s="48" t="str">
        <f t="shared" si="15"/>
        <v>△</v>
      </c>
      <c r="R59" s="40">
        <f t="shared" si="16"/>
        <v>1</v>
      </c>
      <c r="S59" s="40">
        <v>-1</v>
      </c>
      <c r="T59" s="40">
        <v>0</v>
      </c>
      <c r="U59" s="42" t="str">
        <f t="shared" si="17"/>
        <v>△</v>
      </c>
      <c r="V59" s="40">
        <f t="shared" si="18"/>
        <v>38</v>
      </c>
      <c r="W59" s="43">
        <f t="shared" si="19"/>
        <v>8094</v>
      </c>
    </row>
    <row r="60" spans="1:23" ht="12.75" customHeight="1">
      <c r="A60" s="49">
        <v>43</v>
      </c>
      <c r="B60" s="36">
        <v>7981</v>
      </c>
      <c r="C60" s="50" t="s">
        <v>52</v>
      </c>
      <c r="D60" s="38">
        <v>17</v>
      </c>
      <c r="E60" s="39" t="str">
        <f t="shared" si="20"/>
        <v>△</v>
      </c>
      <c r="F60" s="40">
        <f t="shared" si="21"/>
        <v>17</v>
      </c>
      <c r="G60" s="38">
        <v>97</v>
      </c>
      <c r="H60" s="38">
        <v>154</v>
      </c>
      <c r="I60" s="38">
        <v>4</v>
      </c>
      <c r="J60" s="40">
        <f t="shared" si="11"/>
        <v>255</v>
      </c>
      <c r="K60" s="37">
        <v>97</v>
      </c>
      <c r="L60" s="38">
        <v>155</v>
      </c>
      <c r="M60" s="38">
        <v>6</v>
      </c>
      <c r="N60" s="40">
        <f t="shared" si="12"/>
        <v>258</v>
      </c>
      <c r="O60" s="42" t="str">
        <f t="shared" si="13"/>
        <v>△</v>
      </c>
      <c r="P60" s="40">
        <f t="shared" si="14"/>
        <v>3</v>
      </c>
      <c r="Q60" s="48" t="str">
        <f t="shared" si="15"/>
        <v>△</v>
      </c>
      <c r="R60" s="40">
        <f t="shared" si="16"/>
        <v>2</v>
      </c>
      <c r="S60" s="40">
        <v>-2</v>
      </c>
      <c r="T60" s="40">
        <v>0</v>
      </c>
      <c r="U60" s="42" t="str">
        <f t="shared" si="17"/>
        <v>△</v>
      </c>
      <c r="V60" s="40">
        <f t="shared" si="18"/>
        <v>22</v>
      </c>
      <c r="W60" s="43">
        <f t="shared" si="19"/>
        <v>7959</v>
      </c>
    </row>
    <row r="61" spans="1:23" ht="12.75" customHeight="1">
      <c r="A61" s="49">
        <v>44</v>
      </c>
      <c r="B61" s="36">
        <v>6563</v>
      </c>
      <c r="C61" s="50" t="s">
        <v>52</v>
      </c>
      <c r="D61" s="38">
        <v>16</v>
      </c>
      <c r="E61" s="39" t="str">
        <f t="shared" si="20"/>
        <v>△</v>
      </c>
      <c r="F61" s="40">
        <f t="shared" si="21"/>
        <v>16</v>
      </c>
      <c r="G61" s="38">
        <v>109</v>
      </c>
      <c r="H61" s="38">
        <v>119</v>
      </c>
      <c r="I61" s="38">
        <v>3</v>
      </c>
      <c r="J61" s="40">
        <f t="shared" si="11"/>
        <v>231</v>
      </c>
      <c r="K61" s="37">
        <v>109</v>
      </c>
      <c r="L61" s="38">
        <v>126</v>
      </c>
      <c r="M61" s="38">
        <v>6</v>
      </c>
      <c r="N61" s="40">
        <f t="shared" si="12"/>
        <v>241</v>
      </c>
      <c r="O61" s="42" t="str">
        <f t="shared" si="13"/>
        <v>△</v>
      </c>
      <c r="P61" s="40">
        <f t="shared" si="14"/>
        <v>10</v>
      </c>
      <c r="Q61" s="48">
        <f t="shared" si="15"/>
      </c>
      <c r="R61" s="40">
        <f t="shared" si="16"/>
        <v>1</v>
      </c>
      <c r="S61" s="40">
        <v>1</v>
      </c>
      <c r="T61" s="40">
        <v>0</v>
      </c>
      <c r="U61" s="42" t="str">
        <f t="shared" si="17"/>
        <v>△</v>
      </c>
      <c r="V61" s="40">
        <f t="shared" si="18"/>
        <v>25</v>
      </c>
      <c r="W61" s="43">
        <f t="shared" si="19"/>
        <v>6538</v>
      </c>
    </row>
    <row r="62" spans="1:25" s="47" customFormat="1" ht="12.75" customHeight="1">
      <c r="A62" s="44" t="s">
        <v>63</v>
      </c>
      <c r="B62" s="33">
        <f>SUM(B63:B67)</f>
        <v>41455</v>
      </c>
      <c r="C62" s="52" t="s">
        <v>52</v>
      </c>
      <c r="D62" s="28">
        <f>SUM(D63:D67)</f>
        <v>123</v>
      </c>
      <c r="E62" s="29" t="str">
        <f t="shared" si="20"/>
        <v>△</v>
      </c>
      <c r="F62" s="30">
        <f t="shared" si="21"/>
        <v>123</v>
      </c>
      <c r="G62" s="28">
        <f>SUM(G63:G67)</f>
        <v>476</v>
      </c>
      <c r="H62" s="28">
        <f>SUM(H63:H67)</f>
        <v>538</v>
      </c>
      <c r="I62" s="28">
        <f>SUM(I63:I67)</f>
        <v>13</v>
      </c>
      <c r="J62" s="30">
        <f t="shared" si="11"/>
        <v>1027</v>
      </c>
      <c r="K62" s="27">
        <f>SUM(K63:K67)</f>
        <v>476</v>
      </c>
      <c r="L62" s="28">
        <f>SUM(L63:L67)</f>
        <v>608</v>
      </c>
      <c r="M62" s="28">
        <f>SUM(M63:M67)</f>
        <v>18</v>
      </c>
      <c r="N62" s="30">
        <f t="shared" si="12"/>
        <v>1102</v>
      </c>
      <c r="O62" s="45" t="str">
        <f t="shared" si="13"/>
        <v>△</v>
      </c>
      <c r="P62" s="30">
        <f t="shared" si="14"/>
        <v>75</v>
      </c>
      <c r="Q62" s="45" t="str">
        <f t="shared" si="15"/>
        <v>△</v>
      </c>
      <c r="R62" s="53">
        <f t="shared" si="16"/>
        <v>7</v>
      </c>
      <c r="S62" s="30">
        <f>SUM(S63:S67)</f>
        <v>-7</v>
      </c>
      <c r="T62" s="30">
        <f>SUM(T63:T67)</f>
        <v>0</v>
      </c>
      <c r="U62" s="45" t="str">
        <f t="shared" si="17"/>
        <v>△</v>
      </c>
      <c r="V62" s="30">
        <f t="shared" si="18"/>
        <v>205</v>
      </c>
      <c r="W62" s="34">
        <f t="shared" si="19"/>
        <v>41250</v>
      </c>
      <c r="X62" s="54"/>
      <c r="Y62" s="47">
        <v>1</v>
      </c>
    </row>
    <row r="63" spans="1:23" ht="12.75" customHeight="1">
      <c r="A63" s="49">
        <v>45</v>
      </c>
      <c r="B63" s="36">
        <v>8204</v>
      </c>
      <c r="C63" s="50" t="s">
        <v>52</v>
      </c>
      <c r="D63" s="38">
        <v>19</v>
      </c>
      <c r="E63" s="39" t="str">
        <f t="shared" si="20"/>
        <v>△</v>
      </c>
      <c r="F63" s="40">
        <f t="shared" si="21"/>
        <v>19</v>
      </c>
      <c r="G63" s="38">
        <v>114</v>
      </c>
      <c r="H63" s="38">
        <v>116</v>
      </c>
      <c r="I63" s="38">
        <v>2</v>
      </c>
      <c r="J63" s="40">
        <f t="shared" si="11"/>
        <v>232</v>
      </c>
      <c r="K63" s="37">
        <v>114</v>
      </c>
      <c r="L63" s="38">
        <v>152</v>
      </c>
      <c r="M63" s="38">
        <v>4</v>
      </c>
      <c r="N63" s="40">
        <f t="shared" si="12"/>
        <v>270</v>
      </c>
      <c r="O63" s="42" t="str">
        <f t="shared" si="13"/>
        <v>△</v>
      </c>
      <c r="P63" s="40">
        <f t="shared" si="14"/>
        <v>38</v>
      </c>
      <c r="Q63" s="48" t="str">
        <f t="shared" si="15"/>
        <v>△</v>
      </c>
      <c r="R63" s="40">
        <f t="shared" si="16"/>
        <v>3</v>
      </c>
      <c r="S63" s="40">
        <v>-3</v>
      </c>
      <c r="T63" s="40">
        <v>0</v>
      </c>
      <c r="U63" s="42" t="str">
        <f t="shared" si="17"/>
        <v>△</v>
      </c>
      <c r="V63" s="40">
        <f t="shared" si="18"/>
        <v>60</v>
      </c>
      <c r="W63" s="43">
        <f t="shared" si="19"/>
        <v>8144</v>
      </c>
    </row>
    <row r="64" spans="1:23" ht="12.75" customHeight="1">
      <c r="A64" s="49">
        <v>46</v>
      </c>
      <c r="B64" s="36">
        <v>8148</v>
      </c>
      <c r="C64" s="50" t="s">
        <v>52</v>
      </c>
      <c r="D64" s="38">
        <v>22</v>
      </c>
      <c r="E64" s="39" t="str">
        <f t="shared" si="20"/>
        <v>△</v>
      </c>
      <c r="F64" s="40">
        <f t="shared" si="21"/>
        <v>22</v>
      </c>
      <c r="G64" s="38">
        <v>93</v>
      </c>
      <c r="H64" s="38">
        <v>115</v>
      </c>
      <c r="I64" s="38">
        <v>3</v>
      </c>
      <c r="J64" s="40">
        <f t="shared" si="11"/>
        <v>211</v>
      </c>
      <c r="K64" s="37">
        <v>93</v>
      </c>
      <c r="L64" s="38">
        <v>124</v>
      </c>
      <c r="M64" s="38">
        <v>1</v>
      </c>
      <c r="N64" s="40">
        <f t="shared" si="12"/>
        <v>218</v>
      </c>
      <c r="O64" s="42" t="str">
        <f t="shared" si="13"/>
        <v>△</v>
      </c>
      <c r="P64" s="40">
        <f t="shared" si="14"/>
        <v>7</v>
      </c>
      <c r="Q64" s="48">
        <f t="shared" si="15"/>
      </c>
      <c r="R64" s="40">
        <f t="shared" si="16"/>
        <v>3</v>
      </c>
      <c r="S64" s="40">
        <v>3</v>
      </c>
      <c r="T64" s="40">
        <v>0</v>
      </c>
      <c r="U64" s="42" t="str">
        <f t="shared" si="17"/>
        <v>△</v>
      </c>
      <c r="V64" s="40">
        <f t="shared" si="18"/>
        <v>26</v>
      </c>
      <c r="W64" s="43">
        <f t="shared" si="19"/>
        <v>8122</v>
      </c>
    </row>
    <row r="65" spans="1:23" ht="12.75" customHeight="1">
      <c r="A65" s="49">
        <v>47</v>
      </c>
      <c r="B65" s="36">
        <v>8270</v>
      </c>
      <c r="C65" s="50" t="s">
        <v>52</v>
      </c>
      <c r="D65" s="38">
        <v>25</v>
      </c>
      <c r="E65" s="39" t="str">
        <f t="shared" si="20"/>
        <v>△</v>
      </c>
      <c r="F65" s="40">
        <f t="shared" si="21"/>
        <v>25</v>
      </c>
      <c r="G65" s="38">
        <v>95</v>
      </c>
      <c r="H65" s="38">
        <v>107</v>
      </c>
      <c r="I65" s="38">
        <v>1</v>
      </c>
      <c r="J65" s="40">
        <f t="shared" si="11"/>
        <v>203</v>
      </c>
      <c r="K65" s="37">
        <v>95</v>
      </c>
      <c r="L65" s="38">
        <v>111</v>
      </c>
      <c r="M65" s="38">
        <v>4</v>
      </c>
      <c r="N65" s="40">
        <f t="shared" si="12"/>
        <v>210</v>
      </c>
      <c r="O65" s="42" t="str">
        <f t="shared" si="13"/>
        <v>△</v>
      </c>
      <c r="P65" s="40">
        <f t="shared" si="14"/>
        <v>7</v>
      </c>
      <c r="Q65" s="48" t="str">
        <f t="shared" si="15"/>
        <v>△</v>
      </c>
      <c r="R65" s="40">
        <f t="shared" si="16"/>
        <v>3</v>
      </c>
      <c r="S65" s="40">
        <v>-3</v>
      </c>
      <c r="T65" s="40">
        <v>0</v>
      </c>
      <c r="U65" s="42" t="str">
        <f t="shared" si="17"/>
        <v>△</v>
      </c>
      <c r="V65" s="40">
        <f t="shared" si="18"/>
        <v>35</v>
      </c>
      <c r="W65" s="43">
        <f t="shared" si="19"/>
        <v>8235</v>
      </c>
    </row>
    <row r="66" spans="1:23" ht="12.75" customHeight="1">
      <c r="A66" s="49">
        <v>48</v>
      </c>
      <c r="B66" s="36">
        <v>8340</v>
      </c>
      <c r="C66" s="50" t="s">
        <v>52</v>
      </c>
      <c r="D66" s="38">
        <v>32</v>
      </c>
      <c r="E66" s="39" t="str">
        <f t="shared" si="20"/>
        <v>△</v>
      </c>
      <c r="F66" s="40">
        <f t="shared" si="21"/>
        <v>32</v>
      </c>
      <c r="G66" s="38">
        <v>93</v>
      </c>
      <c r="H66" s="38">
        <v>114</v>
      </c>
      <c r="I66" s="38">
        <v>4</v>
      </c>
      <c r="J66" s="40">
        <f t="shared" si="11"/>
        <v>211</v>
      </c>
      <c r="K66" s="37">
        <v>93</v>
      </c>
      <c r="L66" s="38">
        <v>118</v>
      </c>
      <c r="M66" s="38">
        <v>3</v>
      </c>
      <c r="N66" s="40">
        <f t="shared" si="12"/>
        <v>214</v>
      </c>
      <c r="O66" s="42" t="str">
        <f t="shared" si="13"/>
        <v>△</v>
      </c>
      <c r="P66" s="40">
        <f t="shared" si="14"/>
        <v>3</v>
      </c>
      <c r="Q66" s="48" t="str">
        <f t="shared" si="15"/>
        <v>△</v>
      </c>
      <c r="R66" s="40">
        <f t="shared" si="16"/>
        <v>1</v>
      </c>
      <c r="S66" s="40">
        <v>-1</v>
      </c>
      <c r="T66" s="40">
        <v>0</v>
      </c>
      <c r="U66" s="42" t="str">
        <f t="shared" si="17"/>
        <v>△</v>
      </c>
      <c r="V66" s="40">
        <f t="shared" si="18"/>
        <v>36</v>
      </c>
      <c r="W66" s="43">
        <f t="shared" si="19"/>
        <v>8304</v>
      </c>
    </row>
    <row r="67" spans="1:23" ht="12.75" customHeight="1" thickBot="1">
      <c r="A67" s="55">
        <v>49</v>
      </c>
      <c r="B67" s="56">
        <v>8493</v>
      </c>
      <c r="C67" s="57" t="s">
        <v>52</v>
      </c>
      <c r="D67" s="58">
        <v>25</v>
      </c>
      <c r="E67" s="59" t="str">
        <f t="shared" si="20"/>
        <v>△</v>
      </c>
      <c r="F67" s="60">
        <f t="shared" si="21"/>
        <v>25</v>
      </c>
      <c r="G67" s="58">
        <v>81</v>
      </c>
      <c r="H67" s="58">
        <v>86</v>
      </c>
      <c r="I67" s="58">
        <v>3</v>
      </c>
      <c r="J67" s="60">
        <f t="shared" si="11"/>
        <v>170</v>
      </c>
      <c r="K67" s="61">
        <v>81</v>
      </c>
      <c r="L67" s="58">
        <v>103</v>
      </c>
      <c r="M67" s="58">
        <v>6</v>
      </c>
      <c r="N67" s="60">
        <f t="shared" si="12"/>
        <v>190</v>
      </c>
      <c r="O67" s="62" t="str">
        <f t="shared" si="13"/>
        <v>△</v>
      </c>
      <c r="P67" s="60">
        <f t="shared" si="14"/>
        <v>20</v>
      </c>
      <c r="Q67" s="63" t="str">
        <f t="shared" si="15"/>
        <v>△</v>
      </c>
      <c r="R67" s="60">
        <f t="shared" si="16"/>
        <v>3</v>
      </c>
      <c r="S67" s="60">
        <v>-3</v>
      </c>
      <c r="T67" s="60">
        <v>0</v>
      </c>
      <c r="U67" s="62" t="str">
        <f t="shared" si="17"/>
        <v>△</v>
      </c>
      <c r="V67" s="60">
        <f t="shared" si="18"/>
        <v>48</v>
      </c>
      <c r="W67" s="64">
        <f t="shared" si="19"/>
        <v>8445</v>
      </c>
    </row>
    <row r="68" spans="1:25" s="47" customFormat="1" ht="12.75" customHeight="1">
      <c r="A68" s="44" t="s">
        <v>62</v>
      </c>
      <c r="B68" s="65">
        <f>SUM(B69:B73)</f>
        <v>44538</v>
      </c>
      <c r="C68" s="66" t="s">
        <v>52</v>
      </c>
      <c r="D68" s="67">
        <f>SUM(D69:D73)</f>
        <v>220</v>
      </c>
      <c r="E68" s="68" t="str">
        <f t="shared" si="20"/>
        <v>△</v>
      </c>
      <c r="F68" s="69">
        <f t="shared" si="21"/>
        <v>220</v>
      </c>
      <c r="G68" s="67">
        <f>SUM(G69:G73)</f>
        <v>373</v>
      </c>
      <c r="H68" s="67">
        <f>SUM(H69:H73)</f>
        <v>482</v>
      </c>
      <c r="I68" s="67">
        <f>SUM(I69:I73)</f>
        <v>20</v>
      </c>
      <c r="J68" s="69">
        <f t="shared" si="11"/>
        <v>875</v>
      </c>
      <c r="K68" s="70">
        <f>SUM(K69:K73)</f>
        <v>373</v>
      </c>
      <c r="L68" s="67">
        <f>SUM(L69:L73)</f>
        <v>440</v>
      </c>
      <c r="M68" s="67">
        <f>SUM(M69:M73)</f>
        <v>28</v>
      </c>
      <c r="N68" s="69">
        <f t="shared" si="12"/>
        <v>841</v>
      </c>
      <c r="O68" s="71">
        <f t="shared" si="13"/>
      </c>
      <c r="P68" s="69">
        <f t="shared" si="14"/>
        <v>34</v>
      </c>
      <c r="Q68" s="45" t="str">
        <f t="shared" si="15"/>
        <v>△</v>
      </c>
      <c r="R68" s="53">
        <f t="shared" si="16"/>
        <v>11</v>
      </c>
      <c r="S68" s="69">
        <f>SUM(S69:S73)</f>
        <v>-11</v>
      </c>
      <c r="T68" s="69">
        <f>SUM(T69:T73)</f>
        <v>0</v>
      </c>
      <c r="U68" s="71" t="str">
        <f t="shared" si="17"/>
        <v>△</v>
      </c>
      <c r="V68" s="69">
        <f t="shared" si="18"/>
        <v>197</v>
      </c>
      <c r="W68" s="72">
        <f t="shared" si="19"/>
        <v>44341</v>
      </c>
      <c r="X68" s="73"/>
      <c r="Y68" s="47">
        <v>1</v>
      </c>
    </row>
    <row r="69" spans="1:23" ht="12.75" customHeight="1">
      <c r="A69" s="49">
        <v>50</v>
      </c>
      <c r="B69" s="74">
        <v>8569</v>
      </c>
      <c r="C69" s="75" t="s">
        <v>52</v>
      </c>
      <c r="D69" s="76">
        <v>35</v>
      </c>
      <c r="E69" s="77" t="str">
        <f t="shared" si="20"/>
        <v>△</v>
      </c>
      <c r="F69" s="78">
        <f t="shared" si="21"/>
        <v>35</v>
      </c>
      <c r="G69" s="76">
        <v>73</v>
      </c>
      <c r="H69" s="76">
        <v>96</v>
      </c>
      <c r="I69" s="76">
        <v>3</v>
      </c>
      <c r="J69" s="78">
        <f t="shared" si="11"/>
        <v>172</v>
      </c>
      <c r="K69" s="79">
        <v>73</v>
      </c>
      <c r="L69" s="76">
        <v>98</v>
      </c>
      <c r="M69" s="76">
        <v>6</v>
      </c>
      <c r="N69" s="78">
        <f t="shared" si="12"/>
        <v>177</v>
      </c>
      <c r="O69" s="80" t="str">
        <f t="shared" si="13"/>
        <v>△</v>
      </c>
      <c r="P69" s="78">
        <f t="shared" si="14"/>
        <v>5</v>
      </c>
      <c r="Q69" s="48" t="str">
        <f t="shared" si="15"/>
        <v>△</v>
      </c>
      <c r="R69" s="40">
        <f t="shared" si="16"/>
        <v>5</v>
      </c>
      <c r="S69" s="78">
        <v>-5</v>
      </c>
      <c r="T69" s="78">
        <v>0</v>
      </c>
      <c r="U69" s="80" t="str">
        <f t="shared" si="17"/>
        <v>△</v>
      </c>
      <c r="V69" s="78">
        <f t="shared" si="18"/>
        <v>45</v>
      </c>
      <c r="W69" s="81">
        <f t="shared" si="19"/>
        <v>8524</v>
      </c>
    </row>
    <row r="70" spans="1:23" ht="12.75" customHeight="1">
      <c r="A70" s="49">
        <v>51</v>
      </c>
      <c r="B70" s="74">
        <v>8990</v>
      </c>
      <c r="C70" s="75" t="s">
        <v>52</v>
      </c>
      <c r="D70" s="76">
        <v>41</v>
      </c>
      <c r="E70" s="77" t="str">
        <f t="shared" si="20"/>
        <v>△</v>
      </c>
      <c r="F70" s="78">
        <f t="shared" si="21"/>
        <v>41</v>
      </c>
      <c r="G70" s="76">
        <v>66</v>
      </c>
      <c r="H70" s="76">
        <v>113</v>
      </c>
      <c r="I70" s="76">
        <v>4</v>
      </c>
      <c r="J70" s="78">
        <f t="shared" si="11"/>
        <v>183</v>
      </c>
      <c r="K70" s="79">
        <v>66</v>
      </c>
      <c r="L70" s="76">
        <v>98</v>
      </c>
      <c r="M70" s="76">
        <v>3</v>
      </c>
      <c r="N70" s="78">
        <f t="shared" si="12"/>
        <v>167</v>
      </c>
      <c r="O70" s="80">
        <f t="shared" si="13"/>
      </c>
      <c r="P70" s="78">
        <f t="shared" si="14"/>
        <v>16</v>
      </c>
      <c r="Q70" s="48" t="str">
        <f t="shared" si="15"/>
        <v>△</v>
      </c>
      <c r="R70" s="40">
        <f t="shared" si="16"/>
        <v>1</v>
      </c>
      <c r="S70" s="78">
        <v>-1</v>
      </c>
      <c r="T70" s="78">
        <v>0</v>
      </c>
      <c r="U70" s="80" t="str">
        <f t="shared" si="17"/>
        <v>△</v>
      </c>
      <c r="V70" s="78">
        <f t="shared" si="18"/>
        <v>26</v>
      </c>
      <c r="W70" s="81">
        <f t="shared" si="19"/>
        <v>8964</v>
      </c>
    </row>
    <row r="71" spans="1:23" ht="12.75" customHeight="1">
      <c r="A71" s="49">
        <v>52</v>
      </c>
      <c r="B71" s="74">
        <v>9029</v>
      </c>
      <c r="C71" s="75" t="s">
        <v>52</v>
      </c>
      <c r="D71" s="76">
        <v>39</v>
      </c>
      <c r="E71" s="77" t="str">
        <f t="shared" si="20"/>
        <v>△</v>
      </c>
      <c r="F71" s="78">
        <f t="shared" si="21"/>
        <v>39</v>
      </c>
      <c r="G71" s="76">
        <v>72</v>
      </c>
      <c r="H71" s="76">
        <v>108</v>
      </c>
      <c r="I71" s="76">
        <v>3</v>
      </c>
      <c r="J71" s="78">
        <f t="shared" si="11"/>
        <v>183</v>
      </c>
      <c r="K71" s="79">
        <v>72</v>
      </c>
      <c r="L71" s="76">
        <v>78</v>
      </c>
      <c r="M71" s="76">
        <v>11</v>
      </c>
      <c r="N71" s="78">
        <f t="shared" si="12"/>
        <v>161</v>
      </c>
      <c r="O71" s="80">
        <f t="shared" si="13"/>
      </c>
      <c r="P71" s="78">
        <f t="shared" si="14"/>
        <v>22</v>
      </c>
      <c r="Q71" s="48" t="str">
        <f t="shared" si="15"/>
        <v>△</v>
      </c>
      <c r="R71" s="40">
        <f t="shared" si="16"/>
        <v>4</v>
      </c>
      <c r="S71" s="78">
        <v>-4</v>
      </c>
      <c r="T71" s="78">
        <v>0</v>
      </c>
      <c r="U71" s="80" t="str">
        <f t="shared" si="17"/>
        <v>△</v>
      </c>
      <c r="V71" s="78">
        <f t="shared" si="18"/>
        <v>21</v>
      </c>
      <c r="W71" s="81">
        <f t="shared" si="19"/>
        <v>9008</v>
      </c>
    </row>
    <row r="72" spans="1:23" ht="12.75" customHeight="1">
      <c r="A72" s="49">
        <v>53</v>
      </c>
      <c r="B72" s="74">
        <v>8610</v>
      </c>
      <c r="C72" s="75" t="s">
        <v>52</v>
      </c>
      <c r="D72" s="76">
        <v>38</v>
      </c>
      <c r="E72" s="77" t="str">
        <f t="shared" si="20"/>
        <v>△</v>
      </c>
      <c r="F72" s="78">
        <f t="shared" si="21"/>
        <v>38</v>
      </c>
      <c r="G72" s="76">
        <v>79</v>
      </c>
      <c r="H72" s="76">
        <v>73</v>
      </c>
      <c r="I72" s="76">
        <v>3</v>
      </c>
      <c r="J72" s="78">
        <f aca="true" t="shared" si="22" ref="J72:J103">SUM(G72:I72)</f>
        <v>155</v>
      </c>
      <c r="K72" s="79">
        <v>79</v>
      </c>
      <c r="L72" s="76">
        <v>77</v>
      </c>
      <c r="M72" s="76">
        <v>6</v>
      </c>
      <c r="N72" s="78">
        <f aca="true" t="shared" si="23" ref="N72:N103">SUM(K72:M72)</f>
        <v>162</v>
      </c>
      <c r="O72" s="80" t="str">
        <f aca="true" t="shared" si="24" ref="O72:O103">IF(J72-N72&lt;0,"△","")</f>
        <v>△</v>
      </c>
      <c r="P72" s="78">
        <f aca="true" t="shared" si="25" ref="P72:P103">ABS(J72-N72)</f>
        <v>7</v>
      </c>
      <c r="Q72" s="48" t="str">
        <f aca="true" t="shared" si="26" ref="Q72:Q103">IF(S72&lt;0,"△","")</f>
        <v>△</v>
      </c>
      <c r="R72" s="40">
        <f aca="true" t="shared" si="27" ref="R72:R103">ABS(S72)</f>
        <v>1</v>
      </c>
      <c r="S72" s="78">
        <v>-1</v>
      </c>
      <c r="T72" s="78">
        <v>0</v>
      </c>
      <c r="U72" s="80" t="str">
        <f aca="true" t="shared" si="28" ref="U72:U103">IF(SUM(IF(E72="",F72,-F72),IF(O72="",P72,-P72),IF(Q72="",R72,-R72),T72)&lt;0,"△","")</f>
        <v>△</v>
      </c>
      <c r="V72" s="78">
        <f aca="true" t="shared" si="29" ref="V72:V103">ABS(SUM(IF(E72="",F72,-F72),IF(O72="",P72,-P72),IF(Q72="",R72,-R72),T72))</f>
        <v>46</v>
      </c>
      <c r="W72" s="81">
        <f aca="true" t="shared" si="30" ref="W72:W103">B72+IF(U72="",V72,-V72)</f>
        <v>8564</v>
      </c>
    </row>
    <row r="73" spans="1:23" ht="12.75" customHeight="1">
      <c r="A73" s="49">
        <v>54</v>
      </c>
      <c r="B73" s="74">
        <v>9340</v>
      </c>
      <c r="C73" s="75" t="s">
        <v>52</v>
      </c>
      <c r="D73" s="76">
        <v>67</v>
      </c>
      <c r="E73" s="77" t="str">
        <f t="shared" si="20"/>
        <v>△</v>
      </c>
      <c r="F73" s="78">
        <f t="shared" si="21"/>
        <v>67</v>
      </c>
      <c r="G73" s="76">
        <v>83</v>
      </c>
      <c r="H73" s="76">
        <v>92</v>
      </c>
      <c r="I73" s="76">
        <v>7</v>
      </c>
      <c r="J73" s="78">
        <f t="shared" si="22"/>
        <v>182</v>
      </c>
      <c r="K73" s="79">
        <v>83</v>
      </c>
      <c r="L73" s="76">
        <v>89</v>
      </c>
      <c r="M73" s="76">
        <v>2</v>
      </c>
      <c r="N73" s="78">
        <f t="shared" si="23"/>
        <v>174</v>
      </c>
      <c r="O73" s="80">
        <f t="shared" si="24"/>
      </c>
      <c r="P73" s="78">
        <f t="shared" si="25"/>
        <v>8</v>
      </c>
      <c r="Q73" s="48">
        <f t="shared" si="26"/>
      </c>
      <c r="R73" s="40">
        <f t="shared" si="27"/>
        <v>0</v>
      </c>
      <c r="S73" s="78">
        <v>0</v>
      </c>
      <c r="T73" s="78">
        <v>0</v>
      </c>
      <c r="U73" s="80" t="str">
        <f t="shared" si="28"/>
        <v>△</v>
      </c>
      <c r="V73" s="78">
        <f t="shared" si="29"/>
        <v>59</v>
      </c>
      <c r="W73" s="81">
        <f t="shared" si="30"/>
        <v>9281</v>
      </c>
    </row>
    <row r="74" spans="1:25" s="47" customFormat="1" ht="12.75" customHeight="1">
      <c r="A74" s="44" t="s">
        <v>61</v>
      </c>
      <c r="B74" s="65">
        <f>SUM(B75:B79)</f>
        <v>51138</v>
      </c>
      <c r="C74" s="66" t="s">
        <v>52</v>
      </c>
      <c r="D74" s="67">
        <f>SUM(D75:D79)</f>
        <v>375</v>
      </c>
      <c r="E74" s="68" t="str">
        <f aca="true" t="shared" si="31" ref="E74:E105">IF(D74&lt;&gt;0,"△","")</f>
        <v>△</v>
      </c>
      <c r="F74" s="69">
        <f aca="true" t="shared" si="32" ref="F74:F105">D74</f>
        <v>375</v>
      </c>
      <c r="G74" s="67">
        <f>SUM(G75:G79)</f>
        <v>310</v>
      </c>
      <c r="H74" s="67">
        <f>SUM(H75:H79)</f>
        <v>383</v>
      </c>
      <c r="I74" s="67">
        <f>SUM(I75:I79)</f>
        <v>27</v>
      </c>
      <c r="J74" s="69">
        <f t="shared" si="22"/>
        <v>720</v>
      </c>
      <c r="K74" s="70">
        <f>SUM(K75:K79)</f>
        <v>310</v>
      </c>
      <c r="L74" s="67">
        <f>SUM(L75:L79)</f>
        <v>345</v>
      </c>
      <c r="M74" s="67">
        <f>SUM(M75:M79)</f>
        <v>34</v>
      </c>
      <c r="N74" s="69">
        <f t="shared" si="23"/>
        <v>689</v>
      </c>
      <c r="O74" s="71">
        <f t="shared" si="24"/>
      </c>
      <c r="P74" s="69">
        <f t="shared" si="25"/>
        <v>31</v>
      </c>
      <c r="Q74" s="45" t="str">
        <f t="shared" si="26"/>
        <v>△</v>
      </c>
      <c r="R74" s="53">
        <f t="shared" si="27"/>
        <v>1</v>
      </c>
      <c r="S74" s="69">
        <f>SUM(S75:S79)</f>
        <v>-1</v>
      </c>
      <c r="T74" s="69">
        <f>SUM(T75:T79)</f>
        <v>0</v>
      </c>
      <c r="U74" s="71" t="str">
        <f t="shared" si="28"/>
        <v>△</v>
      </c>
      <c r="V74" s="69">
        <f t="shared" si="29"/>
        <v>345</v>
      </c>
      <c r="W74" s="72">
        <f t="shared" si="30"/>
        <v>50793</v>
      </c>
      <c r="X74" s="73"/>
      <c r="Y74" s="47">
        <v>1</v>
      </c>
    </row>
    <row r="75" spans="1:23" ht="12.75" customHeight="1">
      <c r="A75" s="49">
        <v>55</v>
      </c>
      <c r="B75" s="74">
        <v>9698</v>
      </c>
      <c r="C75" s="75" t="s">
        <v>52</v>
      </c>
      <c r="D75" s="76">
        <v>56</v>
      </c>
      <c r="E75" s="77" t="str">
        <f t="shared" si="31"/>
        <v>△</v>
      </c>
      <c r="F75" s="78">
        <f t="shared" si="32"/>
        <v>56</v>
      </c>
      <c r="G75" s="76">
        <v>78</v>
      </c>
      <c r="H75" s="76">
        <v>98</v>
      </c>
      <c r="I75" s="76">
        <v>6</v>
      </c>
      <c r="J75" s="78">
        <f t="shared" si="22"/>
        <v>182</v>
      </c>
      <c r="K75" s="79">
        <v>78</v>
      </c>
      <c r="L75" s="76">
        <v>75</v>
      </c>
      <c r="M75" s="76">
        <v>4</v>
      </c>
      <c r="N75" s="78">
        <f t="shared" si="23"/>
        <v>157</v>
      </c>
      <c r="O75" s="80">
        <f t="shared" si="24"/>
      </c>
      <c r="P75" s="78">
        <f t="shared" si="25"/>
        <v>25</v>
      </c>
      <c r="Q75" s="48">
        <f t="shared" si="26"/>
      </c>
      <c r="R75" s="40">
        <f t="shared" si="27"/>
        <v>1</v>
      </c>
      <c r="S75" s="78">
        <v>1</v>
      </c>
      <c r="T75" s="78">
        <v>0</v>
      </c>
      <c r="U75" s="80" t="str">
        <f t="shared" si="28"/>
        <v>△</v>
      </c>
      <c r="V75" s="78">
        <f t="shared" si="29"/>
        <v>30</v>
      </c>
      <c r="W75" s="81">
        <f t="shared" si="30"/>
        <v>9668</v>
      </c>
    </row>
    <row r="76" spans="1:23" ht="12.75" customHeight="1">
      <c r="A76" s="49">
        <v>56</v>
      </c>
      <c r="B76" s="74">
        <v>9770</v>
      </c>
      <c r="C76" s="75" t="s">
        <v>52</v>
      </c>
      <c r="D76" s="76">
        <v>73</v>
      </c>
      <c r="E76" s="77" t="str">
        <f t="shared" si="31"/>
        <v>△</v>
      </c>
      <c r="F76" s="78">
        <f t="shared" si="32"/>
        <v>73</v>
      </c>
      <c r="G76" s="76">
        <v>60</v>
      </c>
      <c r="H76" s="76">
        <v>77</v>
      </c>
      <c r="I76" s="76">
        <v>7</v>
      </c>
      <c r="J76" s="78">
        <f t="shared" si="22"/>
        <v>144</v>
      </c>
      <c r="K76" s="79">
        <v>60</v>
      </c>
      <c r="L76" s="76">
        <v>64</v>
      </c>
      <c r="M76" s="76">
        <v>10</v>
      </c>
      <c r="N76" s="78">
        <f t="shared" si="23"/>
        <v>134</v>
      </c>
      <c r="O76" s="80">
        <f t="shared" si="24"/>
      </c>
      <c r="P76" s="78">
        <f t="shared" si="25"/>
        <v>10</v>
      </c>
      <c r="Q76" s="48" t="str">
        <f t="shared" si="26"/>
        <v>△</v>
      </c>
      <c r="R76" s="40">
        <f t="shared" si="27"/>
        <v>2</v>
      </c>
      <c r="S76" s="78">
        <v>-2</v>
      </c>
      <c r="T76" s="78">
        <v>0</v>
      </c>
      <c r="U76" s="80" t="str">
        <f t="shared" si="28"/>
        <v>△</v>
      </c>
      <c r="V76" s="78">
        <f t="shared" si="29"/>
        <v>65</v>
      </c>
      <c r="W76" s="81">
        <f t="shared" si="30"/>
        <v>9705</v>
      </c>
    </row>
    <row r="77" spans="1:23" ht="12.75" customHeight="1">
      <c r="A77" s="49">
        <v>57</v>
      </c>
      <c r="B77" s="74">
        <v>10137</v>
      </c>
      <c r="C77" s="75" t="s">
        <v>52</v>
      </c>
      <c r="D77" s="76">
        <v>67</v>
      </c>
      <c r="E77" s="77" t="str">
        <f t="shared" si="31"/>
        <v>△</v>
      </c>
      <c r="F77" s="78">
        <f t="shared" si="32"/>
        <v>67</v>
      </c>
      <c r="G77" s="76">
        <v>61</v>
      </c>
      <c r="H77" s="76">
        <v>80</v>
      </c>
      <c r="I77" s="76">
        <v>4</v>
      </c>
      <c r="J77" s="78">
        <f t="shared" si="22"/>
        <v>145</v>
      </c>
      <c r="K77" s="79">
        <v>61</v>
      </c>
      <c r="L77" s="76">
        <v>84</v>
      </c>
      <c r="M77" s="76">
        <v>8</v>
      </c>
      <c r="N77" s="78">
        <f t="shared" si="23"/>
        <v>153</v>
      </c>
      <c r="O77" s="80" t="str">
        <f t="shared" si="24"/>
        <v>△</v>
      </c>
      <c r="P77" s="78">
        <f t="shared" si="25"/>
        <v>8</v>
      </c>
      <c r="Q77" s="48">
        <f t="shared" si="26"/>
      </c>
      <c r="R77" s="40">
        <f t="shared" si="27"/>
        <v>0</v>
      </c>
      <c r="S77" s="78">
        <v>0</v>
      </c>
      <c r="T77" s="78">
        <v>0</v>
      </c>
      <c r="U77" s="80" t="str">
        <f t="shared" si="28"/>
        <v>△</v>
      </c>
      <c r="V77" s="78">
        <f t="shared" si="29"/>
        <v>75</v>
      </c>
      <c r="W77" s="81">
        <f t="shared" si="30"/>
        <v>10062</v>
      </c>
    </row>
    <row r="78" spans="1:23" ht="12.75" customHeight="1">
      <c r="A78" s="49">
        <v>58</v>
      </c>
      <c r="B78" s="74">
        <v>10678</v>
      </c>
      <c r="C78" s="75" t="s">
        <v>52</v>
      </c>
      <c r="D78" s="76">
        <v>96</v>
      </c>
      <c r="E78" s="77" t="str">
        <f t="shared" si="31"/>
        <v>△</v>
      </c>
      <c r="F78" s="78">
        <f t="shared" si="32"/>
        <v>96</v>
      </c>
      <c r="G78" s="76">
        <v>57</v>
      </c>
      <c r="H78" s="76">
        <v>67</v>
      </c>
      <c r="I78" s="76">
        <v>5</v>
      </c>
      <c r="J78" s="78">
        <f t="shared" si="22"/>
        <v>129</v>
      </c>
      <c r="K78" s="79">
        <v>57</v>
      </c>
      <c r="L78" s="76">
        <v>66</v>
      </c>
      <c r="M78" s="76">
        <v>5</v>
      </c>
      <c r="N78" s="78">
        <f t="shared" si="23"/>
        <v>128</v>
      </c>
      <c r="O78" s="80">
        <f t="shared" si="24"/>
      </c>
      <c r="P78" s="78">
        <f t="shared" si="25"/>
        <v>1</v>
      </c>
      <c r="Q78" s="48" t="str">
        <f t="shared" si="26"/>
        <v>△</v>
      </c>
      <c r="R78" s="40">
        <f t="shared" si="27"/>
        <v>1</v>
      </c>
      <c r="S78" s="78">
        <v>-1</v>
      </c>
      <c r="T78" s="78">
        <v>0</v>
      </c>
      <c r="U78" s="80" t="str">
        <f t="shared" si="28"/>
        <v>△</v>
      </c>
      <c r="V78" s="78">
        <f t="shared" si="29"/>
        <v>96</v>
      </c>
      <c r="W78" s="81">
        <f t="shared" si="30"/>
        <v>10582</v>
      </c>
    </row>
    <row r="79" spans="1:23" ht="12.75" customHeight="1">
      <c r="A79" s="49">
        <v>59</v>
      </c>
      <c r="B79" s="78">
        <v>10855</v>
      </c>
      <c r="C79" s="75" t="s">
        <v>52</v>
      </c>
      <c r="D79" s="76">
        <v>83</v>
      </c>
      <c r="E79" s="77" t="str">
        <f t="shared" si="31"/>
        <v>△</v>
      </c>
      <c r="F79" s="78">
        <f t="shared" si="32"/>
        <v>83</v>
      </c>
      <c r="G79" s="76">
        <v>54</v>
      </c>
      <c r="H79" s="76">
        <v>61</v>
      </c>
      <c r="I79" s="76">
        <v>5</v>
      </c>
      <c r="J79" s="78">
        <f t="shared" si="22"/>
        <v>120</v>
      </c>
      <c r="K79" s="79">
        <v>54</v>
      </c>
      <c r="L79" s="76">
        <v>56</v>
      </c>
      <c r="M79" s="76">
        <v>7</v>
      </c>
      <c r="N79" s="78">
        <f t="shared" si="23"/>
        <v>117</v>
      </c>
      <c r="O79" s="80">
        <f t="shared" si="24"/>
      </c>
      <c r="P79" s="78">
        <f t="shared" si="25"/>
        <v>3</v>
      </c>
      <c r="Q79" s="48">
        <f t="shared" si="26"/>
      </c>
      <c r="R79" s="40">
        <f t="shared" si="27"/>
        <v>1</v>
      </c>
      <c r="S79" s="78">
        <v>1</v>
      </c>
      <c r="T79" s="74">
        <v>0</v>
      </c>
      <c r="U79" s="80" t="str">
        <f t="shared" si="28"/>
        <v>△</v>
      </c>
      <c r="V79" s="78">
        <f t="shared" si="29"/>
        <v>79</v>
      </c>
      <c r="W79" s="81">
        <f t="shared" si="30"/>
        <v>10776</v>
      </c>
    </row>
    <row r="80" spans="1:25" s="47" customFormat="1" ht="12.75" customHeight="1">
      <c r="A80" s="44" t="s">
        <v>60</v>
      </c>
      <c r="B80" s="69">
        <f>SUM(B81:B85)</f>
        <v>51302</v>
      </c>
      <c r="C80" s="66" t="s">
        <v>52</v>
      </c>
      <c r="D80" s="67">
        <f>SUM(D81:D85)</f>
        <v>489</v>
      </c>
      <c r="E80" s="68" t="str">
        <f t="shared" si="31"/>
        <v>△</v>
      </c>
      <c r="F80" s="69">
        <f t="shared" si="32"/>
        <v>489</v>
      </c>
      <c r="G80" s="67">
        <f>SUM(G81:G85)</f>
        <v>200</v>
      </c>
      <c r="H80" s="67">
        <f>SUM(H81:H85)</f>
        <v>376</v>
      </c>
      <c r="I80" s="67">
        <f>SUM(I81:I85)</f>
        <v>17</v>
      </c>
      <c r="J80" s="69">
        <f t="shared" si="22"/>
        <v>593</v>
      </c>
      <c r="K80" s="70">
        <f>SUM(K81:K85)</f>
        <v>200</v>
      </c>
      <c r="L80" s="67">
        <f>SUM(L81:L85)</f>
        <v>237</v>
      </c>
      <c r="M80" s="67">
        <f>SUM(M81:M85)</f>
        <v>11</v>
      </c>
      <c r="N80" s="69">
        <f t="shared" si="23"/>
        <v>448</v>
      </c>
      <c r="O80" s="71">
        <f t="shared" si="24"/>
      </c>
      <c r="P80" s="69">
        <f t="shared" si="25"/>
        <v>145</v>
      </c>
      <c r="Q80" s="45">
        <f t="shared" si="26"/>
      </c>
      <c r="R80" s="53">
        <f t="shared" si="27"/>
        <v>3</v>
      </c>
      <c r="S80" s="69">
        <f>SUM(S81:S85)</f>
        <v>3</v>
      </c>
      <c r="T80" s="65">
        <f>SUM(T81:T85)</f>
        <v>0</v>
      </c>
      <c r="U80" s="71" t="str">
        <f t="shared" si="28"/>
        <v>△</v>
      </c>
      <c r="V80" s="69">
        <f t="shared" si="29"/>
        <v>341</v>
      </c>
      <c r="W80" s="72">
        <f t="shared" si="30"/>
        <v>50961</v>
      </c>
      <c r="X80" s="73"/>
      <c r="Y80" s="47">
        <v>1</v>
      </c>
    </row>
    <row r="81" spans="1:23" ht="12.75" customHeight="1">
      <c r="A81" s="49">
        <v>60</v>
      </c>
      <c r="B81" s="78">
        <v>11340</v>
      </c>
      <c r="C81" s="75" t="s">
        <v>52</v>
      </c>
      <c r="D81" s="76">
        <v>89</v>
      </c>
      <c r="E81" s="77" t="str">
        <f t="shared" si="31"/>
        <v>△</v>
      </c>
      <c r="F81" s="78">
        <f t="shared" si="32"/>
        <v>89</v>
      </c>
      <c r="G81" s="76">
        <v>73</v>
      </c>
      <c r="H81" s="76">
        <v>130</v>
      </c>
      <c r="I81" s="76">
        <v>5</v>
      </c>
      <c r="J81" s="78">
        <f t="shared" si="22"/>
        <v>208</v>
      </c>
      <c r="K81" s="79">
        <v>73</v>
      </c>
      <c r="L81" s="76">
        <v>68</v>
      </c>
      <c r="M81" s="76">
        <v>4</v>
      </c>
      <c r="N81" s="78">
        <f t="shared" si="23"/>
        <v>145</v>
      </c>
      <c r="O81" s="80">
        <f t="shared" si="24"/>
      </c>
      <c r="P81" s="78">
        <f t="shared" si="25"/>
        <v>63</v>
      </c>
      <c r="Q81" s="48">
        <f t="shared" si="26"/>
      </c>
      <c r="R81" s="40">
        <f t="shared" si="27"/>
        <v>2</v>
      </c>
      <c r="S81" s="78">
        <v>2</v>
      </c>
      <c r="T81" s="74">
        <v>0</v>
      </c>
      <c r="U81" s="80" t="str">
        <f t="shared" si="28"/>
        <v>△</v>
      </c>
      <c r="V81" s="78">
        <f t="shared" si="29"/>
        <v>24</v>
      </c>
      <c r="W81" s="81">
        <f t="shared" si="30"/>
        <v>11316</v>
      </c>
    </row>
    <row r="82" spans="1:23" ht="12.75" customHeight="1">
      <c r="A82" s="49">
        <v>61</v>
      </c>
      <c r="B82" s="78">
        <v>11786</v>
      </c>
      <c r="C82" s="75" t="s">
        <v>52</v>
      </c>
      <c r="D82" s="76">
        <v>108</v>
      </c>
      <c r="E82" s="77" t="str">
        <f t="shared" si="31"/>
        <v>△</v>
      </c>
      <c r="F82" s="78">
        <f t="shared" si="32"/>
        <v>108</v>
      </c>
      <c r="G82" s="76">
        <v>45</v>
      </c>
      <c r="H82" s="76">
        <v>87</v>
      </c>
      <c r="I82" s="76">
        <v>3</v>
      </c>
      <c r="J82" s="78">
        <f t="shared" si="22"/>
        <v>135</v>
      </c>
      <c r="K82" s="79">
        <v>45</v>
      </c>
      <c r="L82" s="76">
        <v>77</v>
      </c>
      <c r="M82" s="76">
        <v>3</v>
      </c>
      <c r="N82" s="78">
        <f t="shared" si="23"/>
        <v>125</v>
      </c>
      <c r="O82" s="80">
        <f t="shared" si="24"/>
      </c>
      <c r="P82" s="78">
        <f t="shared" si="25"/>
        <v>10</v>
      </c>
      <c r="Q82" s="48">
        <f t="shared" si="26"/>
      </c>
      <c r="R82" s="40">
        <f t="shared" si="27"/>
        <v>0</v>
      </c>
      <c r="S82" s="78">
        <v>0</v>
      </c>
      <c r="T82" s="74">
        <v>0</v>
      </c>
      <c r="U82" s="80" t="str">
        <f t="shared" si="28"/>
        <v>△</v>
      </c>
      <c r="V82" s="78">
        <f t="shared" si="29"/>
        <v>98</v>
      </c>
      <c r="W82" s="81">
        <f t="shared" si="30"/>
        <v>11688</v>
      </c>
    </row>
    <row r="83" spans="1:23" ht="12.75" customHeight="1">
      <c r="A83" s="49">
        <v>62</v>
      </c>
      <c r="B83" s="78">
        <v>11166</v>
      </c>
      <c r="C83" s="75" t="s">
        <v>52</v>
      </c>
      <c r="D83" s="76">
        <v>106</v>
      </c>
      <c r="E83" s="77" t="str">
        <f t="shared" si="31"/>
        <v>△</v>
      </c>
      <c r="F83" s="78">
        <f t="shared" si="32"/>
        <v>106</v>
      </c>
      <c r="G83" s="76">
        <v>32</v>
      </c>
      <c r="H83" s="76">
        <v>69</v>
      </c>
      <c r="I83" s="76">
        <v>2</v>
      </c>
      <c r="J83" s="78">
        <f t="shared" si="22"/>
        <v>103</v>
      </c>
      <c r="K83" s="79">
        <v>32</v>
      </c>
      <c r="L83" s="76">
        <v>42</v>
      </c>
      <c r="M83" s="76">
        <v>2</v>
      </c>
      <c r="N83" s="78">
        <f t="shared" si="23"/>
        <v>76</v>
      </c>
      <c r="O83" s="80">
        <f t="shared" si="24"/>
      </c>
      <c r="P83" s="78">
        <f t="shared" si="25"/>
        <v>27</v>
      </c>
      <c r="Q83" s="48">
        <f t="shared" si="26"/>
      </c>
      <c r="R83" s="40">
        <f t="shared" si="27"/>
        <v>0</v>
      </c>
      <c r="S83" s="78">
        <v>0</v>
      </c>
      <c r="T83" s="74">
        <v>0</v>
      </c>
      <c r="U83" s="80" t="str">
        <f t="shared" si="28"/>
        <v>△</v>
      </c>
      <c r="V83" s="78">
        <f t="shared" si="29"/>
        <v>79</v>
      </c>
      <c r="W83" s="81">
        <f t="shared" si="30"/>
        <v>11087</v>
      </c>
    </row>
    <row r="84" spans="1:23" ht="12.75" customHeight="1">
      <c r="A84" s="49">
        <v>63</v>
      </c>
      <c r="B84" s="78">
        <v>10394</v>
      </c>
      <c r="C84" s="75" t="s">
        <v>52</v>
      </c>
      <c r="D84" s="76">
        <v>92</v>
      </c>
      <c r="E84" s="77" t="str">
        <f t="shared" si="31"/>
        <v>△</v>
      </c>
      <c r="F84" s="78">
        <f t="shared" si="32"/>
        <v>92</v>
      </c>
      <c r="G84" s="76">
        <v>37</v>
      </c>
      <c r="H84" s="76">
        <v>60</v>
      </c>
      <c r="I84" s="76">
        <v>6</v>
      </c>
      <c r="J84" s="78">
        <f t="shared" si="22"/>
        <v>103</v>
      </c>
      <c r="K84" s="79">
        <v>37</v>
      </c>
      <c r="L84" s="76">
        <v>35</v>
      </c>
      <c r="M84" s="76">
        <v>1</v>
      </c>
      <c r="N84" s="78">
        <f t="shared" si="23"/>
        <v>73</v>
      </c>
      <c r="O84" s="80">
        <f t="shared" si="24"/>
      </c>
      <c r="P84" s="78">
        <f t="shared" si="25"/>
        <v>30</v>
      </c>
      <c r="Q84" s="48">
        <f t="shared" si="26"/>
      </c>
      <c r="R84" s="40">
        <f t="shared" si="27"/>
        <v>0</v>
      </c>
      <c r="S84" s="78">
        <v>0</v>
      </c>
      <c r="T84" s="74">
        <v>0</v>
      </c>
      <c r="U84" s="80" t="str">
        <f t="shared" si="28"/>
        <v>△</v>
      </c>
      <c r="V84" s="78">
        <f t="shared" si="29"/>
        <v>62</v>
      </c>
      <c r="W84" s="81">
        <f t="shared" si="30"/>
        <v>10332</v>
      </c>
    </row>
    <row r="85" spans="1:23" ht="12.75" customHeight="1">
      <c r="A85" s="49">
        <v>64</v>
      </c>
      <c r="B85" s="78">
        <v>6616</v>
      </c>
      <c r="C85" s="75" t="s">
        <v>52</v>
      </c>
      <c r="D85" s="76">
        <v>94</v>
      </c>
      <c r="E85" s="77" t="str">
        <f t="shared" si="31"/>
        <v>△</v>
      </c>
      <c r="F85" s="78">
        <f t="shared" si="32"/>
        <v>94</v>
      </c>
      <c r="G85" s="76">
        <v>13</v>
      </c>
      <c r="H85" s="76">
        <v>30</v>
      </c>
      <c r="I85" s="76">
        <v>1</v>
      </c>
      <c r="J85" s="78">
        <f t="shared" si="22"/>
        <v>44</v>
      </c>
      <c r="K85" s="79">
        <v>13</v>
      </c>
      <c r="L85" s="76">
        <v>15</v>
      </c>
      <c r="M85" s="76">
        <v>1</v>
      </c>
      <c r="N85" s="78">
        <f t="shared" si="23"/>
        <v>29</v>
      </c>
      <c r="O85" s="80">
        <f t="shared" si="24"/>
      </c>
      <c r="P85" s="78">
        <f t="shared" si="25"/>
        <v>15</v>
      </c>
      <c r="Q85" s="48">
        <f t="shared" si="26"/>
      </c>
      <c r="R85" s="40">
        <f t="shared" si="27"/>
        <v>1</v>
      </c>
      <c r="S85" s="78">
        <v>1</v>
      </c>
      <c r="T85" s="74">
        <v>0</v>
      </c>
      <c r="U85" s="80" t="str">
        <f t="shared" si="28"/>
        <v>△</v>
      </c>
      <c r="V85" s="78">
        <f t="shared" si="29"/>
        <v>78</v>
      </c>
      <c r="W85" s="81">
        <f t="shared" si="30"/>
        <v>6538</v>
      </c>
    </row>
    <row r="86" spans="1:25" s="47" customFormat="1" ht="12.75" customHeight="1">
      <c r="A86" s="44" t="s">
        <v>59</v>
      </c>
      <c r="B86" s="69">
        <f>SUM(B87:B91)</f>
        <v>39119</v>
      </c>
      <c r="C86" s="66" t="s">
        <v>52</v>
      </c>
      <c r="D86" s="67">
        <f>SUM(D87:D91)</f>
        <v>617</v>
      </c>
      <c r="E86" s="68" t="str">
        <f t="shared" si="31"/>
        <v>△</v>
      </c>
      <c r="F86" s="69">
        <f t="shared" si="32"/>
        <v>617</v>
      </c>
      <c r="G86" s="67">
        <f>SUM(G87:G91)</f>
        <v>81</v>
      </c>
      <c r="H86" s="67">
        <f>SUM(H87:H91)</f>
        <v>139</v>
      </c>
      <c r="I86" s="67">
        <f>SUM(I87:I91)</f>
        <v>10</v>
      </c>
      <c r="J86" s="69">
        <f t="shared" si="22"/>
        <v>230</v>
      </c>
      <c r="K86" s="70">
        <f>SUM(K87:K91)</f>
        <v>81</v>
      </c>
      <c r="L86" s="67">
        <f>SUM(L87:L91)</f>
        <v>89</v>
      </c>
      <c r="M86" s="67">
        <f>SUM(M87:M91)</f>
        <v>11</v>
      </c>
      <c r="N86" s="69">
        <f t="shared" si="23"/>
        <v>181</v>
      </c>
      <c r="O86" s="71">
        <f t="shared" si="24"/>
      </c>
      <c r="P86" s="69">
        <f t="shared" si="25"/>
        <v>49</v>
      </c>
      <c r="Q86" s="45">
        <f t="shared" si="26"/>
      </c>
      <c r="R86" s="53">
        <f t="shared" si="27"/>
        <v>0</v>
      </c>
      <c r="S86" s="69">
        <f>SUM(S87:S91)</f>
        <v>0</v>
      </c>
      <c r="T86" s="65">
        <f>SUM(T87:T91)</f>
        <v>0</v>
      </c>
      <c r="U86" s="71" t="str">
        <f t="shared" si="28"/>
        <v>△</v>
      </c>
      <c r="V86" s="69">
        <f t="shared" si="29"/>
        <v>568</v>
      </c>
      <c r="W86" s="72">
        <f t="shared" si="30"/>
        <v>38551</v>
      </c>
      <c r="X86" s="73"/>
      <c r="Y86" s="47">
        <v>1</v>
      </c>
    </row>
    <row r="87" spans="1:23" ht="12.75" customHeight="1">
      <c r="A87" s="49">
        <v>65</v>
      </c>
      <c r="B87" s="78">
        <v>6582</v>
      </c>
      <c r="C87" s="75" t="s">
        <v>52</v>
      </c>
      <c r="D87" s="76">
        <v>92</v>
      </c>
      <c r="E87" s="77" t="str">
        <f t="shared" si="31"/>
        <v>△</v>
      </c>
      <c r="F87" s="78">
        <f t="shared" si="32"/>
        <v>92</v>
      </c>
      <c r="G87" s="76">
        <v>23</v>
      </c>
      <c r="H87" s="76">
        <v>36</v>
      </c>
      <c r="I87" s="76">
        <v>3</v>
      </c>
      <c r="J87" s="78">
        <f t="shared" si="22"/>
        <v>62</v>
      </c>
      <c r="K87" s="79">
        <v>23</v>
      </c>
      <c r="L87" s="76">
        <v>18</v>
      </c>
      <c r="M87" s="76">
        <v>1</v>
      </c>
      <c r="N87" s="78">
        <f t="shared" si="23"/>
        <v>42</v>
      </c>
      <c r="O87" s="80">
        <f t="shared" si="24"/>
      </c>
      <c r="P87" s="78">
        <f t="shared" si="25"/>
        <v>20</v>
      </c>
      <c r="Q87" s="48">
        <f t="shared" si="26"/>
      </c>
      <c r="R87" s="40">
        <f t="shared" si="27"/>
        <v>0</v>
      </c>
      <c r="S87" s="78">
        <v>0</v>
      </c>
      <c r="T87" s="74">
        <v>0</v>
      </c>
      <c r="U87" s="80" t="str">
        <f t="shared" si="28"/>
        <v>△</v>
      </c>
      <c r="V87" s="78">
        <f t="shared" si="29"/>
        <v>72</v>
      </c>
      <c r="W87" s="81">
        <f t="shared" si="30"/>
        <v>6510</v>
      </c>
    </row>
    <row r="88" spans="1:23" ht="12.75" customHeight="1">
      <c r="A88" s="49">
        <v>66</v>
      </c>
      <c r="B88" s="78">
        <v>8326</v>
      </c>
      <c r="C88" s="75" t="s">
        <v>52</v>
      </c>
      <c r="D88" s="76">
        <v>114</v>
      </c>
      <c r="E88" s="77" t="str">
        <f t="shared" si="31"/>
        <v>△</v>
      </c>
      <c r="F88" s="78">
        <f t="shared" si="32"/>
        <v>114</v>
      </c>
      <c r="G88" s="76">
        <v>17</v>
      </c>
      <c r="H88" s="76">
        <v>27</v>
      </c>
      <c r="I88" s="76">
        <v>1</v>
      </c>
      <c r="J88" s="78">
        <f t="shared" si="22"/>
        <v>45</v>
      </c>
      <c r="K88" s="79">
        <v>17</v>
      </c>
      <c r="L88" s="76">
        <v>24</v>
      </c>
      <c r="M88" s="76">
        <v>6</v>
      </c>
      <c r="N88" s="78">
        <f t="shared" si="23"/>
        <v>47</v>
      </c>
      <c r="O88" s="80" t="str">
        <f t="shared" si="24"/>
        <v>△</v>
      </c>
      <c r="P88" s="78">
        <f t="shared" si="25"/>
        <v>2</v>
      </c>
      <c r="Q88" s="48">
        <f t="shared" si="26"/>
      </c>
      <c r="R88" s="40">
        <f t="shared" si="27"/>
        <v>0</v>
      </c>
      <c r="S88" s="78">
        <v>0</v>
      </c>
      <c r="T88" s="74">
        <v>0</v>
      </c>
      <c r="U88" s="80" t="str">
        <f t="shared" si="28"/>
        <v>△</v>
      </c>
      <c r="V88" s="78">
        <f t="shared" si="29"/>
        <v>116</v>
      </c>
      <c r="W88" s="81">
        <f t="shared" si="30"/>
        <v>8210</v>
      </c>
    </row>
    <row r="89" spans="1:23" ht="12.75" customHeight="1">
      <c r="A89" s="49">
        <v>67</v>
      </c>
      <c r="B89" s="78">
        <v>8129</v>
      </c>
      <c r="C89" s="75" t="s">
        <v>52</v>
      </c>
      <c r="D89" s="76">
        <v>125</v>
      </c>
      <c r="E89" s="77" t="str">
        <f t="shared" si="31"/>
        <v>△</v>
      </c>
      <c r="F89" s="78">
        <f t="shared" si="32"/>
        <v>125</v>
      </c>
      <c r="G89" s="76">
        <v>12</v>
      </c>
      <c r="H89" s="76">
        <v>18</v>
      </c>
      <c r="I89" s="76">
        <v>4</v>
      </c>
      <c r="J89" s="78">
        <f t="shared" si="22"/>
        <v>34</v>
      </c>
      <c r="K89" s="79">
        <v>12</v>
      </c>
      <c r="L89" s="76">
        <v>19</v>
      </c>
      <c r="M89" s="76">
        <v>3</v>
      </c>
      <c r="N89" s="78">
        <f t="shared" si="23"/>
        <v>34</v>
      </c>
      <c r="O89" s="80">
        <f t="shared" si="24"/>
      </c>
      <c r="P89" s="78">
        <f t="shared" si="25"/>
        <v>0</v>
      </c>
      <c r="Q89" s="48">
        <f t="shared" si="26"/>
      </c>
      <c r="R89" s="40">
        <f t="shared" si="27"/>
        <v>0</v>
      </c>
      <c r="S89" s="78">
        <v>0</v>
      </c>
      <c r="T89" s="74">
        <v>0</v>
      </c>
      <c r="U89" s="80" t="str">
        <f t="shared" si="28"/>
        <v>△</v>
      </c>
      <c r="V89" s="78">
        <f t="shared" si="29"/>
        <v>125</v>
      </c>
      <c r="W89" s="81">
        <f t="shared" si="30"/>
        <v>8004</v>
      </c>
    </row>
    <row r="90" spans="1:23" ht="12.75" customHeight="1">
      <c r="A90" s="49">
        <v>68</v>
      </c>
      <c r="B90" s="78">
        <v>8103</v>
      </c>
      <c r="C90" s="75" t="s">
        <v>52</v>
      </c>
      <c r="D90" s="76">
        <v>146</v>
      </c>
      <c r="E90" s="77" t="str">
        <f t="shared" si="31"/>
        <v>△</v>
      </c>
      <c r="F90" s="78">
        <f t="shared" si="32"/>
        <v>146</v>
      </c>
      <c r="G90" s="76">
        <v>15</v>
      </c>
      <c r="H90" s="76">
        <v>31</v>
      </c>
      <c r="I90" s="76">
        <v>0</v>
      </c>
      <c r="J90" s="78">
        <f t="shared" si="22"/>
        <v>46</v>
      </c>
      <c r="K90" s="79">
        <v>15</v>
      </c>
      <c r="L90" s="76">
        <v>15</v>
      </c>
      <c r="M90" s="76">
        <v>0</v>
      </c>
      <c r="N90" s="78">
        <f t="shared" si="23"/>
        <v>30</v>
      </c>
      <c r="O90" s="80">
        <f t="shared" si="24"/>
      </c>
      <c r="P90" s="78">
        <f t="shared" si="25"/>
        <v>16</v>
      </c>
      <c r="Q90" s="48">
        <f t="shared" si="26"/>
      </c>
      <c r="R90" s="40">
        <f t="shared" si="27"/>
        <v>0</v>
      </c>
      <c r="S90" s="78">
        <v>0</v>
      </c>
      <c r="T90" s="74">
        <v>0</v>
      </c>
      <c r="U90" s="80" t="str">
        <f t="shared" si="28"/>
        <v>△</v>
      </c>
      <c r="V90" s="78">
        <f t="shared" si="29"/>
        <v>130</v>
      </c>
      <c r="W90" s="81">
        <f t="shared" si="30"/>
        <v>7973</v>
      </c>
    </row>
    <row r="91" spans="1:23" ht="12.75" customHeight="1">
      <c r="A91" s="49">
        <v>69</v>
      </c>
      <c r="B91" s="78">
        <v>7979</v>
      </c>
      <c r="C91" s="75" t="s">
        <v>52</v>
      </c>
      <c r="D91" s="76">
        <v>140</v>
      </c>
      <c r="E91" s="77" t="str">
        <f t="shared" si="31"/>
        <v>△</v>
      </c>
      <c r="F91" s="78">
        <f t="shared" si="32"/>
        <v>140</v>
      </c>
      <c r="G91" s="76">
        <v>14</v>
      </c>
      <c r="H91" s="76">
        <v>27</v>
      </c>
      <c r="I91" s="76">
        <v>2</v>
      </c>
      <c r="J91" s="78">
        <f t="shared" si="22"/>
        <v>43</v>
      </c>
      <c r="K91" s="79">
        <v>14</v>
      </c>
      <c r="L91" s="76">
        <v>13</v>
      </c>
      <c r="M91" s="76">
        <v>1</v>
      </c>
      <c r="N91" s="78">
        <f t="shared" si="23"/>
        <v>28</v>
      </c>
      <c r="O91" s="80">
        <f t="shared" si="24"/>
      </c>
      <c r="P91" s="78">
        <f t="shared" si="25"/>
        <v>15</v>
      </c>
      <c r="Q91" s="48">
        <f t="shared" si="26"/>
      </c>
      <c r="R91" s="40">
        <f t="shared" si="27"/>
        <v>0</v>
      </c>
      <c r="S91" s="78">
        <v>0</v>
      </c>
      <c r="T91" s="74">
        <v>0</v>
      </c>
      <c r="U91" s="80" t="str">
        <f t="shared" si="28"/>
        <v>△</v>
      </c>
      <c r="V91" s="78">
        <f t="shared" si="29"/>
        <v>125</v>
      </c>
      <c r="W91" s="81">
        <f t="shared" si="30"/>
        <v>7854</v>
      </c>
    </row>
    <row r="92" spans="1:25" s="47" customFormat="1" ht="12.75" customHeight="1">
      <c r="A92" s="44" t="s">
        <v>58</v>
      </c>
      <c r="B92" s="69">
        <f>SUM(B93:B97)</f>
        <v>37515</v>
      </c>
      <c r="C92" s="66" t="s">
        <v>52</v>
      </c>
      <c r="D92" s="67">
        <f>SUM(D93:D97)</f>
        <v>954</v>
      </c>
      <c r="E92" s="68" t="str">
        <f t="shared" si="31"/>
        <v>△</v>
      </c>
      <c r="F92" s="69">
        <f t="shared" si="32"/>
        <v>954</v>
      </c>
      <c r="G92" s="67">
        <f>SUM(G93:G97)</f>
        <v>58</v>
      </c>
      <c r="H92" s="67">
        <f>SUM(H93:H97)</f>
        <v>72</v>
      </c>
      <c r="I92" s="67">
        <f>SUM(I93:I97)</f>
        <v>4</v>
      </c>
      <c r="J92" s="69">
        <f t="shared" si="22"/>
        <v>134</v>
      </c>
      <c r="K92" s="70">
        <f>SUM(K93:K97)</f>
        <v>58</v>
      </c>
      <c r="L92" s="67">
        <f>SUM(L93:L97)</f>
        <v>42</v>
      </c>
      <c r="M92" s="67">
        <f>SUM(M93:M97)</f>
        <v>4</v>
      </c>
      <c r="N92" s="69">
        <f t="shared" si="23"/>
        <v>104</v>
      </c>
      <c r="O92" s="71">
        <f t="shared" si="24"/>
      </c>
      <c r="P92" s="69">
        <f t="shared" si="25"/>
        <v>30</v>
      </c>
      <c r="Q92" s="45" t="str">
        <f t="shared" si="26"/>
        <v>△</v>
      </c>
      <c r="R92" s="53">
        <f t="shared" si="27"/>
        <v>1</v>
      </c>
      <c r="S92" s="69">
        <f>SUM(S93:S97)</f>
        <v>-1</v>
      </c>
      <c r="T92" s="65">
        <f>SUM(T93:T97)</f>
        <v>0</v>
      </c>
      <c r="U92" s="71" t="str">
        <f t="shared" si="28"/>
        <v>△</v>
      </c>
      <c r="V92" s="69">
        <f t="shared" si="29"/>
        <v>925</v>
      </c>
      <c r="W92" s="72">
        <f t="shared" si="30"/>
        <v>36590</v>
      </c>
      <c r="X92" s="73"/>
      <c r="Y92" s="47">
        <v>1</v>
      </c>
    </row>
    <row r="93" spans="1:23" ht="12.75" customHeight="1">
      <c r="A93" s="49">
        <v>70</v>
      </c>
      <c r="B93" s="78">
        <v>7658</v>
      </c>
      <c r="C93" s="75" t="s">
        <v>52</v>
      </c>
      <c r="D93" s="76">
        <v>165</v>
      </c>
      <c r="E93" s="77" t="str">
        <f t="shared" si="31"/>
        <v>△</v>
      </c>
      <c r="F93" s="78">
        <f t="shared" si="32"/>
        <v>165</v>
      </c>
      <c r="G93" s="76">
        <v>13</v>
      </c>
      <c r="H93" s="76">
        <v>22</v>
      </c>
      <c r="I93" s="76">
        <v>2</v>
      </c>
      <c r="J93" s="78">
        <f t="shared" si="22"/>
        <v>37</v>
      </c>
      <c r="K93" s="79">
        <v>13</v>
      </c>
      <c r="L93" s="76">
        <v>12</v>
      </c>
      <c r="M93" s="76">
        <v>0</v>
      </c>
      <c r="N93" s="78">
        <f t="shared" si="23"/>
        <v>25</v>
      </c>
      <c r="O93" s="80">
        <f t="shared" si="24"/>
      </c>
      <c r="P93" s="78">
        <f t="shared" si="25"/>
        <v>12</v>
      </c>
      <c r="Q93" s="48">
        <f t="shared" si="26"/>
      </c>
      <c r="R93" s="40">
        <f t="shared" si="27"/>
        <v>0</v>
      </c>
      <c r="S93" s="78">
        <v>0</v>
      </c>
      <c r="T93" s="74">
        <v>0</v>
      </c>
      <c r="U93" s="80" t="str">
        <f t="shared" si="28"/>
        <v>△</v>
      </c>
      <c r="V93" s="78">
        <f t="shared" si="29"/>
        <v>153</v>
      </c>
      <c r="W93" s="81">
        <f t="shared" si="30"/>
        <v>7505</v>
      </c>
    </row>
    <row r="94" spans="1:23" ht="12.75" customHeight="1">
      <c r="A94" s="49">
        <v>71</v>
      </c>
      <c r="B94" s="78">
        <v>6915</v>
      </c>
      <c r="C94" s="75" t="s">
        <v>52</v>
      </c>
      <c r="D94" s="76">
        <v>151</v>
      </c>
      <c r="E94" s="77" t="str">
        <f t="shared" si="31"/>
        <v>△</v>
      </c>
      <c r="F94" s="78">
        <f t="shared" si="32"/>
        <v>151</v>
      </c>
      <c r="G94" s="76">
        <v>7</v>
      </c>
      <c r="H94" s="76">
        <v>13</v>
      </c>
      <c r="I94" s="76">
        <v>1</v>
      </c>
      <c r="J94" s="78">
        <f t="shared" si="22"/>
        <v>21</v>
      </c>
      <c r="K94" s="79">
        <v>7</v>
      </c>
      <c r="L94" s="76">
        <v>8</v>
      </c>
      <c r="M94" s="76">
        <v>1</v>
      </c>
      <c r="N94" s="78">
        <f t="shared" si="23"/>
        <v>16</v>
      </c>
      <c r="O94" s="80">
        <f t="shared" si="24"/>
      </c>
      <c r="P94" s="78">
        <f t="shared" si="25"/>
        <v>5</v>
      </c>
      <c r="Q94" s="48" t="str">
        <f t="shared" si="26"/>
        <v>△</v>
      </c>
      <c r="R94" s="40">
        <f t="shared" si="27"/>
        <v>1</v>
      </c>
      <c r="S94" s="78">
        <v>-1</v>
      </c>
      <c r="T94" s="74">
        <v>0</v>
      </c>
      <c r="U94" s="80" t="str">
        <f t="shared" si="28"/>
        <v>△</v>
      </c>
      <c r="V94" s="78">
        <f t="shared" si="29"/>
        <v>147</v>
      </c>
      <c r="W94" s="81">
        <f t="shared" si="30"/>
        <v>6768</v>
      </c>
    </row>
    <row r="95" spans="1:23" ht="12.75" customHeight="1">
      <c r="A95" s="49">
        <v>72</v>
      </c>
      <c r="B95" s="78">
        <v>7649</v>
      </c>
      <c r="C95" s="75" t="s">
        <v>52</v>
      </c>
      <c r="D95" s="76">
        <v>187</v>
      </c>
      <c r="E95" s="77" t="str">
        <f t="shared" si="31"/>
        <v>△</v>
      </c>
      <c r="F95" s="78">
        <f t="shared" si="32"/>
        <v>187</v>
      </c>
      <c r="G95" s="76">
        <v>9</v>
      </c>
      <c r="H95" s="76">
        <v>11</v>
      </c>
      <c r="I95" s="76">
        <v>1</v>
      </c>
      <c r="J95" s="78">
        <f t="shared" si="22"/>
        <v>21</v>
      </c>
      <c r="K95" s="79">
        <v>9</v>
      </c>
      <c r="L95" s="76">
        <v>8</v>
      </c>
      <c r="M95" s="76">
        <v>2</v>
      </c>
      <c r="N95" s="78">
        <f t="shared" si="23"/>
        <v>19</v>
      </c>
      <c r="O95" s="80">
        <f t="shared" si="24"/>
      </c>
      <c r="P95" s="78">
        <f t="shared" si="25"/>
        <v>2</v>
      </c>
      <c r="Q95" s="48">
        <f t="shared" si="26"/>
      </c>
      <c r="R95" s="40">
        <f t="shared" si="27"/>
        <v>0</v>
      </c>
      <c r="S95" s="78">
        <v>0</v>
      </c>
      <c r="T95" s="74">
        <v>0</v>
      </c>
      <c r="U95" s="80" t="str">
        <f t="shared" si="28"/>
        <v>△</v>
      </c>
      <c r="V95" s="78">
        <f t="shared" si="29"/>
        <v>185</v>
      </c>
      <c r="W95" s="81">
        <f t="shared" si="30"/>
        <v>7464</v>
      </c>
    </row>
    <row r="96" spans="1:23" ht="12.75" customHeight="1">
      <c r="A96" s="49">
        <v>73</v>
      </c>
      <c r="B96" s="78">
        <v>7530</v>
      </c>
      <c r="C96" s="75" t="s">
        <v>52</v>
      </c>
      <c r="D96" s="76">
        <v>217</v>
      </c>
      <c r="E96" s="77" t="str">
        <f t="shared" si="31"/>
        <v>△</v>
      </c>
      <c r="F96" s="78">
        <f t="shared" si="32"/>
        <v>217</v>
      </c>
      <c r="G96" s="76">
        <v>17</v>
      </c>
      <c r="H96" s="76">
        <v>13</v>
      </c>
      <c r="I96" s="76">
        <v>0</v>
      </c>
      <c r="J96" s="78">
        <f t="shared" si="22"/>
        <v>30</v>
      </c>
      <c r="K96" s="79">
        <v>17</v>
      </c>
      <c r="L96" s="76">
        <v>5</v>
      </c>
      <c r="M96" s="76">
        <v>1</v>
      </c>
      <c r="N96" s="78">
        <f t="shared" si="23"/>
        <v>23</v>
      </c>
      <c r="O96" s="80">
        <f t="shared" si="24"/>
      </c>
      <c r="P96" s="78">
        <f t="shared" si="25"/>
        <v>7</v>
      </c>
      <c r="Q96" s="48">
        <f t="shared" si="26"/>
      </c>
      <c r="R96" s="40">
        <f t="shared" si="27"/>
        <v>0</v>
      </c>
      <c r="S96" s="78">
        <v>0</v>
      </c>
      <c r="T96" s="74">
        <v>0</v>
      </c>
      <c r="U96" s="80" t="str">
        <f t="shared" si="28"/>
        <v>△</v>
      </c>
      <c r="V96" s="78">
        <f t="shared" si="29"/>
        <v>210</v>
      </c>
      <c r="W96" s="81">
        <f t="shared" si="30"/>
        <v>7320</v>
      </c>
    </row>
    <row r="97" spans="1:23" ht="12.75" customHeight="1">
      <c r="A97" s="49">
        <v>74</v>
      </c>
      <c r="B97" s="78">
        <v>7763</v>
      </c>
      <c r="C97" s="75" t="s">
        <v>52</v>
      </c>
      <c r="D97" s="76">
        <v>234</v>
      </c>
      <c r="E97" s="77" t="str">
        <f t="shared" si="31"/>
        <v>△</v>
      </c>
      <c r="F97" s="78">
        <f t="shared" si="32"/>
        <v>234</v>
      </c>
      <c r="G97" s="76">
        <v>12</v>
      </c>
      <c r="H97" s="76">
        <v>13</v>
      </c>
      <c r="I97" s="76">
        <v>0</v>
      </c>
      <c r="J97" s="78">
        <f t="shared" si="22"/>
        <v>25</v>
      </c>
      <c r="K97" s="79">
        <v>12</v>
      </c>
      <c r="L97" s="76">
        <v>9</v>
      </c>
      <c r="M97" s="76">
        <v>0</v>
      </c>
      <c r="N97" s="78">
        <f t="shared" si="23"/>
        <v>21</v>
      </c>
      <c r="O97" s="80">
        <f t="shared" si="24"/>
      </c>
      <c r="P97" s="78">
        <f t="shared" si="25"/>
        <v>4</v>
      </c>
      <c r="Q97" s="48">
        <f t="shared" si="26"/>
      </c>
      <c r="R97" s="40">
        <f t="shared" si="27"/>
        <v>0</v>
      </c>
      <c r="S97" s="78">
        <v>0</v>
      </c>
      <c r="T97" s="74">
        <v>0</v>
      </c>
      <c r="U97" s="80" t="str">
        <f t="shared" si="28"/>
        <v>△</v>
      </c>
      <c r="V97" s="78">
        <f t="shared" si="29"/>
        <v>230</v>
      </c>
      <c r="W97" s="81">
        <f t="shared" si="30"/>
        <v>7533</v>
      </c>
    </row>
    <row r="98" spans="1:25" s="47" customFormat="1" ht="12.75" customHeight="1">
      <c r="A98" s="44" t="s">
        <v>57</v>
      </c>
      <c r="B98" s="69">
        <f>SUM(B99:B103)</f>
        <v>34522</v>
      </c>
      <c r="C98" s="66" t="s">
        <v>52</v>
      </c>
      <c r="D98" s="67">
        <f>SUM(D99:D103)</f>
        <v>1377</v>
      </c>
      <c r="E98" s="68" t="str">
        <f t="shared" si="31"/>
        <v>△</v>
      </c>
      <c r="F98" s="69">
        <f t="shared" si="32"/>
        <v>1377</v>
      </c>
      <c r="G98" s="67">
        <f>SUM(G99:G103)</f>
        <v>55</v>
      </c>
      <c r="H98" s="67">
        <f>SUM(H99:H103)</f>
        <v>42</v>
      </c>
      <c r="I98" s="67">
        <f>SUM(I99:I103)</f>
        <v>1</v>
      </c>
      <c r="J98" s="69">
        <f t="shared" si="22"/>
        <v>98</v>
      </c>
      <c r="K98" s="70">
        <f>SUM(K99:K103)</f>
        <v>55</v>
      </c>
      <c r="L98" s="67">
        <f>SUM(L99:L103)</f>
        <v>42</v>
      </c>
      <c r="M98" s="67">
        <f>SUM(M99:M103)</f>
        <v>1</v>
      </c>
      <c r="N98" s="69">
        <f t="shared" si="23"/>
        <v>98</v>
      </c>
      <c r="O98" s="71">
        <f t="shared" si="24"/>
      </c>
      <c r="P98" s="69">
        <f t="shared" si="25"/>
        <v>0</v>
      </c>
      <c r="Q98" s="45">
        <f t="shared" si="26"/>
      </c>
      <c r="R98" s="53">
        <f t="shared" si="27"/>
        <v>0</v>
      </c>
      <c r="S98" s="69">
        <f>SUM(S99:S103)</f>
        <v>0</v>
      </c>
      <c r="T98" s="65">
        <f>SUM(T99:T103)</f>
        <v>0</v>
      </c>
      <c r="U98" s="71" t="str">
        <f t="shared" si="28"/>
        <v>△</v>
      </c>
      <c r="V98" s="69">
        <f t="shared" si="29"/>
        <v>1377</v>
      </c>
      <c r="W98" s="72">
        <f t="shared" si="30"/>
        <v>33145</v>
      </c>
      <c r="X98" s="73"/>
      <c r="Y98" s="47">
        <v>1</v>
      </c>
    </row>
    <row r="99" spans="1:23" ht="12.75" customHeight="1">
      <c r="A99" s="49">
        <v>75</v>
      </c>
      <c r="B99" s="78">
        <v>7536</v>
      </c>
      <c r="C99" s="75" t="s">
        <v>52</v>
      </c>
      <c r="D99" s="76">
        <v>235</v>
      </c>
      <c r="E99" s="77" t="str">
        <f t="shared" si="31"/>
        <v>△</v>
      </c>
      <c r="F99" s="78">
        <f t="shared" si="32"/>
        <v>235</v>
      </c>
      <c r="G99" s="76">
        <v>10</v>
      </c>
      <c r="H99" s="76">
        <v>18</v>
      </c>
      <c r="I99" s="76">
        <v>1</v>
      </c>
      <c r="J99" s="78">
        <f t="shared" si="22"/>
        <v>29</v>
      </c>
      <c r="K99" s="79">
        <v>10</v>
      </c>
      <c r="L99" s="76">
        <v>6</v>
      </c>
      <c r="M99" s="76">
        <v>0</v>
      </c>
      <c r="N99" s="78">
        <f t="shared" si="23"/>
        <v>16</v>
      </c>
      <c r="O99" s="80">
        <f t="shared" si="24"/>
      </c>
      <c r="P99" s="78">
        <f t="shared" si="25"/>
        <v>13</v>
      </c>
      <c r="Q99" s="48">
        <f t="shared" si="26"/>
      </c>
      <c r="R99" s="40">
        <f t="shared" si="27"/>
        <v>0</v>
      </c>
      <c r="S99" s="78">
        <v>0</v>
      </c>
      <c r="T99" s="78">
        <v>0</v>
      </c>
      <c r="U99" s="80" t="str">
        <f t="shared" si="28"/>
        <v>△</v>
      </c>
      <c r="V99" s="78">
        <f t="shared" si="29"/>
        <v>222</v>
      </c>
      <c r="W99" s="81">
        <f t="shared" si="30"/>
        <v>7314</v>
      </c>
    </row>
    <row r="100" spans="1:23" ht="12.75" customHeight="1">
      <c r="A100" s="49">
        <v>76</v>
      </c>
      <c r="B100" s="78">
        <v>7081</v>
      </c>
      <c r="C100" s="75" t="s">
        <v>52</v>
      </c>
      <c r="D100" s="76">
        <v>252</v>
      </c>
      <c r="E100" s="77" t="str">
        <f t="shared" si="31"/>
        <v>△</v>
      </c>
      <c r="F100" s="78">
        <f t="shared" si="32"/>
        <v>252</v>
      </c>
      <c r="G100" s="76">
        <v>11</v>
      </c>
      <c r="H100" s="76">
        <v>6</v>
      </c>
      <c r="I100" s="76">
        <v>0</v>
      </c>
      <c r="J100" s="78">
        <f t="shared" si="22"/>
        <v>17</v>
      </c>
      <c r="K100" s="79">
        <v>11</v>
      </c>
      <c r="L100" s="76">
        <v>9</v>
      </c>
      <c r="M100" s="76">
        <v>0</v>
      </c>
      <c r="N100" s="78">
        <f t="shared" si="23"/>
        <v>20</v>
      </c>
      <c r="O100" s="80" t="str">
        <f t="shared" si="24"/>
        <v>△</v>
      </c>
      <c r="P100" s="78">
        <f t="shared" si="25"/>
        <v>3</v>
      </c>
      <c r="Q100" s="48">
        <f t="shared" si="26"/>
      </c>
      <c r="R100" s="40">
        <f t="shared" si="27"/>
        <v>0</v>
      </c>
      <c r="S100" s="78">
        <v>0</v>
      </c>
      <c r="T100" s="78">
        <v>0</v>
      </c>
      <c r="U100" s="80" t="str">
        <f t="shared" si="28"/>
        <v>△</v>
      </c>
      <c r="V100" s="78">
        <f t="shared" si="29"/>
        <v>255</v>
      </c>
      <c r="W100" s="81">
        <f t="shared" si="30"/>
        <v>6826</v>
      </c>
    </row>
    <row r="101" spans="1:23" ht="12.75" customHeight="1">
      <c r="A101" s="49">
        <v>77</v>
      </c>
      <c r="B101" s="78">
        <v>6873</v>
      </c>
      <c r="C101" s="75" t="s">
        <v>52</v>
      </c>
      <c r="D101" s="76">
        <v>282</v>
      </c>
      <c r="E101" s="77" t="str">
        <f t="shared" si="31"/>
        <v>△</v>
      </c>
      <c r="F101" s="78">
        <f t="shared" si="32"/>
        <v>282</v>
      </c>
      <c r="G101" s="76">
        <v>10</v>
      </c>
      <c r="H101" s="76">
        <v>10</v>
      </c>
      <c r="I101" s="76">
        <v>0</v>
      </c>
      <c r="J101" s="78">
        <f t="shared" si="22"/>
        <v>20</v>
      </c>
      <c r="K101" s="79">
        <v>10</v>
      </c>
      <c r="L101" s="76">
        <v>5</v>
      </c>
      <c r="M101" s="76">
        <v>1</v>
      </c>
      <c r="N101" s="78">
        <f t="shared" si="23"/>
        <v>16</v>
      </c>
      <c r="O101" s="80">
        <f t="shared" si="24"/>
      </c>
      <c r="P101" s="78">
        <f t="shared" si="25"/>
        <v>4</v>
      </c>
      <c r="Q101" s="48">
        <f t="shared" si="26"/>
      </c>
      <c r="R101" s="40">
        <f t="shared" si="27"/>
        <v>0</v>
      </c>
      <c r="S101" s="78">
        <v>0</v>
      </c>
      <c r="T101" s="78">
        <v>0</v>
      </c>
      <c r="U101" s="80" t="str">
        <f t="shared" si="28"/>
        <v>△</v>
      </c>
      <c r="V101" s="78">
        <f t="shared" si="29"/>
        <v>278</v>
      </c>
      <c r="W101" s="81">
        <f t="shared" si="30"/>
        <v>6595</v>
      </c>
    </row>
    <row r="102" spans="1:23" ht="12.75" customHeight="1">
      <c r="A102" s="49">
        <v>78</v>
      </c>
      <c r="B102" s="78">
        <v>6730</v>
      </c>
      <c r="C102" s="75" t="s">
        <v>52</v>
      </c>
      <c r="D102" s="76">
        <v>281</v>
      </c>
      <c r="E102" s="77" t="str">
        <f t="shared" si="31"/>
        <v>△</v>
      </c>
      <c r="F102" s="78">
        <f t="shared" si="32"/>
        <v>281</v>
      </c>
      <c r="G102" s="76">
        <v>14</v>
      </c>
      <c r="H102" s="76">
        <v>4</v>
      </c>
      <c r="I102" s="76">
        <v>0</v>
      </c>
      <c r="J102" s="78">
        <f t="shared" si="22"/>
        <v>18</v>
      </c>
      <c r="K102" s="79">
        <v>14</v>
      </c>
      <c r="L102" s="76">
        <v>13</v>
      </c>
      <c r="M102" s="76">
        <v>0</v>
      </c>
      <c r="N102" s="78">
        <f t="shared" si="23"/>
        <v>27</v>
      </c>
      <c r="O102" s="80" t="str">
        <f t="shared" si="24"/>
        <v>△</v>
      </c>
      <c r="P102" s="78">
        <f t="shared" si="25"/>
        <v>9</v>
      </c>
      <c r="Q102" s="48">
        <f t="shared" si="26"/>
      </c>
      <c r="R102" s="40">
        <f t="shared" si="27"/>
        <v>0</v>
      </c>
      <c r="S102" s="78">
        <v>0</v>
      </c>
      <c r="T102" s="78">
        <v>0</v>
      </c>
      <c r="U102" s="80" t="str">
        <f t="shared" si="28"/>
        <v>△</v>
      </c>
      <c r="V102" s="78">
        <f t="shared" si="29"/>
        <v>290</v>
      </c>
      <c r="W102" s="81">
        <f t="shared" si="30"/>
        <v>6440</v>
      </c>
    </row>
    <row r="103" spans="1:23" ht="12.75" customHeight="1">
      <c r="A103" s="49">
        <v>79</v>
      </c>
      <c r="B103" s="78">
        <v>6302</v>
      </c>
      <c r="C103" s="75" t="s">
        <v>52</v>
      </c>
      <c r="D103" s="76">
        <v>327</v>
      </c>
      <c r="E103" s="77" t="str">
        <f t="shared" si="31"/>
        <v>△</v>
      </c>
      <c r="F103" s="78">
        <f t="shared" si="32"/>
        <v>327</v>
      </c>
      <c r="G103" s="76">
        <v>10</v>
      </c>
      <c r="H103" s="76">
        <v>4</v>
      </c>
      <c r="I103" s="76">
        <v>0</v>
      </c>
      <c r="J103" s="78">
        <f t="shared" si="22"/>
        <v>14</v>
      </c>
      <c r="K103" s="79">
        <v>10</v>
      </c>
      <c r="L103" s="76">
        <v>9</v>
      </c>
      <c r="M103" s="76">
        <v>0</v>
      </c>
      <c r="N103" s="78">
        <f t="shared" si="23"/>
        <v>19</v>
      </c>
      <c r="O103" s="80" t="str">
        <f t="shared" si="24"/>
        <v>△</v>
      </c>
      <c r="P103" s="78">
        <f t="shared" si="25"/>
        <v>5</v>
      </c>
      <c r="Q103" s="48">
        <f t="shared" si="26"/>
      </c>
      <c r="R103" s="40">
        <f t="shared" si="27"/>
        <v>0</v>
      </c>
      <c r="S103" s="78">
        <v>0</v>
      </c>
      <c r="T103" s="78">
        <v>0</v>
      </c>
      <c r="U103" s="80" t="str">
        <f t="shared" si="28"/>
        <v>△</v>
      </c>
      <c r="V103" s="78">
        <f t="shared" si="29"/>
        <v>332</v>
      </c>
      <c r="W103" s="81">
        <f t="shared" si="30"/>
        <v>5970</v>
      </c>
    </row>
    <row r="104" spans="1:25" s="47" customFormat="1" ht="12.75" customHeight="1">
      <c r="A104" s="44" t="s">
        <v>56</v>
      </c>
      <c r="B104" s="69">
        <f>SUM(B105:B109)</f>
        <v>24752</v>
      </c>
      <c r="C104" s="66" t="s">
        <v>52</v>
      </c>
      <c r="D104" s="67">
        <f>SUM(D105:D109)</f>
        <v>1697</v>
      </c>
      <c r="E104" s="68" t="str">
        <f t="shared" si="31"/>
        <v>△</v>
      </c>
      <c r="F104" s="69">
        <f t="shared" si="32"/>
        <v>1697</v>
      </c>
      <c r="G104" s="67">
        <f>SUM(G105:G109)</f>
        <v>45</v>
      </c>
      <c r="H104" s="67">
        <f>SUM(H105:H109)</f>
        <v>23</v>
      </c>
      <c r="I104" s="67">
        <f>SUM(I105:I109)</f>
        <v>0</v>
      </c>
      <c r="J104" s="69">
        <f aca="true" t="shared" si="33" ref="J104:J128">SUM(G104:I104)</f>
        <v>68</v>
      </c>
      <c r="K104" s="70">
        <f>SUM(K105:K109)</f>
        <v>45</v>
      </c>
      <c r="L104" s="67">
        <f>SUM(L105:L109)</f>
        <v>36</v>
      </c>
      <c r="M104" s="67">
        <f>SUM(M105:M109)</f>
        <v>0</v>
      </c>
      <c r="N104" s="69">
        <f aca="true" t="shared" si="34" ref="N104:N128">SUM(K104:M104)</f>
        <v>81</v>
      </c>
      <c r="O104" s="71" t="str">
        <f aca="true" t="shared" si="35" ref="O104:O128">IF(J104-N104&lt;0,"△","")</f>
        <v>△</v>
      </c>
      <c r="P104" s="69">
        <f aca="true" t="shared" si="36" ref="P104:P128">ABS(J104-N104)</f>
        <v>13</v>
      </c>
      <c r="Q104" s="45" t="str">
        <f aca="true" t="shared" si="37" ref="Q104:Q128">IF(S104&lt;0,"△","")</f>
        <v>△</v>
      </c>
      <c r="R104" s="53">
        <f aca="true" t="shared" si="38" ref="R104:R128">ABS(S104)</f>
        <v>2</v>
      </c>
      <c r="S104" s="69">
        <f>SUM(S105:S109)</f>
        <v>-2</v>
      </c>
      <c r="T104" s="69">
        <f>SUM(T105:T109)</f>
        <v>0</v>
      </c>
      <c r="U104" s="71" t="str">
        <f aca="true" t="shared" si="39" ref="U104:U128">IF(SUM(IF(E104="",F104,-F104),IF(O104="",P104,-P104),IF(Q104="",R104,-R104),T104)&lt;0,"△","")</f>
        <v>△</v>
      </c>
      <c r="V104" s="69">
        <f aca="true" t="shared" si="40" ref="V104:V128">ABS(SUM(IF(E104="",F104,-F104),IF(O104="",P104,-P104),IF(Q104="",R104,-R104),T104))</f>
        <v>1712</v>
      </c>
      <c r="W104" s="72">
        <f aca="true" t="shared" si="41" ref="W104:W128">B104+IF(U104="",V104,-V104)</f>
        <v>23040</v>
      </c>
      <c r="Y104" s="47">
        <v>1</v>
      </c>
    </row>
    <row r="105" spans="1:24" ht="12.75" customHeight="1">
      <c r="A105" s="49">
        <v>80</v>
      </c>
      <c r="B105" s="78">
        <v>5839</v>
      </c>
      <c r="C105" s="75" t="s">
        <v>52</v>
      </c>
      <c r="D105" s="76">
        <v>337</v>
      </c>
      <c r="E105" s="77" t="str">
        <f t="shared" si="31"/>
        <v>△</v>
      </c>
      <c r="F105" s="78">
        <f t="shared" si="32"/>
        <v>337</v>
      </c>
      <c r="G105" s="76">
        <v>13</v>
      </c>
      <c r="H105" s="76">
        <v>3</v>
      </c>
      <c r="I105" s="76">
        <v>0</v>
      </c>
      <c r="J105" s="78">
        <f t="shared" si="33"/>
        <v>16</v>
      </c>
      <c r="K105" s="79">
        <v>13</v>
      </c>
      <c r="L105" s="76">
        <v>6</v>
      </c>
      <c r="M105" s="76">
        <v>0</v>
      </c>
      <c r="N105" s="78">
        <f t="shared" si="34"/>
        <v>19</v>
      </c>
      <c r="O105" s="80" t="str">
        <f t="shared" si="35"/>
        <v>△</v>
      </c>
      <c r="P105" s="78">
        <f t="shared" si="36"/>
        <v>3</v>
      </c>
      <c r="Q105" s="48">
        <f t="shared" si="37"/>
      </c>
      <c r="R105" s="40">
        <f t="shared" si="38"/>
        <v>0</v>
      </c>
      <c r="S105" s="78">
        <v>0</v>
      </c>
      <c r="T105" s="78">
        <v>0</v>
      </c>
      <c r="U105" s="80" t="str">
        <f t="shared" si="39"/>
        <v>△</v>
      </c>
      <c r="V105" s="78">
        <f t="shared" si="40"/>
        <v>340</v>
      </c>
      <c r="W105" s="81">
        <f t="shared" si="41"/>
        <v>5499</v>
      </c>
      <c r="X105" s="82"/>
    </row>
    <row r="106" spans="1:23" ht="12.75" customHeight="1">
      <c r="A106" s="49">
        <v>81</v>
      </c>
      <c r="B106" s="78">
        <v>5496</v>
      </c>
      <c r="C106" s="75" t="s">
        <v>52</v>
      </c>
      <c r="D106" s="76">
        <v>372</v>
      </c>
      <c r="E106" s="77" t="str">
        <f aca="true" t="shared" si="42" ref="E106:E128">IF(D106&lt;&gt;0,"△","")</f>
        <v>△</v>
      </c>
      <c r="F106" s="78">
        <f aca="true" t="shared" si="43" ref="F106:F128">D106</f>
        <v>372</v>
      </c>
      <c r="G106" s="76">
        <v>9</v>
      </c>
      <c r="H106" s="76">
        <v>5</v>
      </c>
      <c r="I106" s="76">
        <v>0</v>
      </c>
      <c r="J106" s="78">
        <f t="shared" si="33"/>
        <v>14</v>
      </c>
      <c r="K106" s="79">
        <v>9</v>
      </c>
      <c r="L106" s="76">
        <v>7</v>
      </c>
      <c r="M106" s="76">
        <v>0</v>
      </c>
      <c r="N106" s="78">
        <f t="shared" si="34"/>
        <v>16</v>
      </c>
      <c r="O106" s="80" t="str">
        <f t="shared" si="35"/>
        <v>△</v>
      </c>
      <c r="P106" s="78">
        <f t="shared" si="36"/>
        <v>2</v>
      </c>
      <c r="Q106" s="48" t="str">
        <f t="shared" si="37"/>
        <v>△</v>
      </c>
      <c r="R106" s="40">
        <f t="shared" si="38"/>
        <v>1</v>
      </c>
      <c r="S106" s="78">
        <v>-1</v>
      </c>
      <c r="T106" s="78">
        <v>0</v>
      </c>
      <c r="U106" s="80" t="str">
        <f t="shared" si="39"/>
        <v>△</v>
      </c>
      <c r="V106" s="78">
        <f t="shared" si="40"/>
        <v>375</v>
      </c>
      <c r="W106" s="81">
        <f t="shared" si="41"/>
        <v>5121</v>
      </c>
    </row>
    <row r="107" spans="1:23" ht="12.75" customHeight="1">
      <c r="A107" s="49">
        <v>82</v>
      </c>
      <c r="B107" s="78">
        <v>5031</v>
      </c>
      <c r="C107" s="75" t="s">
        <v>52</v>
      </c>
      <c r="D107" s="76">
        <v>341</v>
      </c>
      <c r="E107" s="77" t="str">
        <f t="shared" si="42"/>
        <v>△</v>
      </c>
      <c r="F107" s="78">
        <f t="shared" si="43"/>
        <v>341</v>
      </c>
      <c r="G107" s="76">
        <v>7</v>
      </c>
      <c r="H107" s="76">
        <v>3</v>
      </c>
      <c r="I107" s="76">
        <v>0</v>
      </c>
      <c r="J107" s="78">
        <f t="shared" si="33"/>
        <v>10</v>
      </c>
      <c r="K107" s="79">
        <v>7</v>
      </c>
      <c r="L107" s="76">
        <v>8</v>
      </c>
      <c r="M107" s="76">
        <v>0</v>
      </c>
      <c r="N107" s="78">
        <f t="shared" si="34"/>
        <v>15</v>
      </c>
      <c r="O107" s="80" t="str">
        <f t="shared" si="35"/>
        <v>△</v>
      </c>
      <c r="P107" s="78">
        <f t="shared" si="36"/>
        <v>5</v>
      </c>
      <c r="Q107" s="48" t="str">
        <f t="shared" si="37"/>
        <v>△</v>
      </c>
      <c r="R107" s="40">
        <f t="shared" si="38"/>
        <v>1</v>
      </c>
      <c r="S107" s="78">
        <v>-1</v>
      </c>
      <c r="T107" s="78">
        <v>0</v>
      </c>
      <c r="U107" s="80" t="str">
        <f t="shared" si="39"/>
        <v>△</v>
      </c>
      <c r="V107" s="78">
        <f t="shared" si="40"/>
        <v>347</v>
      </c>
      <c r="W107" s="81">
        <f t="shared" si="41"/>
        <v>4684</v>
      </c>
    </row>
    <row r="108" spans="1:23" ht="12.75" customHeight="1">
      <c r="A108" s="49">
        <v>83</v>
      </c>
      <c r="B108" s="78">
        <v>4352</v>
      </c>
      <c r="C108" s="75" t="s">
        <v>52</v>
      </c>
      <c r="D108" s="76">
        <v>336</v>
      </c>
      <c r="E108" s="77" t="str">
        <f t="shared" si="42"/>
        <v>△</v>
      </c>
      <c r="F108" s="78">
        <f t="shared" si="43"/>
        <v>336</v>
      </c>
      <c r="G108" s="76">
        <v>10</v>
      </c>
      <c r="H108" s="76">
        <v>8</v>
      </c>
      <c r="I108" s="76">
        <v>0</v>
      </c>
      <c r="J108" s="78">
        <f t="shared" si="33"/>
        <v>18</v>
      </c>
      <c r="K108" s="79">
        <v>10</v>
      </c>
      <c r="L108" s="76">
        <v>9</v>
      </c>
      <c r="M108" s="76">
        <v>0</v>
      </c>
      <c r="N108" s="78">
        <f t="shared" si="34"/>
        <v>19</v>
      </c>
      <c r="O108" s="80" t="str">
        <f t="shared" si="35"/>
        <v>△</v>
      </c>
      <c r="P108" s="78">
        <f t="shared" si="36"/>
        <v>1</v>
      </c>
      <c r="Q108" s="48">
        <f t="shared" si="37"/>
      </c>
      <c r="R108" s="40">
        <f t="shared" si="38"/>
        <v>0</v>
      </c>
      <c r="S108" s="78">
        <v>0</v>
      </c>
      <c r="T108" s="78">
        <v>0</v>
      </c>
      <c r="U108" s="80" t="str">
        <f t="shared" si="39"/>
        <v>△</v>
      </c>
      <c r="V108" s="78">
        <f t="shared" si="40"/>
        <v>337</v>
      </c>
      <c r="W108" s="81">
        <f t="shared" si="41"/>
        <v>4015</v>
      </c>
    </row>
    <row r="109" spans="1:23" ht="12.75" customHeight="1">
      <c r="A109" s="49">
        <v>84</v>
      </c>
      <c r="B109" s="78">
        <v>4034</v>
      </c>
      <c r="C109" s="75" t="s">
        <v>52</v>
      </c>
      <c r="D109" s="76">
        <v>311</v>
      </c>
      <c r="E109" s="77" t="str">
        <f t="shared" si="42"/>
        <v>△</v>
      </c>
      <c r="F109" s="78">
        <f t="shared" si="43"/>
        <v>311</v>
      </c>
      <c r="G109" s="76">
        <v>6</v>
      </c>
      <c r="H109" s="76">
        <v>4</v>
      </c>
      <c r="I109" s="76">
        <v>0</v>
      </c>
      <c r="J109" s="78">
        <f t="shared" si="33"/>
        <v>10</v>
      </c>
      <c r="K109" s="79">
        <v>6</v>
      </c>
      <c r="L109" s="76">
        <v>6</v>
      </c>
      <c r="M109" s="76">
        <v>0</v>
      </c>
      <c r="N109" s="78">
        <f t="shared" si="34"/>
        <v>12</v>
      </c>
      <c r="O109" s="80" t="str">
        <f t="shared" si="35"/>
        <v>△</v>
      </c>
      <c r="P109" s="78">
        <f t="shared" si="36"/>
        <v>2</v>
      </c>
      <c r="Q109" s="48">
        <f t="shared" si="37"/>
      </c>
      <c r="R109" s="40">
        <f t="shared" si="38"/>
        <v>0</v>
      </c>
      <c r="S109" s="78">
        <v>0</v>
      </c>
      <c r="T109" s="78">
        <v>0</v>
      </c>
      <c r="U109" s="80" t="str">
        <f t="shared" si="39"/>
        <v>△</v>
      </c>
      <c r="V109" s="78">
        <f t="shared" si="40"/>
        <v>313</v>
      </c>
      <c r="W109" s="81">
        <f t="shared" si="41"/>
        <v>3721</v>
      </c>
    </row>
    <row r="110" spans="1:25" s="47" customFormat="1" ht="12.75" customHeight="1">
      <c r="A110" s="44" t="s">
        <v>55</v>
      </c>
      <c r="B110" s="69">
        <f>SUM(B111:B115)</f>
        <v>11329</v>
      </c>
      <c r="C110" s="66" t="s">
        <v>52</v>
      </c>
      <c r="D110" s="67">
        <f>SUM(D111:D115)</f>
        <v>1165</v>
      </c>
      <c r="E110" s="68" t="str">
        <f t="shared" si="42"/>
        <v>△</v>
      </c>
      <c r="F110" s="69">
        <f t="shared" si="43"/>
        <v>1165</v>
      </c>
      <c r="G110" s="67">
        <f>SUM(G111:G115)</f>
        <v>27</v>
      </c>
      <c r="H110" s="67">
        <f>SUM(H111:H115)</f>
        <v>16</v>
      </c>
      <c r="I110" s="67">
        <f>SUM(I111:I115)</f>
        <v>3</v>
      </c>
      <c r="J110" s="69">
        <f t="shared" si="33"/>
        <v>46</v>
      </c>
      <c r="K110" s="70">
        <f>SUM(K111:K115)</f>
        <v>27</v>
      </c>
      <c r="L110" s="67">
        <f>SUM(L111:L115)</f>
        <v>19</v>
      </c>
      <c r="M110" s="67">
        <f>SUM(M111:M115)</f>
        <v>0</v>
      </c>
      <c r="N110" s="69">
        <f t="shared" si="34"/>
        <v>46</v>
      </c>
      <c r="O110" s="71">
        <f t="shared" si="35"/>
      </c>
      <c r="P110" s="69">
        <f t="shared" si="36"/>
        <v>0</v>
      </c>
      <c r="Q110" s="45" t="str">
        <f t="shared" si="37"/>
        <v>△</v>
      </c>
      <c r="R110" s="53">
        <f t="shared" si="38"/>
        <v>4</v>
      </c>
      <c r="S110" s="69">
        <f>SUM(S111:S115)</f>
        <v>-4</v>
      </c>
      <c r="T110" s="69">
        <f>SUM(T111:T115)</f>
        <v>0</v>
      </c>
      <c r="U110" s="71" t="str">
        <f t="shared" si="39"/>
        <v>△</v>
      </c>
      <c r="V110" s="69">
        <f t="shared" si="40"/>
        <v>1169</v>
      </c>
      <c r="W110" s="72">
        <f t="shared" si="41"/>
        <v>10160</v>
      </c>
      <c r="X110" s="73"/>
      <c r="Y110" s="47">
        <v>1</v>
      </c>
    </row>
    <row r="111" spans="1:23" ht="12.75" customHeight="1">
      <c r="A111" s="49">
        <v>85</v>
      </c>
      <c r="B111" s="78">
        <v>3380</v>
      </c>
      <c r="C111" s="75" t="s">
        <v>52</v>
      </c>
      <c r="D111" s="76">
        <v>305</v>
      </c>
      <c r="E111" s="77" t="str">
        <f t="shared" si="42"/>
        <v>△</v>
      </c>
      <c r="F111" s="78">
        <f t="shared" si="43"/>
        <v>305</v>
      </c>
      <c r="G111" s="76">
        <v>8</v>
      </c>
      <c r="H111" s="76">
        <v>3</v>
      </c>
      <c r="I111" s="76">
        <v>1</v>
      </c>
      <c r="J111" s="78">
        <f t="shared" si="33"/>
        <v>12</v>
      </c>
      <c r="K111" s="79">
        <v>8</v>
      </c>
      <c r="L111" s="76">
        <v>3</v>
      </c>
      <c r="M111" s="76">
        <v>0</v>
      </c>
      <c r="N111" s="78">
        <f t="shared" si="34"/>
        <v>11</v>
      </c>
      <c r="O111" s="80">
        <f t="shared" si="35"/>
      </c>
      <c r="P111" s="78">
        <f t="shared" si="36"/>
        <v>1</v>
      </c>
      <c r="Q111" s="48" t="str">
        <f t="shared" si="37"/>
        <v>△</v>
      </c>
      <c r="R111" s="40">
        <f t="shared" si="38"/>
        <v>1</v>
      </c>
      <c r="S111" s="78">
        <v>-1</v>
      </c>
      <c r="T111" s="78">
        <v>0</v>
      </c>
      <c r="U111" s="80" t="str">
        <f t="shared" si="39"/>
        <v>△</v>
      </c>
      <c r="V111" s="78">
        <f t="shared" si="40"/>
        <v>305</v>
      </c>
      <c r="W111" s="81">
        <f t="shared" si="41"/>
        <v>3075</v>
      </c>
    </row>
    <row r="112" spans="1:23" ht="12.75" customHeight="1">
      <c r="A112" s="49">
        <v>86</v>
      </c>
      <c r="B112" s="78">
        <v>2778</v>
      </c>
      <c r="C112" s="75" t="s">
        <v>52</v>
      </c>
      <c r="D112" s="76">
        <v>258</v>
      </c>
      <c r="E112" s="77" t="str">
        <f t="shared" si="42"/>
        <v>△</v>
      </c>
      <c r="F112" s="78">
        <f t="shared" si="43"/>
        <v>258</v>
      </c>
      <c r="G112" s="76">
        <v>1</v>
      </c>
      <c r="H112" s="76">
        <v>5</v>
      </c>
      <c r="I112" s="76">
        <v>0</v>
      </c>
      <c r="J112" s="78">
        <f t="shared" si="33"/>
        <v>6</v>
      </c>
      <c r="K112" s="79">
        <v>1</v>
      </c>
      <c r="L112" s="76">
        <v>7</v>
      </c>
      <c r="M112" s="76">
        <v>0</v>
      </c>
      <c r="N112" s="78">
        <f t="shared" si="34"/>
        <v>8</v>
      </c>
      <c r="O112" s="80" t="str">
        <f t="shared" si="35"/>
        <v>△</v>
      </c>
      <c r="P112" s="78">
        <f t="shared" si="36"/>
        <v>2</v>
      </c>
      <c r="Q112" s="48">
        <f t="shared" si="37"/>
      </c>
      <c r="R112" s="40">
        <f t="shared" si="38"/>
        <v>0</v>
      </c>
      <c r="S112" s="78">
        <v>0</v>
      </c>
      <c r="T112" s="78">
        <v>0</v>
      </c>
      <c r="U112" s="80" t="str">
        <f t="shared" si="39"/>
        <v>△</v>
      </c>
      <c r="V112" s="78">
        <f t="shared" si="40"/>
        <v>260</v>
      </c>
      <c r="W112" s="81">
        <f t="shared" si="41"/>
        <v>2518</v>
      </c>
    </row>
    <row r="113" spans="1:23" ht="12.75" customHeight="1">
      <c r="A113" s="49">
        <v>87</v>
      </c>
      <c r="B113" s="78">
        <v>2199</v>
      </c>
      <c r="C113" s="75" t="s">
        <v>52</v>
      </c>
      <c r="D113" s="76">
        <v>223</v>
      </c>
      <c r="E113" s="77" t="str">
        <f t="shared" si="42"/>
        <v>△</v>
      </c>
      <c r="F113" s="78">
        <f t="shared" si="43"/>
        <v>223</v>
      </c>
      <c r="G113" s="76">
        <v>10</v>
      </c>
      <c r="H113" s="76">
        <v>5</v>
      </c>
      <c r="I113" s="76">
        <v>0</v>
      </c>
      <c r="J113" s="78">
        <f t="shared" si="33"/>
        <v>15</v>
      </c>
      <c r="K113" s="79">
        <v>10</v>
      </c>
      <c r="L113" s="76">
        <v>5</v>
      </c>
      <c r="M113" s="76">
        <v>0</v>
      </c>
      <c r="N113" s="78">
        <f t="shared" si="34"/>
        <v>15</v>
      </c>
      <c r="O113" s="80">
        <f t="shared" si="35"/>
      </c>
      <c r="P113" s="78">
        <f t="shared" si="36"/>
        <v>0</v>
      </c>
      <c r="Q113" s="48">
        <f t="shared" si="37"/>
      </c>
      <c r="R113" s="40">
        <f t="shared" si="38"/>
        <v>0</v>
      </c>
      <c r="S113" s="78">
        <v>0</v>
      </c>
      <c r="T113" s="78">
        <v>0</v>
      </c>
      <c r="U113" s="80" t="str">
        <f t="shared" si="39"/>
        <v>△</v>
      </c>
      <c r="V113" s="78">
        <f t="shared" si="40"/>
        <v>223</v>
      </c>
      <c r="W113" s="81">
        <f t="shared" si="41"/>
        <v>1976</v>
      </c>
    </row>
    <row r="114" spans="1:23" ht="12.75" customHeight="1">
      <c r="A114" s="49">
        <v>88</v>
      </c>
      <c r="B114" s="78">
        <v>1703</v>
      </c>
      <c r="C114" s="75" t="s">
        <v>52</v>
      </c>
      <c r="D114" s="76">
        <v>205</v>
      </c>
      <c r="E114" s="77" t="str">
        <f t="shared" si="42"/>
        <v>△</v>
      </c>
      <c r="F114" s="78">
        <f t="shared" si="43"/>
        <v>205</v>
      </c>
      <c r="G114" s="76">
        <v>6</v>
      </c>
      <c r="H114" s="76">
        <v>1</v>
      </c>
      <c r="I114" s="76">
        <v>1</v>
      </c>
      <c r="J114" s="78">
        <f t="shared" si="33"/>
        <v>8</v>
      </c>
      <c r="K114" s="79">
        <v>6</v>
      </c>
      <c r="L114" s="76">
        <v>2</v>
      </c>
      <c r="M114" s="76">
        <v>0</v>
      </c>
      <c r="N114" s="78">
        <f t="shared" si="34"/>
        <v>8</v>
      </c>
      <c r="O114" s="80">
        <f t="shared" si="35"/>
      </c>
      <c r="P114" s="78">
        <f t="shared" si="36"/>
        <v>0</v>
      </c>
      <c r="Q114" s="48" t="str">
        <f t="shared" si="37"/>
        <v>△</v>
      </c>
      <c r="R114" s="40">
        <f t="shared" si="38"/>
        <v>2</v>
      </c>
      <c r="S114" s="78">
        <v>-2</v>
      </c>
      <c r="T114" s="78">
        <v>0</v>
      </c>
      <c r="U114" s="80" t="str">
        <f t="shared" si="39"/>
        <v>△</v>
      </c>
      <c r="V114" s="78">
        <f t="shared" si="40"/>
        <v>207</v>
      </c>
      <c r="W114" s="81">
        <f t="shared" si="41"/>
        <v>1496</v>
      </c>
    </row>
    <row r="115" spans="1:23" ht="12.75" customHeight="1">
      <c r="A115" s="49">
        <v>89</v>
      </c>
      <c r="B115" s="78">
        <v>1269</v>
      </c>
      <c r="C115" s="75" t="s">
        <v>52</v>
      </c>
      <c r="D115" s="76">
        <v>174</v>
      </c>
      <c r="E115" s="77" t="str">
        <f t="shared" si="42"/>
        <v>△</v>
      </c>
      <c r="F115" s="78">
        <f t="shared" si="43"/>
        <v>174</v>
      </c>
      <c r="G115" s="76">
        <v>2</v>
      </c>
      <c r="H115" s="76">
        <v>2</v>
      </c>
      <c r="I115" s="76">
        <v>1</v>
      </c>
      <c r="J115" s="78">
        <f t="shared" si="33"/>
        <v>5</v>
      </c>
      <c r="K115" s="79">
        <v>2</v>
      </c>
      <c r="L115" s="76">
        <v>2</v>
      </c>
      <c r="M115" s="76">
        <v>0</v>
      </c>
      <c r="N115" s="78">
        <f t="shared" si="34"/>
        <v>4</v>
      </c>
      <c r="O115" s="80">
        <f t="shared" si="35"/>
      </c>
      <c r="P115" s="78">
        <f t="shared" si="36"/>
        <v>1</v>
      </c>
      <c r="Q115" s="48" t="str">
        <f t="shared" si="37"/>
        <v>△</v>
      </c>
      <c r="R115" s="40">
        <f t="shared" si="38"/>
        <v>1</v>
      </c>
      <c r="S115" s="78">
        <v>-1</v>
      </c>
      <c r="T115" s="78">
        <v>0</v>
      </c>
      <c r="U115" s="80" t="str">
        <f t="shared" si="39"/>
        <v>△</v>
      </c>
      <c r="V115" s="78">
        <f t="shared" si="40"/>
        <v>174</v>
      </c>
      <c r="W115" s="81">
        <f t="shared" si="41"/>
        <v>1095</v>
      </c>
    </row>
    <row r="116" spans="1:25" s="47" customFormat="1" ht="12.75" customHeight="1">
      <c r="A116" s="44" t="s">
        <v>54</v>
      </c>
      <c r="B116" s="69">
        <f>SUM(B117:B121)</f>
        <v>3982</v>
      </c>
      <c r="C116" s="66" t="s">
        <v>52</v>
      </c>
      <c r="D116" s="67">
        <f>SUM(D117:D121)</f>
        <v>659</v>
      </c>
      <c r="E116" s="68" t="str">
        <f t="shared" si="42"/>
        <v>△</v>
      </c>
      <c r="F116" s="69">
        <f t="shared" si="43"/>
        <v>659</v>
      </c>
      <c r="G116" s="67">
        <f>SUM(G117:G121)</f>
        <v>9</v>
      </c>
      <c r="H116" s="67">
        <f>SUM(H117:H121)</f>
        <v>7</v>
      </c>
      <c r="I116" s="67">
        <f>SUM(I117:I121)</f>
        <v>0</v>
      </c>
      <c r="J116" s="69">
        <f t="shared" si="33"/>
        <v>16</v>
      </c>
      <c r="K116" s="70">
        <f>SUM(K117:K121)</f>
        <v>9</v>
      </c>
      <c r="L116" s="67">
        <f>SUM(L117:L121)</f>
        <v>12</v>
      </c>
      <c r="M116" s="67">
        <f>SUM(M117:M121)</f>
        <v>0</v>
      </c>
      <c r="N116" s="69">
        <f t="shared" si="34"/>
        <v>21</v>
      </c>
      <c r="O116" s="71" t="str">
        <f t="shared" si="35"/>
        <v>△</v>
      </c>
      <c r="P116" s="69">
        <f t="shared" si="36"/>
        <v>5</v>
      </c>
      <c r="Q116" s="45" t="str">
        <f t="shared" si="37"/>
        <v>△</v>
      </c>
      <c r="R116" s="53">
        <f t="shared" si="38"/>
        <v>4</v>
      </c>
      <c r="S116" s="69">
        <f>SUM(S117:S121)</f>
        <v>-4</v>
      </c>
      <c r="T116" s="69">
        <f>SUM(T117:T121)</f>
        <v>0</v>
      </c>
      <c r="U116" s="71" t="str">
        <f t="shared" si="39"/>
        <v>△</v>
      </c>
      <c r="V116" s="69">
        <f t="shared" si="40"/>
        <v>668</v>
      </c>
      <c r="W116" s="72">
        <f t="shared" si="41"/>
        <v>3314</v>
      </c>
      <c r="X116" s="73"/>
      <c r="Y116" s="47">
        <v>1</v>
      </c>
    </row>
    <row r="117" spans="1:23" ht="12.75" customHeight="1">
      <c r="A117" s="49">
        <v>90</v>
      </c>
      <c r="B117" s="78">
        <v>1304</v>
      </c>
      <c r="C117" s="75" t="s">
        <v>52</v>
      </c>
      <c r="D117" s="76">
        <v>178</v>
      </c>
      <c r="E117" s="77" t="str">
        <f t="shared" si="42"/>
        <v>△</v>
      </c>
      <c r="F117" s="78">
        <f t="shared" si="43"/>
        <v>178</v>
      </c>
      <c r="G117" s="76">
        <v>3</v>
      </c>
      <c r="H117" s="76">
        <v>2</v>
      </c>
      <c r="I117" s="76">
        <v>0</v>
      </c>
      <c r="J117" s="78">
        <f t="shared" si="33"/>
        <v>5</v>
      </c>
      <c r="K117" s="79">
        <v>3</v>
      </c>
      <c r="L117" s="76">
        <v>6</v>
      </c>
      <c r="M117" s="76">
        <v>0</v>
      </c>
      <c r="N117" s="78">
        <f t="shared" si="34"/>
        <v>9</v>
      </c>
      <c r="O117" s="80" t="str">
        <f t="shared" si="35"/>
        <v>△</v>
      </c>
      <c r="P117" s="78">
        <f t="shared" si="36"/>
        <v>4</v>
      </c>
      <c r="Q117" s="48" t="str">
        <f t="shared" si="37"/>
        <v>△</v>
      </c>
      <c r="R117" s="40">
        <f t="shared" si="38"/>
        <v>2</v>
      </c>
      <c r="S117" s="78">
        <v>-2</v>
      </c>
      <c r="T117" s="78">
        <v>0</v>
      </c>
      <c r="U117" s="80" t="str">
        <f t="shared" si="39"/>
        <v>△</v>
      </c>
      <c r="V117" s="78">
        <f t="shared" si="40"/>
        <v>184</v>
      </c>
      <c r="W117" s="81">
        <f t="shared" si="41"/>
        <v>1120</v>
      </c>
    </row>
    <row r="118" spans="1:23" ht="12.75" customHeight="1">
      <c r="A118" s="49">
        <v>91</v>
      </c>
      <c r="B118" s="78">
        <v>830</v>
      </c>
      <c r="C118" s="75" t="s">
        <v>52</v>
      </c>
      <c r="D118" s="76">
        <v>137</v>
      </c>
      <c r="E118" s="77" t="str">
        <f t="shared" si="42"/>
        <v>△</v>
      </c>
      <c r="F118" s="78">
        <f t="shared" si="43"/>
        <v>137</v>
      </c>
      <c r="G118" s="76">
        <v>1</v>
      </c>
      <c r="H118" s="76">
        <v>1</v>
      </c>
      <c r="I118" s="76">
        <v>0</v>
      </c>
      <c r="J118" s="78">
        <f t="shared" si="33"/>
        <v>2</v>
      </c>
      <c r="K118" s="79">
        <v>1</v>
      </c>
      <c r="L118" s="76">
        <v>4</v>
      </c>
      <c r="M118" s="76">
        <v>0</v>
      </c>
      <c r="N118" s="78">
        <f t="shared" si="34"/>
        <v>5</v>
      </c>
      <c r="O118" s="80" t="str">
        <f t="shared" si="35"/>
        <v>△</v>
      </c>
      <c r="P118" s="78">
        <f t="shared" si="36"/>
        <v>3</v>
      </c>
      <c r="Q118" s="48" t="str">
        <f t="shared" si="37"/>
        <v>△</v>
      </c>
      <c r="R118" s="40">
        <f t="shared" si="38"/>
        <v>1</v>
      </c>
      <c r="S118" s="78">
        <v>-1</v>
      </c>
      <c r="T118" s="78">
        <v>0</v>
      </c>
      <c r="U118" s="80" t="str">
        <f t="shared" si="39"/>
        <v>△</v>
      </c>
      <c r="V118" s="78">
        <f t="shared" si="40"/>
        <v>141</v>
      </c>
      <c r="W118" s="81">
        <f t="shared" si="41"/>
        <v>689</v>
      </c>
    </row>
    <row r="119" spans="1:23" ht="12.75" customHeight="1">
      <c r="A119" s="49">
        <v>92</v>
      </c>
      <c r="B119" s="74">
        <v>745</v>
      </c>
      <c r="C119" s="75" t="s">
        <v>52</v>
      </c>
      <c r="D119" s="76">
        <v>134</v>
      </c>
      <c r="E119" s="77" t="str">
        <f t="shared" si="42"/>
        <v>△</v>
      </c>
      <c r="F119" s="78">
        <f t="shared" si="43"/>
        <v>134</v>
      </c>
      <c r="G119" s="76">
        <v>2</v>
      </c>
      <c r="H119" s="76">
        <v>0</v>
      </c>
      <c r="I119" s="76">
        <v>0</v>
      </c>
      <c r="J119" s="78">
        <f t="shared" si="33"/>
        <v>2</v>
      </c>
      <c r="K119" s="79">
        <v>2</v>
      </c>
      <c r="L119" s="76">
        <v>1</v>
      </c>
      <c r="M119" s="76">
        <v>0</v>
      </c>
      <c r="N119" s="78">
        <f t="shared" si="34"/>
        <v>3</v>
      </c>
      <c r="O119" s="80" t="str">
        <f t="shared" si="35"/>
        <v>△</v>
      </c>
      <c r="P119" s="78">
        <f t="shared" si="36"/>
        <v>1</v>
      </c>
      <c r="Q119" s="48" t="str">
        <f t="shared" si="37"/>
        <v>△</v>
      </c>
      <c r="R119" s="40">
        <f t="shared" si="38"/>
        <v>1</v>
      </c>
      <c r="S119" s="78">
        <v>-1</v>
      </c>
      <c r="T119" s="78">
        <v>0</v>
      </c>
      <c r="U119" s="80" t="str">
        <f t="shared" si="39"/>
        <v>△</v>
      </c>
      <c r="V119" s="78">
        <f t="shared" si="40"/>
        <v>136</v>
      </c>
      <c r="W119" s="81">
        <f t="shared" si="41"/>
        <v>609</v>
      </c>
    </row>
    <row r="120" spans="1:23" ht="12.75" customHeight="1">
      <c r="A120" s="49">
        <v>93</v>
      </c>
      <c r="B120" s="74">
        <v>623</v>
      </c>
      <c r="C120" s="75" t="s">
        <v>52</v>
      </c>
      <c r="D120" s="76">
        <v>110</v>
      </c>
      <c r="E120" s="77" t="str">
        <f t="shared" si="42"/>
        <v>△</v>
      </c>
      <c r="F120" s="78">
        <f t="shared" si="43"/>
        <v>110</v>
      </c>
      <c r="G120" s="76">
        <v>3</v>
      </c>
      <c r="H120" s="76">
        <v>3</v>
      </c>
      <c r="I120" s="76">
        <v>0</v>
      </c>
      <c r="J120" s="78">
        <f t="shared" si="33"/>
        <v>6</v>
      </c>
      <c r="K120" s="79">
        <v>3</v>
      </c>
      <c r="L120" s="76">
        <v>1</v>
      </c>
      <c r="M120" s="76">
        <v>0</v>
      </c>
      <c r="N120" s="78">
        <f t="shared" si="34"/>
        <v>4</v>
      </c>
      <c r="O120" s="80">
        <f t="shared" si="35"/>
      </c>
      <c r="P120" s="78">
        <f t="shared" si="36"/>
        <v>2</v>
      </c>
      <c r="Q120" s="48">
        <f t="shared" si="37"/>
      </c>
      <c r="R120" s="40">
        <f t="shared" si="38"/>
        <v>0</v>
      </c>
      <c r="S120" s="78">
        <v>0</v>
      </c>
      <c r="T120" s="78">
        <v>0</v>
      </c>
      <c r="U120" s="80" t="str">
        <f t="shared" si="39"/>
        <v>△</v>
      </c>
      <c r="V120" s="78">
        <f t="shared" si="40"/>
        <v>108</v>
      </c>
      <c r="W120" s="81">
        <f t="shared" si="41"/>
        <v>515</v>
      </c>
    </row>
    <row r="121" spans="1:23" ht="12.75" customHeight="1">
      <c r="A121" s="49">
        <v>94</v>
      </c>
      <c r="B121" s="74">
        <v>480</v>
      </c>
      <c r="C121" s="75" t="s">
        <v>52</v>
      </c>
      <c r="D121" s="76">
        <v>100</v>
      </c>
      <c r="E121" s="77" t="str">
        <f t="shared" si="42"/>
        <v>△</v>
      </c>
      <c r="F121" s="78">
        <f t="shared" si="43"/>
        <v>100</v>
      </c>
      <c r="G121" s="76">
        <v>0</v>
      </c>
      <c r="H121" s="76">
        <v>1</v>
      </c>
      <c r="I121" s="76">
        <v>0</v>
      </c>
      <c r="J121" s="78">
        <f t="shared" si="33"/>
        <v>1</v>
      </c>
      <c r="K121" s="79">
        <v>0</v>
      </c>
      <c r="L121" s="76">
        <v>0</v>
      </c>
      <c r="M121" s="76">
        <v>0</v>
      </c>
      <c r="N121" s="78">
        <f t="shared" si="34"/>
        <v>0</v>
      </c>
      <c r="O121" s="80">
        <f t="shared" si="35"/>
      </c>
      <c r="P121" s="78">
        <f t="shared" si="36"/>
        <v>1</v>
      </c>
      <c r="Q121" s="48">
        <f t="shared" si="37"/>
      </c>
      <c r="R121" s="40">
        <f t="shared" si="38"/>
        <v>0</v>
      </c>
      <c r="S121" s="78">
        <v>0</v>
      </c>
      <c r="T121" s="74">
        <v>0</v>
      </c>
      <c r="U121" s="80" t="str">
        <f t="shared" si="39"/>
        <v>△</v>
      </c>
      <c r="V121" s="78">
        <f t="shared" si="40"/>
        <v>99</v>
      </c>
      <c r="W121" s="81">
        <f t="shared" si="41"/>
        <v>381</v>
      </c>
    </row>
    <row r="122" spans="1:25" s="47" customFormat="1" ht="12.75" customHeight="1">
      <c r="A122" s="44" t="s">
        <v>53</v>
      </c>
      <c r="B122" s="65">
        <f>SUM(B123:B127)</f>
        <v>1160</v>
      </c>
      <c r="C122" s="66" t="s">
        <v>52</v>
      </c>
      <c r="D122" s="67">
        <f>SUM(D123:D127)</f>
        <v>203</v>
      </c>
      <c r="E122" s="68" t="str">
        <f t="shared" si="42"/>
        <v>△</v>
      </c>
      <c r="F122" s="69">
        <f t="shared" si="43"/>
        <v>203</v>
      </c>
      <c r="G122" s="67">
        <f>SUM(G123:G127)</f>
        <v>3</v>
      </c>
      <c r="H122" s="67">
        <f>SUM(H123:H127)</f>
        <v>2</v>
      </c>
      <c r="I122" s="67">
        <f>SUM(I123:I127)</f>
        <v>0</v>
      </c>
      <c r="J122" s="69">
        <f t="shared" si="33"/>
        <v>5</v>
      </c>
      <c r="K122" s="70">
        <f>SUM(K123:K127)</f>
        <v>3</v>
      </c>
      <c r="L122" s="67">
        <f>SUM(L123:L127)</f>
        <v>1</v>
      </c>
      <c r="M122" s="67">
        <f>SUM(M123:M127)</f>
        <v>0</v>
      </c>
      <c r="N122" s="69">
        <f t="shared" si="34"/>
        <v>4</v>
      </c>
      <c r="O122" s="71">
        <f t="shared" si="35"/>
      </c>
      <c r="P122" s="69">
        <f t="shared" si="36"/>
        <v>1</v>
      </c>
      <c r="Q122" s="45">
        <f t="shared" si="37"/>
      </c>
      <c r="R122" s="53">
        <f t="shared" si="38"/>
        <v>0</v>
      </c>
      <c r="S122" s="69">
        <f>SUM(S123:S127)</f>
        <v>0</v>
      </c>
      <c r="T122" s="65">
        <f>SUM(T123:T127)</f>
        <v>0</v>
      </c>
      <c r="U122" s="71" t="str">
        <f t="shared" si="39"/>
        <v>△</v>
      </c>
      <c r="V122" s="69">
        <f t="shared" si="40"/>
        <v>202</v>
      </c>
      <c r="W122" s="72">
        <f t="shared" si="41"/>
        <v>958</v>
      </c>
      <c r="X122" s="73"/>
      <c r="Y122" s="47">
        <v>1</v>
      </c>
    </row>
    <row r="123" spans="1:23" ht="12.75" customHeight="1">
      <c r="A123" s="35">
        <v>95</v>
      </c>
      <c r="B123" s="74">
        <v>399</v>
      </c>
      <c r="C123" s="75" t="s">
        <v>52</v>
      </c>
      <c r="D123" s="76">
        <v>72</v>
      </c>
      <c r="E123" s="77" t="str">
        <f t="shared" si="42"/>
        <v>△</v>
      </c>
      <c r="F123" s="78">
        <f t="shared" si="43"/>
        <v>72</v>
      </c>
      <c r="G123" s="76">
        <v>2</v>
      </c>
      <c r="H123" s="76">
        <v>1</v>
      </c>
      <c r="I123" s="76">
        <v>0</v>
      </c>
      <c r="J123" s="78">
        <f t="shared" si="33"/>
        <v>3</v>
      </c>
      <c r="K123" s="79">
        <v>2</v>
      </c>
      <c r="L123" s="76">
        <v>1</v>
      </c>
      <c r="M123" s="76">
        <v>0</v>
      </c>
      <c r="N123" s="78">
        <f t="shared" si="34"/>
        <v>3</v>
      </c>
      <c r="O123" s="80">
        <f t="shared" si="35"/>
      </c>
      <c r="P123" s="78">
        <f t="shared" si="36"/>
        <v>0</v>
      </c>
      <c r="Q123" s="48">
        <f t="shared" si="37"/>
      </c>
      <c r="R123" s="40">
        <f t="shared" si="38"/>
        <v>0</v>
      </c>
      <c r="S123" s="78">
        <v>0</v>
      </c>
      <c r="T123" s="74">
        <v>0</v>
      </c>
      <c r="U123" s="80" t="str">
        <f t="shared" si="39"/>
        <v>△</v>
      </c>
      <c r="V123" s="78">
        <f t="shared" si="40"/>
        <v>72</v>
      </c>
      <c r="W123" s="81">
        <f t="shared" si="41"/>
        <v>327</v>
      </c>
    </row>
    <row r="124" spans="1:23" ht="12.75" customHeight="1">
      <c r="A124" s="49">
        <v>96</v>
      </c>
      <c r="B124" s="74">
        <v>269</v>
      </c>
      <c r="C124" s="75" t="s">
        <v>52</v>
      </c>
      <c r="D124" s="76">
        <v>46</v>
      </c>
      <c r="E124" s="77" t="str">
        <f t="shared" si="42"/>
        <v>△</v>
      </c>
      <c r="F124" s="78">
        <f t="shared" si="43"/>
        <v>46</v>
      </c>
      <c r="G124" s="76">
        <v>0</v>
      </c>
      <c r="H124" s="76">
        <v>0</v>
      </c>
      <c r="I124" s="76">
        <v>0</v>
      </c>
      <c r="J124" s="78">
        <f t="shared" si="33"/>
        <v>0</v>
      </c>
      <c r="K124" s="79">
        <v>0</v>
      </c>
      <c r="L124" s="76">
        <v>0</v>
      </c>
      <c r="M124" s="76">
        <v>0</v>
      </c>
      <c r="N124" s="78">
        <f t="shared" si="34"/>
        <v>0</v>
      </c>
      <c r="O124" s="80">
        <f t="shared" si="35"/>
      </c>
      <c r="P124" s="78">
        <f t="shared" si="36"/>
        <v>0</v>
      </c>
      <c r="Q124" s="48">
        <f t="shared" si="37"/>
      </c>
      <c r="R124" s="40">
        <f t="shared" si="38"/>
        <v>0</v>
      </c>
      <c r="S124" s="78">
        <v>0</v>
      </c>
      <c r="T124" s="74">
        <v>0</v>
      </c>
      <c r="U124" s="80" t="str">
        <f t="shared" si="39"/>
        <v>△</v>
      </c>
      <c r="V124" s="78">
        <f t="shared" si="40"/>
        <v>46</v>
      </c>
      <c r="W124" s="81">
        <f t="shared" si="41"/>
        <v>223</v>
      </c>
    </row>
    <row r="125" spans="1:23" ht="12.75" customHeight="1">
      <c r="A125" s="49">
        <v>97</v>
      </c>
      <c r="B125" s="74">
        <v>266</v>
      </c>
      <c r="C125" s="75" t="s">
        <v>52</v>
      </c>
      <c r="D125" s="76">
        <v>49</v>
      </c>
      <c r="E125" s="77" t="str">
        <f t="shared" si="42"/>
        <v>△</v>
      </c>
      <c r="F125" s="78">
        <f t="shared" si="43"/>
        <v>49</v>
      </c>
      <c r="G125" s="76">
        <v>1</v>
      </c>
      <c r="H125" s="76">
        <v>0</v>
      </c>
      <c r="I125" s="76">
        <v>0</v>
      </c>
      <c r="J125" s="78">
        <f t="shared" si="33"/>
        <v>1</v>
      </c>
      <c r="K125" s="79">
        <v>1</v>
      </c>
      <c r="L125" s="76">
        <v>0</v>
      </c>
      <c r="M125" s="76">
        <v>0</v>
      </c>
      <c r="N125" s="78">
        <f t="shared" si="34"/>
        <v>1</v>
      </c>
      <c r="O125" s="80">
        <f t="shared" si="35"/>
      </c>
      <c r="P125" s="78">
        <f t="shared" si="36"/>
        <v>0</v>
      </c>
      <c r="Q125" s="48">
        <f t="shared" si="37"/>
      </c>
      <c r="R125" s="40">
        <f t="shared" si="38"/>
        <v>0</v>
      </c>
      <c r="S125" s="78">
        <v>0</v>
      </c>
      <c r="T125" s="74">
        <v>0</v>
      </c>
      <c r="U125" s="80" t="str">
        <f t="shared" si="39"/>
        <v>△</v>
      </c>
      <c r="V125" s="78">
        <f t="shared" si="40"/>
        <v>49</v>
      </c>
      <c r="W125" s="81">
        <f t="shared" si="41"/>
        <v>217</v>
      </c>
    </row>
    <row r="126" spans="1:23" ht="12.75" customHeight="1">
      <c r="A126" s="49">
        <v>98</v>
      </c>
      <c r="B126" s="74">
        <v>122</v>
      </c>
      <c r="C126" s="75" t="s">
        <v>52</v>
      </c>
      <c r="D126" s="76">
        <v>18</v>
      </c>
      <c r="E126" s="77" t="str">
        <f t="shared" si="42"/>
        <v>△</v>
      </c>
      <c r="F126" s="78">
        <f t="shared" si="43"/>
        <v>18</v>
      </c>
      <c r="G126" s="76">
        <v>0</v>
      </c>
      <c r="H126" s="76">
        <v>1</v>
      </c>
      <c r="I126" s="76">
        <v>0</v>
      </c>
      <c r="J126" s="78">
        <f t="shared" si="33"/>
        <v>1</v>
      </c>
      <c r="K126" s="79">
        <v>0</v>
      </c>
      <c r="L126" s="76">
        <v>0</v>
      </c>
      <c r="M126" s="76">
        <v>0</v>
      </c>
      <c r="N126" s="78">
        <f t="shared" si="34"/>
        <v>0</v>
      </c>
      <c r="O126" s="80">
        <f t="shared" si="35"/>
      </c>
      <c r="P126" s="78">
        <f t="shared" si="36"/>
        <v>1</v>
      </c>
      <c r="Q126" s="48">
        <f t="shared" si="37"/>
      </c>
      <c r="R126" s="40">
        <f t="shared" si="38"/>
        <v>0</v>
      </c>
      <c r="S126" s="78">
        <v>0</v>
      </c>
      <c r="T126" s="74">
        <v>0</v>
      </c>
      <c r="U126" s="80" t="str">
        <f t="shared" si="39"/>
        <v>△</v>
      </c>
      <c r="V126" s="78">
        <f t="shared" si="40"/>
        <v>17</v>
      </c>
      <c r="W126" s="81">
        <f t="shared" si="41"/>
        <v>105</v>
      </c>
    </row>
    <row r="127" spans="1:23" ht="12.75" customHeight="1">
      <c r="A127" s="49">
        <v>99</v>
      </c>
      <c r="B127" s="74">
        <v>104</v>
      </c>
      <c r="C127" s="75" t="s">
        <v>52</v>
      </c>
      <c r="D127" s="76">
        <v>18</v>
      </c>
      <c r="E127" s="77" t="str">
        <f t="shared" si="42"/>
        <v>△</v>
      </c>
      <c r="F127" s="78">
        <f t="shared" si="43"/>
        <v>18</v>
      </c>
      <c r="G127" s="76">
        <v>0</v>
      </c>
      <c r="H127" s="76">
        <v>0</v>
      </c>
      <c r="I127" s="76">
        <v>0</v>
      </c>
      <c r="J127" s="78">
        <f t="shared" si="33"/>
        <v>0</v>
      </c>
      <c r="K127" s="79">
        <v>0</v>
      </c>
      <c r="L127" s="76">
        <v>0</v>
      </c>
      <c r="M127" s="76">
        <v>0</v>
      </c>
      <c r="N127" s="78">
        <f t="shared" si="34"/>
        <v>0</v>
      </c>
      <c r="O127" s="80">
        <f t="shared" si="35"/>
      </c>
      <c r="P127" s="78">
        <f t="shared" si="36"/>
        <v>0</v>
      </c>
      <c r="Q127" s="48">
        <f t="shared" si="37"/>
      </c>
      <c r="R127" s="40">
        <f t="shared" si="38"/>
        <v>0</v>
      </c>
      <c r="S127" s="78">
        <v>0</v>
      </c>
      <c r="T127" s="74">
        <v>0</v>
      </c>
      <c r="U127" s="80" t="str">
        <f t="shared" si="39"/>
        <v>△</v>
      </c>
      <c r="V127" s="78">
        <f t="shared" si="40"/>
        <v>18</v>
      </c>
      <c r="W127" s="81">
        <f t="shared" si="41"/>
        <v>86</v>
      </c>
    </row>
    <row r="128" spans="1:25" s="47" customFormat="1" ht="12.75" customHeight="1">
      <c r="A128" s="44" t="str">
        <f>"100～  "</f>
        <v>100～  </v>
      </c>
      <c r="B128" s="65">
        <v>159</v>
      </c>
      <c r="C128" s="66" t="s">
        <v>52</v>
      </c>
      <c r="D128" s="67">
        <v>45</v>
      </c>
      <c r="E128" s="68" t="str">
        <f t="shared" si="42"/>
        <v>△</v>
      </c>
      <c r="F128" s="69">
        <f t="shared" si="43"/>
        <v>45</v>
      </c>
      <c r="G128" s="67">
        <v>1</v>
      </c>
      <c r="H128" s="67">
        <v>0</v>
      </c>
      <c r="I128" s="67">
        <v>0</v>
      </c>
      <c r="J128" s="69">
        <f t="shared" si="33"/>
        <v>1</v>
      </c>
      <c r="K128" s="70">
        <v>1</v>
      </c>
      <c r="L128" s="67">
        <v>0</v>
      </c>
      <c r="M128" s="67">
        <v>0</v>
      </c>
      <c r="N128" s="69">
        <f t="shared" si="34"/>
        <v>1</v>
      </c>
      <c r="O128" s="71">
        <f t="shared" si="35"/>
      </c>
      <c r="P128" s="69">
        <f t="shared" si="36"/>
        <v>0</v>
      </c>
      <c r="Q128" s="45">
        <f t="shared" si="37"/>
      </c>
      <c r="R128" s="53">
        <f t="shared" si="38"/>
        <v>0</v>
      </c>
      <c r="S128" s="69">
        <v>0</v>
      </c>
      <c r="T128" s="65">
        <v>0</v>
      </c>
      <c r="U128" s="71" t="str">
        <f t="shared" si="39"/>
        <v>△</v>
      </c>
      <c r="V128" s="69">
        <f t="shared" si="40"/>
        <v>45</v>
      </c>
      <c r="W128" s="72">
        <f t="shared" si="41"/>
        <v>114</v>
      </c>
      <c r="Y128" s="47">
        <v>1</v>
      </c>
    </row>
    <row r="129" spans="1:25" ht="12.75" customHeight="1" thickBot="1">
      <c r="A129" s="83" t="s">
        <v>51</v>
      </c>
      <c r="B129" s="84">
        <v>2815</v>
      </c>
      <c r="C129" s="85"/>
      <c r="D129" s="85"/>
      <c r="E129" s="86"/>
      <c r="F129" s="87"/>
      <c r="G129" s="85"/>
      <c r="H129" s="85"/>
      <c r="I129" s="85"/>
      <c r="J129" s="87"/>
      <c r="K129" s="88"/>
      <c r="L129" s="85"/>
      <c r="M129" s="85"/>
      <c r="N129" s="87"/>
      <c r="O129" s="89"/>
      <c r="P129" s="87"/>
      <c r="Q129" s="89"/>
      <c r="R129" s="87"/>
      <c r="S129" s="87"/>
      <c r="T129" s="84"/>
      <c r="U129" s="89"/>
      <c r="V129" s="87"/>
      <c r="W129" s="90">
        <f>B129</f>
        <v>2815</v>
      </c>
      <c r="Y129" s="2">
        <v>1</v>
      </c>
    </row>
  </sheetData>
  <sheetProtection/>
  <mergeCells count="16">
    <mergeCell ref="C3:F4"/>
    <mergeCell ref="E5:F5"/>
    <mergeCell ref="O4:P5"/>
    <mergeCell ref="A1:J1"/>
    <mergeCell ref="G4:J4"/>
    <mergeCell ref="K4:N4"/>
    <mergeCell ref="G3:P3"/>
    <mergeCell ref="V2:W2"/>
    <mergeCell ref="N2:T2"/>
    <mergeCell ref="K1:L1"/>
    <mergeCell ref="M1:N1"/>
    <mergeCell ref="U3:V5"/>
    <mergeCell ref="T3:T5"/>
    <mergeCell ref="Q3:R3"/>
    <mergeCell ref="Q4:R4"/>
    <mergeCell ref="Q5:R5"/>
  </mergeCells>
  <printOptions/>
  <pageMargins left="0.9055118110236221" right="0.9055118110236221" top="0.7874015748031497" bottom="0.5905511811023623" header="0.5118110236220472" footer="0.5118110236220472"/>
  <pageSetup fitToWidth="4" horizontalDpi="600" verticalDpi="600" orientation="portrait" pageOrder="overThenDown" paperSize="9" scale="95" r:id="rId2"/>
  <rowBreaks count="1" manualBreakCount="1">
    <brk id="67" max="22" man="1"/>
  </rowBreaks>
  <colBreaks count="1" manualBreakCount="1">
    <brk id="10" min="5" max="12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9"/>
  <sheetViews>
    <sheetView showGridLines="0" zoomScaleSheetLayoutView="90" zoomScalePageLayoutView="0" workbookViewId="0" topLeftCell="A1">
      <selection activeCell="A1" sqref="A1:J1"/>
    </sheetView>
  </sheetViews>
  <sheetFormatPr defaultColWidth="9.00390625" defaultRowHeight="13.5"/>
  <cols>
    <col min="1" max="1" width="8.625" style="2" customWidth="1"/>
    <col min="2" max="2" width="10.625" style="2" customWidth="1"/>
    <col min="3" max="4" width="9.125" style="2" customWidth="1"/>
    <col min="5" max="5" width="4.00390625" style="2" customWidth="1"/>
    <col min="6" max="6" width="6.625" style="2" customWidth="1"/>
    <col min="7" max="14" width="9.125" style="2" customWidth="1"/>
    <col min="15" max="15" width="3.625" style="2" customWidth="1"/>
    <col min="16" max="16" width="6.625" style="2" customWidth="1"/>
    <col min="17" max="17" width="3.625" style="2" customWidth="1"/>
    <col min="18" max="18" width="6.625" style="2" customWidth="1"/>
    <col min="19" max="19" width="6.625" style="2" hidden="1" customWidth="1"/>
    <col min="20" max="20" width="9.00390625" style="2" customWidth="1"/>
    <col min="21" max="21" width="4.00390625" style="2" customWidth="1"/>
    <col min="22" max="22" width="6.625" style="2" customWidth="1"/>
    <col min="23" max="23" width="10.625" style="2" customWidth="1"/>
    <col min="24" max="24" width="9.00390625" style="2" customWidth="1"/>
    <col min="25" max="25" width="4.00390625" style="2" hidden="1" customWidth="1"/>
    <col min="26" max="16384" width="9.00390625" style="2" customWidth="1"/>
  </cols>
  <sheetData>
    <row r="1" spans="1:24" ht="17.25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6" t="s">
        <v>76</v>
      </c>
      <c r="L1" s="256"/>
      <c r="M1" s="255"/>
      <c r="N1" s="255"/>
      <c r="O1" s="1"/>
      <c r="X1" s="3"/>
    </row>
    <row r="2" spans="1:23" ht="13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57" t="s">
        <v>2</v>
      </c>
      <c r="O2" s="257"/>
      <c r="P2" s="257"/>
      <c r="Q2" s="257"/>
      <c r="R2" s="257"/>
      <c r="S2" s="257"/>
      <c r="T2" s="257"/>
      <c r="U2" s="5"/>
      <c r="V2" s="258" t="s">
        <v>3</v>
      </c>
      <c r="W2" s="258"/>
    </row>
    <row r="3" spans="1:24" ht="13.5" customHeight="1">
      <c r="A3" s="6" t="s">
        <v>4</v>
      </c>
      <c r="B3" s="7" t="s">
        <v>5</v>
      </c>
      <c r="C3" s="259" t="s">
        <v>6</v>
      </c>
      <c r="D3" s="260"/>
      <c r="E3" s="260"/>
      <c r="F3" s="261"/>
      <c r="G3" s="265" t="s">
        <v>7</v>
      </c>
      <c r="H3" s="266"/>
      <c r="I3" s="266"/>
      <c r="J3" s="266"/>
      <c r="K3" s="266"/>
      <c r="L3" s="266"/>
      <c r="M3" s="266"/>
      <c r="N3" s="266"/>
      <c r="O3" s="266"/>
      <c r="P3" s="267"/>
      <c r="Q3" s="259" t="s">
        <v>8</v>
      </c>
      <c r="R3" s="261"/>
      <c r="S3" s="8"/>
      <c r="T3" s="268" t="s">
        <v>9</v>
      </c>
      <c r="U3" s="259" t="s">
        <v>10</v>
      </c>
      <c r="V3" s="261"/>
      <c r="W3" s="10" t="s">
        <v>11</v>
      </c>
      <c r="X3" s="11"/>
    </row>
    <row r="4" spans="1:24" ht="13.5">
      <c r="A4" s="12"/>
      <c r="B4" s="13" t="s">
        <v>12</v>
      </c>
      <c r="C4" s="262"/>
      <c r="D4" s="263"/>
      <c r="E4" s="263"/>
      <c r="F4" s="264"/>
      <c r="G4" s="275" t="s">
        <v>13</v>
      </c>
      <c r="H4" s="276"/>
      <c r="I4" s="276"/>
      <c r="J4" s="277"/>
      <c r="K4" s="275" t="s">
        <v>14</v>
      </c>
      <c r="L4" s="276"/>
      <c r="M4" s="276"/>
      <c r="N4" s="277"/>
      <c r="O4" s="275" t="s">
        <v>15</v>
      </c>
      <c r="P4" s="277"/>
      <c r="Q4" s="271" t="s">
        <v>16</v>
      </c>
      <c r="R4" s="272"/>
      <c r="S4" s="14"/>
      <c r="T4" s="269"/>
      <c r="U4" s="271"/>
      <c r="V4" s="272"/>
      <c r="W4" s="16" t="s">
        <v>12</v>
      </c>
      <c r="X4" s="17"/>
    </row>
    <row r="5" spans="1:24" ht="13.5">
      <c r="A5" s="18" t="s">
        <v>17</v>
      </c>
      <c r="B5" s="19" t="s">
        <v>18</v>
      </c>
      <c r="C5" s="20" t="s">
        <v>19</v>
      </c>
      <c r="D5" s="20" t="s">
        <v>20</v>
      </c>
      <c r="E5" s="278" t="s">
        <v>21</v>
      </c>
      <c r="F5" s="279"/>
      <c r="G5" s="20" t="s">
        <v>22</v>
      </c>
      <c r="H5" s="20" t="s">
        <v>23</v>
      </c>
      <c r="I5" s="20" t="s">
        <v>24</v>
      </c>
      <c r="J5" s="21" t="s">
        <v>25</v>
      </c>
      <c r="K5" s="20" t="s">
        <v>22</v>
      </c>
      <c r="L5" s="20" t="s">
        <v>23</v>
      </c>
      <c r="M5" s="20" t="s">
        <v>26</v>
      </c>
      <c r="N5" s="21" t="s">
        <v>25</v>
      </c>
      <c r="O5" s="273"/>
      <c r="P5" s="274"/>
      <c r="Q5" s="273" t="s">
        <v>27</v>
      </c>
      <c r="R5" s="274"/>
      <c r="S5" s="23"/>
      <c r="T5" s="270"/>
      <c r="U5" s="273"/>
      <c r="V5" s="274"/>
      <c r="W5" s="24" t="s">
        <v>18</v>
      </c>
      <c r="X5" s="17"/>
    </row>
    <row r="6" spans="1:24" ht="12.75" customHeight="1">
      <c r="A6" s="25" t="s">
        <v>28</v>
      </c>
      <c r="B6" s="26">
        <f>SUMIF($Y$8:$Y$129,$Y$7,B8:B129)</f>
        <v>701415</v>
      </c>
      <c r="C6" s="27">
        <f>SUMIF($Y$8:$Y$129,$Y$7,C8:C129)</f>
        <v>4889</v>
      </c>
      <c r="D6" s="28">
        <f>SUMIF($Y$8:$Y$129,$Y$7,D8:D129)</f>
        <v>7568</v>
      </c>
      <c r="E6" s="29" t="str">
        <f>IF(C6-D6&lt;0,"△","")</f>
        <v>△</v>
      </c>
      <c r="F6" s="30">
        <f>ABS(C6-D6)</f>
        <v>2679</v>
      </c>
      <c r="G6" s="27">
        <f>SUMIF($Y$8:$Y$129,$Y$7,G8:G129)</f>
        <v>10482</v>
      </c>
      <c r="H6" s="28">
        <f>SUMIF($Y$8:$Y$129,$Y$7,H8:H129)</f>
        <v>8005</v>
      </c>
      <c r="I6" s="28">
        <f>SUMIF($Y$8:$Y$129,$Y$7,I8:I129)</f>
        <v>60</v>
      </c>
      <c r="J6" s="30">
        <f>SUM(G6:I6)</f>
        <v>18547</v>
      </c>
      <c r="K6" s="27">
        <f>SUMIF($Y$8:$Y$129,$Y$7,K8:K129)</f>
        <v>10482</v>
      </c>
      <c r="L6" s="28">
        <f>SUMIF($Y$8:$Y$129,$Y$7,L8:L129)</f>
        <v>10457</v>
      </c>
      <c r="M6" s="28">
        <f>SUMIF($Y$8:$Y$129,$Y$7,M8:M129)</f>
        <v>49</v>
      </c>
      <c r="N6" s="30">
        <f>SUM(K6:M6)</f>
        <v>20988</v>
      </c>
      <c r="O6" s="31" t="str">
        <f>IF(J6-N6&lt;0,"△","")</f>
        <v>△</v>
      </c>
      <c r="P6" s="30">
        <f>ABS(J6-N6)</f>
        <v>2441</v>
      </c>
      <c r="Q6" s="31" t="str">
        <f>IF(S6&lt;0,"△","")</f>
        <v>△</v>
      </c>
      <c r="R6" s="32">
        <f>ABS(S6)</f>
        <v>80</v>
      </c>
      <c r="S6" s="32">
        <f>SUMIF($Y$8:$Y$129,$Y$7,S8:S129)</f>
        <v>-80</v>
      </c>
      <c r="T6" s="33">
        <f>SUMIF($Y$8:$Y$129,$Y$7,T8:T129)</f>
        <v>18</v>
      </c>
      <c r="U6" s="31" t="str">
        <f>IF(SUM(IF(E6="",F6,-F6),IF(O6="",P6,-P6),IF(Q6="",R6,-R6),T6)&lt;0,"△","")</f>
        <v>△</v>
      </c>
      <c r="V6" s="30">
        <f>ABS(SUM(IF(E6="",F6,-F6),IF(O6="",P6,-P6),IF(Q6="",R6,-R6),T6))</f>
        <v>5182</v>
      </c>
      <c r="W6" s="34">
        <f>SUMIF($Y$8:$Y$129,$Y$7,W8:W129)</f>
        <v>696233</v>
      </c>
      <c r="X6" s="11"/>
    </row>
    <row r="7" spans="1:25" ht="12.75" customHeight="1">
      <c r="A7" s="35" t="s">
        <v>29</v>
      </c>
      <c r="B7" s="36"/>
      <c r="C7" s="37"/>
      <c r="D7" s="38"/>
      <c r="E7" s="39"/>
      <c r="F7" s="40"/>
      <c r="G7" s="37"/>
      <c r="H7" s="38"/>
      <c r="I7" s="38"/>
      <c r="J7" s="41"/>
      <c r="K7" s="37"/>
      <c r="L7" s="38"/>
      <c r="M7" s="38"/>
      <c r="N7" s="41"/>
      <c r="O7" s="42"/>
      <c r="P7" s="40"/>
      <c r="Q7" s="42"/>
      <c r="R7" s="40"/>
      <c r="S7" s="40"/>
      <c r="T7" s="36"/>
      <c r="U7" s="42"/>
      <c r="V7" s="40"/>
      <c r="W7" s="43"/>
      <c r="X7" s="17"/>
      <c r="Y7" s="2">
        <v>1</v>
      </c>
    </row>
    <row r="8" spans="1:25" s="47" customFormat="1" ht="12.75" customHeight="1">
      <c r="A8" s="44" t="s">
        <v>30</v>
      </c>
      <c r="B8" s="33">
        <f>SUM(B9:B13)</f>
        <v>19925</v>
      </c>
      <c r="C8" s="27">
        <f>SUM(C9:C13)</f>
        <v>4889</v>
      </c>
      <c r="D8" s="28">
        <f>SUM(D9:D13)</f>
        <v>19</v>
      </c>
      <c r="E8" s="29">
        <f>IF(C8-D8&lt;0,"△","")</f>
      </c>
      <c r="F8" s="30">
        <f>ABS(C8-D8)</f>
        <v>4870</v>
      </c>
      <c r="G8" s="27">
        <f>SUM(G9:G13)</f>
        <v>956</v>
      </c>
      <c r="H8" s="28">
        <f>SUM(H9:H13)</f>
        <v>561</v>
      </c>
      <c r="I8" s="28">
        <f>SUM(I9:I13)</f>
        <v>2</v>
      </c>
      <c r="J8" s="30">
        <f aca="true" t="shared" si="0" ref="J8:J71">SUM(G8:I8)</f>
        <v>1519</v>
      </c>
      <c r="K8" s="27">
        <f>SUM(K9:K13)</f>
        <v>956</v>
      </c>
      <c r="L8" s="28">
        <f>SUM(L9:L13)</f>
        <v>594</v>
      </c>
      <c r="M8" s="28">
        <f>SUM(M9:M13)</f>
        <v>4</v>
      </c>
      <c r="N8" s="30">
        <f aca="true" t="shared" si="1" ref="N8:N71">SUM(K8:M8)</f>
        <v>1554</v>
      </c>
      <c r="O8" s="45" t="str">
        <f aca="true" t="shared" si="2" ref="O8:O71">IF(J8-N8&lt;0,"△","")</f>
        <v>△</v>
      </c>
      <c r="P8" s="30">
        <f aca="true" t="shared" si="3" ref="P8:P71">ABS(J8-N8)</f>
        <v>35</v>
      </c>
      <c r="Q8" s="45">
        <f aca="true" t="shared" si="4" ref="Q8:Q71">IF(S8&lt;0,"△","")</f>
      </c>
      <c r="R8" s="30">
        <f aca="true" t="shared" si="5" ref="R8:R71">ABS(S8)</f>
        <v>14</v>
      </c>
      <c r="S8" s="30">
        <f>SUM(S9:S13)</f>
        <v>14</v>
      </c>
      <c r="T8" s="33">
        <f>SUM(T9:T13)</f>
        <v>0</v>
      </c>
      <c r="U8" s="45">
        <f aca="true" t="shared" si="6" ref="U8:U71">IF(SUM(IF(E8="",F8,-F8),IF(O8="",P8,-P8),IF(Q8="",R8,-R8),T8)&lt;0,"△","")</f>
      </c>
      <c r="V8" s="30">
        <f aca="true" t="shared" si="7" ref="V8:V71">ABS(SUM(IF(E8="",F8,-F8),IF(O8="",P8,-P8),IF(Q8="",R8,-R8),T8))</f>
        <v>4849</v>
      </c>
      <c r="W8" s="34">
        <f aca="true" t="shared" si="8" ref="W8:W71">B8+IF(U8="",V8,-V8)</f>
        <v>24774</v>
      </c>
      <c r="X8" s="46"/>
      <c r="Y8" s="47">
        <v>1</v>
      </c>
    </row>
    <row r="9" spans="1:24" ht="12.75" customHeight="1">
      <c r="A9" s="35">
        <v>0</v>
      </c>
      <c r="B9" s="36">
        <v>0</v>
      </c>
      <c r="C9" s="37">
        <v>4889</v>
      </c>
      <c r="D9" s="39">
        <v>11</v>
      </c>
      <c r="E9" s="39">
        <f>IF(C9-D9&lt;0,"△","")</f>
      </c>
      <c r="F9" s="40">
        <f>ABS(C9-D9)</f>
        <v>4878</v>
      </c>
      <c r="G9" s="38">
        <v>224</v>
      </c>
      <c r="H9" s="38">
        <v>84</v>
      </c>
      <c r="I9" s="38">
        <v>1</v>
      </c>
      <c r="J9" s="40">
        <f t="shared" si="0"/>
        <v>309</v>
      </c>
      <c r="K9" s="37">
        <v>224</v>
      </c>
      <c r="L9" s="38">
        <v>90</v>
      </c>
      <c r="M9" s="38">
        <v>4</v>
      </c>
      <c r="N9" s="40">
        <f t="shared" si="1"/>
        <v>318</v>
      </c>
      <c r="O9" s="42" t="str">
        <f t="shared" si="2"/>
        <v>△</v>
      </c>
      <c r="P9" s="40">
        <f t="shared" si="3"/>
        <v>9</v>
      </c>
      <c r="Q9" s="48">
        <f t="shared" si="4"/>
      </c>
      <c r="R9" s="40">
        <f t="shared" si="5"/>
        <v>10</v>
      </c>
      <c r="S9" s="40">
        <v>10</v>
      </c>
      <c r="T9" s="36">
        <v>0</v>
      </c>
      <c r="U9" s="42">
        <f t="shared" si="6"/>
      </c>
      <c r="V9" s="40">
        <f t="shared" si="7"/>
        <v>4879</v>
      </c>
      <c r="W9" s="43">
        <f t="shared" si="8"/>
        <v>4879</v>
      </c>
      <c r="X9" s="11"/>
    </row>
    <row r="10" spans="1:24" ht="12.75" customHeight="1">
      <c r="A10" s="49">
        <v>1</v>
      </c>
      <c r="B10" s="36">
        <v>4802</v>
      </c>
      <c r="C10" s="50" t="s">
        <v>31</v>
      </c>
      <c r="D10" s="38">
        <v>2</v>
      </c>
      <c r="E10" s="39" t="str">
        <f aca="true" t="shared" si="9" ref="E10:E73">IF(D10&lt;&gt;0,"△","")</f>
        <v>△</v>
      </c>
      <c r="F10" s="40">
        <f aca="true" t="shared" si="10" ref="F10:F73">D10</f>
        <v>2</v>
      </c>
      <c r="G10" s="37">
        <v>222</v>
      </c>
      <c r="H10" s="38">
        <v>141</v>
      </c>
      <c r="I10" s="38">
        <v>0</v>
      </c>
      <c r="J10" s="40">
        <f t="shared" si="0"/>
        <v>363</v>
      </c>
      <c r="K10" s="37">
        <v>222</v>
      </c>
      <c r="L10" s="38">
        <v>148</v>
      </c>
      <c r="M10" s="38">
        <v>0</v>
      </c>
      <c r="N10" s="40">
        <f t="shared" si="1"/>
        <v>370</v>
      </c>
      <c r="O10" s="42" t="str">
        <f t="shared" si="2"/>
        <v>△</v>
      </c>
      <c r="P10" s="40">
        <f t="shared" si="3"/>
        <v>7</v>
      </c>
      <c r="Q10" s="48">
        <f t="shared" si="4"/>
      </c>
      <c r="R10" s="40">
        <f t="shared" si="5"/>
        <v>0</v>
      </c>
      <c r="S10" s="40">
        <v>0</v>
      </c>
      <c r="T10" s="36">
        <v>0</v>
      </c>
      <c r="U10" s="42" t="str">
        <f t="shared" si="6"/>
        <v>△</v>
      </c>
      <c r="V10" s="40">
        <f t="shared" si="7"/>
        <v>9</v>
      </c>
      <c r="W10" s="43">
        <f t="shared" si="8"/>
        <v>4793</v>
      </c>
      <c r="X10" s="17"/>
    </row>
    <row r="11" spans="1:24" ht="12.75" customHeight="1">
      <c r="A11" s="49">
        <v>2</v>
      </c>
      <c r="B11" s="36">
        <v>4934</v>
      </c>
      <c r="C11" s="50" t="s">
        <v>31</v>
      </c>
      <c r="D11" s="38">
        <v>3</v>
      </c>
      <c r="E11" s="39" t="str">
        <f t="shared" si="9"/>
        <v>△</v>
      </c>
      <c r="F11" s="40">
        <f t="shared" si="10"/>
        <v>3</v>
      </c>
      <c r="G11" s="37">
        <v>201</v>
      </c>
      <c r="H11" s="38">
        <v>119</v>
      </c>
      <c r="I11" s="38">
        <v>0</v>
      </c>
      <c r="J11" s="40">
        <f t="shared" si="0"/>
        <v>320</v>
      </c>
      <c r="K11" s="37">
        <v>201</v>
      </c>
      <c r="L11" s="38">
        <v>104</v>
      </c>
      <c r="M11" s="38">
        <v>0</v>
      </c>
      <c r="N11" s="40">
        <f t="shared" si="1"/>
        <v>305</v>
      </c>
      <c r="O11" s="42">
        <f t="shared" si="2"/>
      </c>
      <c r="P11" s="40">
        <f t="shared" si="3"/>
        <v>15</v>
      </c>
      <c r="Q11" s="48">
        <f t="shared" si="4"/>
      </c>
      <c r="R11" s="40">
        <f t="shared" si="5"/>
        <v>2</v>
      </c>
      <c r="S11" s="40">
        <v>2</v>
      </c>
      <c r="T11" s="36">
        <v>0</v>
      </c>
      <c r="U11" s="42">
        <f t="shared" si="6"/>
      </c>
      <c r="V11" s="40">
        <f t="shared" si="7"/>
        <v>14</v>
      </c>
      <c r="W11" s="43">
        <f t="shared" si="8"/>
        <v>4948</v>
      </c>
      <c r="X11" s="17"/>
    </row>
    <row r="12" spans="1:24" ht="12.75" customHeight="1">
      <c r="A12" s="49">
        <v>3</v>
      </c>
      <c r="B12" s="36">
        <v>5061</v>
      </c>
      <c r="C12" s="50" t="s">
        <v>31</v>
      </c>
      <c r="D12" s="38">
        <v>2</v>
      </c>
      <c r="E12" s="39" t="str">
        <f t="shared" si="9"/>
        <v>△</v>
      </c>
      <c r="F12" s="40">
        <f t="shared" si="10"/>
        <v>2</v>
      </c>
      <c r="G12" s="37">
        <v>180</v>
      </c>
      <c r="H12" s="38">
        <v>126</v>
      </c>
      <c r="I12" s="38">
        <v>1</v>
      </c>
      <c r="J12" s="40">
        <f t="shared" si="0"/>
        <v>307</v>
      </c>
      <c r="K12" s="37">
        <v>180</v>
      </c>
      <c r="L12" s="38">
        <v>129</v>
      </c>
      <c r="M12" s="38">
        <v>0</v>
      </c>
      <c r="N12" s="40">
        <f t="shared" si="1"/>
        <v>309</v>
      </c>
      <c r="O12" s="42" t="str">
        <f t="shared" si="2"/>
        <v>△</v>
      </c>
      <c r="P12" s="40">
        <f t="shared" si="3"/>
        <v>2</v>
      </c>
      <c r="Q12" s="48">
        <f t="shared" si="4"/>
      </c>
      <c r="R12" s="40">
        <f t="shared" si="5"/>
        <v>0</v>
      </c>
      <c r="S12" s="40">
        <v>0</v>
      </c>
      <c r="T12" s="36">
        <v>0</v>
      </c>
      <c r="U12" s="42" t="str">
        <f t="shared" si="6"/>
        <v>△</v>
      </c>
      <c r="V12" s="40">
        <f t="shared" si="7"/>
        <v>4</v>
      </c>
      <c r="W12" s="43">
        <f t="shared" si="8"/>
        <v>5057</v>
      </c>
      <c r="X12" s="17"/>
    </row>
    <row r="13" spans="1:24" ht="12.75" customHeight="1">
      <c r="A13" s="49">
        <v>4</v>
      </c>
      <c r="B13" s="36">
        <v>5128</v>
      </c>
      <c r="C13" s="50" t="s">
        <v>31</v>
      </c>
      <c r="D13" s="38">
        <v>1</v>
      </c>
      <c r="E13" s="39" t="str">
        <f t="shared" si="9"/>
        <v>△</v>
      </c>
      <c r="F13" s="40">
        <f t="shared" si="10"/>
        <v>1</v>
      </c>
      <c r="G13" s="37">
        <v>129</v>
      </c>
      <c r="H13" s="38">
        <v>91</v>
      </c>
      <c r="I13" s="38">
        <v>0</v>
      </c>
      <c r="J13" s="40">
        <f t="shared" si="0"/>
        <v>220</v>
      </c>
      <c r="K13" s="37">
        <v>129</v>
      </c>
      <c r="L13" s="38">
        <v>123</v>
      </c>
      <c r="M13" s="38">
        <v>0</v>
      </c>
      <c r="N13" s="40">
        <f t="shared" si="1"/>
        <v>252</v>
      </c>
      <c r="O13" s="42" t="str">
        <f t="shared" si="2"/>
        <v>△</v>
      </c>
      <c r="P13" s="40">
        <f t="shared" si="3"/>
        <v>32</v>
      </c>
      <c r="Q13" s="48">
        <f t="shared" si="4"/>
      </c>
      <c r="R13" s="40">
        <f t="shared" si="5"/>
        <v>2</v>
      </c>
      <c r="S13" s="40">
        <v>2</v>
      </c>
      <c r="T13" s="36">
        <v>0</v>
      </c>
      <c r="U13" s="42" t="str">
        <f t="shared" si="6"/>
        <v>△</v>
      </c>
      <c r="V13" s="40">
        <f t="shared" si="7"/>
        <v>31</v>
      </c>
      <c r="W13" s="43">
        <f t="shared" si="8"/>
        <v>5097</v>
      </c>
      <c r="X13" s="17"/>
    </row>
    <row r="14" spans="1:25" s="47" customFormat="1" ht="12.75" customHeight="1">
      <c r="A14" s="51" t="s">
        <v>32</v>
      </c>
      <c r="B14" s="33">
        <f>SUM(B15:B19)</f>
        <v>27809</v>
      </c>
      <c r="C14" s="52" t="s">
        <v>31</v>
      </c>
      <c r="D14" s="28">
        <f>SUM(D15:D19)</f>
        <v>2</v>
      </c>
      <c r="E14" s="29" t="str">
        <f t="shared" si="9"/>
        <v>△</v>
      </c>
      <c r="F14" s="30">
        <f t="shared" si="10"/>
        <v>2</v>
      </c>
      <c r="G14" s="27">
        <f>SUM(G15:G19)</f>
        <v>483</v>
      </c>
      <c r="H14" s="28">
        <f>SUM(H15:H19)</f>
        <v>408</v>
      </c>
      <c r="I14" s="28">
        <f>SUM(I15:I19)</f>
        <v>1</v>
      </c>
      <c r="J14" s="30">
        <f t="shared" si="0"/>
        <v>892</v>
      </c>
      <c r="K14" s="27">
        <f>SUM(K15:K19)</f>
        <v>483</v>
      </c>
      <c r="L14" s="28">
        <f>SUM(L15:L19)</f>
        <v>457</v>
      </c>
      <c r="M14" s="28">
        <f>SUM(M15:M19)</f>
        <v>0</v>
      </c>
      <c r="N14" s="30">
        <f t="shared" si="1"/>
        <v>940</v>
      </c>
      <c r="O14" s="45" t="str">
        <f t="shared" si="2"/>
        <v>△</v>
      </c>
      <c r="P14" s="30">
        <f t="shared" si="3"/>
        <v>48</v>
      </c>
      <c r="Q14" s="45" t="str">
        <f t="shared" si="4"/>
        <v>△</v>
      </c>
      <c r="R14" s="53">
        <f t="shared" si="5"/>
        <v>3</v>
      </c>
      <c r="S14" s="30">
        <f>SUM(S15:S19)</f>
        <v>-3</v>
      </c>
      <c r="T14" s="33">
        <f>SUM(T15:T19)</f>
        <v>0</v>
      </c>
      <c r="U14" s="45" t="str">
        <f t="shared" si="6"/>
        <v>△</v>
      </c>
      <c r="V14" s="30">
        <f t="shared" si="7"/>
        <v>53</v>
      </c>
      <c r="W14" s="34">
        <f t="shared" si="8"/>
        <v>27756</v>
      </c>
      <c r="X14" s="46"/>
      <c r="Y14" s="47">
        <v>1</v>
      </c>
    </row>
    <row r="15" spans="1:24" ht="12.75" customHeight="1">
      <c r="A15" s="49">
        <v>5</v>
      </c>
      <c r="B15" s="36">
        <v>5232</v>
      </c>
      <c r="C15" s="50" t="s">
        <v>31</v>
      </c>
      <c r="D15" s="38">
        <v>0</v>
      </c>
      <c r="E15" s="39">
        <f t="shared" si="9"/>
      </c>
      <c r="F15" s="40">
        <f t="shared" si="10"/>
        <v>0</v>
      </c>
      <c r="G15" s="37">
        <v>149</v>
      </c>
      <c r="H15" s="38">
        <v>96</v>
      </c>
      <c r="I15" s="38">
        <v>1</v>
      </c>
      <c r="J15" s="40">
        <f t="shared" si="0"/>
        <v>246</v>
      </c>
      <c r="K15" s="37">
        <v>149</v>
      </c>
      <c r="L15" s="38">
        <v>108</v>
      </c>
      <c r="M15" s="38">
        <v>0</v>
      </c>
      <c r="N15" s="40">
        <f t="shared" si="1"/>
        <v>257</v>
      </c>
      <c r="O15" s="42" t="str">
        <f t="shared" si="2"/>
        <v>△</v>
      </c>
      <c r="P15" s="40">
        <f t="shared" si="3"/>
        <v>11</v>
      </c>
      <c r="Q15" s="48">
        <f t="shared" si="4"/>
      </c>
      <c r="R15" s="40">
        <f t="shared" si="5"/>
        <v>1</v>
      </c>
      <c r="S15" s="40">
        <v>1</v>
      </c>
      <c r="T15" s="36">
        <v>0</v>
      </c>
      <c r="U15" s="42" t="str">
        <f t="shared" si="6"/>
        <v>△</v>
      </c>
      <c r="V15" s="40">
        <f t="shared" si="7"/>
        <v>10</v>
      </c>
      <c r="W15" s="43">
        <f t="shared" si="8"/>
        <v>5222</v>
      </c>
      <c r="X15" s="17"/>
    </row>
    <row r="16" spans="1:24" ht="12.75" customHeight="1">
      <c r="A16" s="49">
        <v>6</v>
      </c>
      <c r="B16" s="36">
        <v>5321</v>
      </c>
      <c r="C16" s="50" t="s">
        <v>31</v>
      </c>
      <c r="D16" s="38">
        <v>1</v>
      </c>
      <c r="E16" s="39" t="str">
        <f t="shared" si="9"/>
        <v>△</v>
      </c>
      <c r="F16" s="40">
        <f t="shared" si="10"/>
        <v>1</v>
      </c>
      <c r="G16" s="37">
        <v>122</v>
      </c>
      <c r="H16" s="38">
        <v>96</v>
      </c>
      <c r="I16" s="38">
        <v>0</v>
      </c>
      <c r="J16" s="40">
        <f t="shared" si="0"/>
        <v>218</v>
      </c>
      <c r="K16" s="37">
        <v>122</v>
      </c>
      <c r="L16" s="38">
        <v>105</v>
      </c>
      <c r="M16" s="38">
        <v>0</v>
      </c>
      <c r="N16" s="40">
        <f t="shared" si="1"/>
        <v>227</v>
      </c>
      <c r="O16" s="42" t="str">
        <f t="shared" si="2"/>
        <v>△</v>
      </c>
      <c r="P16" s="40">
        <f t="shared" si="3"/>
        <v>9</v>
      </c>
      <c r="Q16" s="48" t="str">
        <f t="shared" si="4"/>
        <v>△</v>
      </c>
      <c r="R16" s="40">
        <f t="shared" si="5"/>
        <v>1</v>
      </c>
      <c r="S16" s="40">
        <v>-1</v>
      </c>
      <c r="T16" s="36">
        <v>0</v>
      </c>
      <c r="U16" s="42" t="str">
        <f t="shared" si="6"/>
        <v>△</v>
      </c>
      <c r="V16" s="40">
        <f t="shared" si="7"/>
        <v>11</v>
      </c>
      <c r="W16" s="43">
        <f t="shared" si="8"/>
        <v>5310</v>
      </c>
      <c r="X16" s="17"/>
    </row>
    <row r="17" spans="1:24" ht="12.75" customHeight="1">
      <c r="A17" s="49">
        <v>7</v>
      </c>
      <c r="B17" s="36">
        <v>5443</v>
      </c>
      <c r="C17" s="50" t="s">
        <v>31</v>
      </c>
      <c r="D17" s="38">
        <v>0</v>
      </c>
      <c r="E17" s="39">
        <f t="shared" si="9"/>
      </c>
      <c r="F17" s="40">
        <f t="shared" si="10"/>
        <v>0</v>
      </c>
      <c r="G17" s="37">
        <v>75</v>
      </c>
      <c r="H17" s="38">
        <v>68</v>
      </c>
      <c r="I17" s="38">
        <v>0</v>
      </c>
      <c r="J17" s="40">
        <f t="shared" si="0"/>
        <v>143</v>
      </c>
      <c r="K17" s="37">
        <v>75</v>
      </c>
      <c r="L17" s="38">
        <v>100</v>
      </c>
      <c r="M17" s="38">
        <v>0</v>
      </c>
      <c r="N17" s="40">
        <f t="shared" si="1"/>
        <v>175</v>
      </c>
      <c r="O17" s="42" t="str">
        <f t="shared" si="2"/>
        <v>△</v>
      </c>
      <c r="P17" s="40">
        <f t="shared" si="3"/>
        <v>32</v>
      </c>
      <c r="Q17" s="48" t="str">
        <f t="shared" si="4"/>
        <v>△</v>
      </c>
      <c r="R17" s="40">
        <f t="shared" si="5"/>
        <v>1</v>
      </c>
      <c r="S17" s="40">
        <v>-1</v>
      </c>
      <c r="T17" s="36">
        <v>0</v>
      </c>
      <c r="U17" s="42" t="str">
        <f t="shared" si="6"/>
        <v>△</v>
      </c>
      <c r="V17" s="40">
        <f t="shared" si="7"/>
        <v>33</v>
      </c>
      <c r="W17" s="43">
        <f t="shared" si="8"/>
        <v>5410</v>
      </c>
      <c r="X17" s="17"/>
    </row>
    <row r="18" spans="1:24" ht="12.75" customHeight="1">
      <c r="A18" s="49">
        <v>8</v>
      </c>
      <c r="B18" s="36">
        <v>5871</v>
      </c>
      <c r="C18" s="50" t="s">
        <v>31</v>
      </c>
      <c r="D18" s="38">
        <v>1</v>
      </c>
      <c r="E18" s="39" t="str">
        <f t="shared" si="9"/>
        <v>△</v>
      </c>
      <c r="F18" s="40">
        <f t="shared" si="10"/>
        <v>1</v>
      </c>
      <c r="G18" s="37">
        <v>78</v>
      </c>
      <c r="H18" s="38">
        <v>79</v>
      </c>
      <c r="I18" s="38">
        <v>0</v>
      </c>
      <c r="J18" s="40">
        <f t="shared" si="0"/>
        <v>157</v>
      </c>
      <c r="K18" s="37">
        <v>78</v>
      </c>
      <c r="L18" s="38">
        <v>79</v>
      </c>
      <c r="M18" s="38">
        <v>0</v>
      </c>
      <c r="N18" s="40">
        <f t="shared" si="1"/>
        <v>157</v>
      </c>
      <c r="O18" s="42">
        <f t="shared" si="2"/>
      </c>
      <c r="P18" s="40">
        <f t="shared" si="3"/>
        <v>0</v>
      </c>
      <c r="Q18" s="48" t="str">
        <f t="shared" si="4"/>
        <v>△</v>
      </c>
      <c r="R18" s="40">
        <f t="shared" si="5"/>
        <v>1</v>
      </c>
      <c r="S18" s="40">
        <v>-1</v>
      </c>
      <c r="T18" s="36">
        <v>0</v>
      </c>
      <c r="U18" s="42" t="str">
        <f t="shared" si="6"/>
        <v>△</v>
      </c>
      <c r="V18" s="40">
        <f t="shared" si="7"/>
        <v>2</v>
      </c>
      <c r="W18" s="43">
        <f t="shared" si="8"/>
        <v>5869</v>
      </c>
      <c r="X18" s="17"/>
    </row>
    <row r="19" spans="1:24" ht="12.75" customHeight="1">
      <c r="A19" s="49">
        <v>9</v>
      </c>
      <c r="B19" s="36">
        <v>5942</v>
      </c>
      <c r="C19" s="50" t="s">
        <v>31</v>
      </c>
      <c r="D19" s="38">
        <v>0</v>
      </c>
      <c r="E19" s="39">
        <f t="shared" si="9"/>
      </c>
      <c r="F19" s="40">
        <f t="shared" si="10"/>
        <v>0</v>
      </c>
      <c r="G19" s="37">
        <v>59</v>
      </c>
      <c r="H19" s="38">
        <v>69</v>
      </c>
      <c r="I19" s="38">
        <v>0</v>
      </c>
      <c r="J19" s="40">
        <f t="shared" si="0"/>
        <v>128</v>
      </c>
      <c r="K19" s="37">
        <v>59</v>
      </c>
      <c r="L19" s="38">
        <v>65</v>
      </c>
      <c r="M19" s="38">
        <v>0</v>
      </c>
      <c r="N19" s="40">
        <f t="shared" si="1"/>
        <v>124</v>
      </c>
      <c r="O19" s="42">
        <f t="shared" si="2"/>
      </c>
      <c r="P19" s="40">
        <f t="shared" si="3"/>
        <v>4</v>
      </c>
      <c r="Q19" s="48" t="str">
        <f t="shared" si="4"/>
        <v>△</v>
      </c>
      <c r="R19" s="40">
        <f t="shared" si="5"/>
        <v>1</v>
      </c>
      <c r="S19" s="40">
        <v>-1</v>
      </c>
      <c r="T19" s="36">
        <v>0</v>
      </c>
      <c r="U19" s="42">
        <f t="shared" si="6"/>
      </c>
      <c r="V19" s="40">
        <f t="shared" si="7"/>
        <v>3</v>
      </c>
      <c r="W19" s="43">
        <f t="shared" si="8"/>
        <v>5945</v>
      </c>
      <c r="X19" s="17"/>
    </row>
    <row r="20" spans="1:25" s="47" customFormat="1" ht="12.75" customHeight="1">
      <c r="A20" s="44" t="s">
        <v>33</v>
      </c>
      <c r="B20" s="33">
        <f>SUM(B21:B25)</f>
        <v>30273</v>
      </c>
      <c r="C20" s="52" t="s">
        <v>31</v>
      </c>
      <c r="D20" s="28">
        <f>SUM(D21:D25)</f>
        <v>3</v>
      </c>
      <c r="E20" s="29" t="str">
        <f t="shared" si="9"/>
        <v>△</v>
      </c>
      <c r="F20" s="30">
        <f t="shared" si="10"/>
        <v>3</v>
      </c>
      <c r="G20" s="27">
        <f>SUM(G21:G25)</f>
        <v>245</v>
      </c>
      <c r="H20" s="28">
        <f>SUM(H21:H25)</f>
        <v>233</v>
      </c>
      <c r="I20" s="28">
        <f>SUM(I21:I25)</f>
        <v>0</v>
      </c>
      <c r="J20" s="30">
        <f t="shared" si="0"/>
        <v>478</v>
      </c>
      <c r="K20" s="27">
        <f>SUM(K21:K25)</f>
        <v>245</v>
      </c>
      <c r="L20" s="28">
        <f>SUM(L21:L25)</f>
        <v>262</v>
      </c>
      <c r="M20" s="28">
        <f>SUM(M21:M25)</f>
        <v>0</v>
      </c>
      <c r="N20" s="30">
        <f t="shared" si="1"/>
        <v>507</v>
      </c>
      <c r="O20" s="45" t="str">
        <f t="shared" si="2"/>
        <v>△</v>
      </c>
      <c r="P20" s="30">
        <f t="shared" si="3"/>
        <v>29</v>
      </c>
      <c r="Q20" s="45">
        <f t="shared" si="4"/>
      </c>
      <c r="R20" s="53">
        <f t="shared" si="5"/>
        <v>0</v>
      </c>
      <c r="S20" s="30">
        <f>SUM(S21:S25)</f>
        <v>0</v>
      </c>
      <c r="T20" s="33">
        <f>SUM(T21:T25)</f>
        <v>0</v>
      </c>
      <c r="U20" s="45" t="str">
        <f t="shared" si="6"/>
        <v>△</v>
      </c>
      <c r="V20" s="30">
        <f t="shared" si="7"/>
        <v>32</v>
      </c>
      <c r="W20" s="34">
        <f t="shared" si="8"/>
        <v>30241</v>
      </c>
      <c r="X20" s="46"/>
      <c r="Y20" s="47">
        <v>1</v>
      </c>
    </row>
    <row r="21" spans="1:24" ht="12.75" customHeight="1">
      <c r="A21" s="49">
        <v>10</v>
      </c>
      <c r="B21" s="36">
        <v>5791</v>
      </c>
      <c r="C21" s="50" t="s">
        <v>31</v>
      </c>
      <c r="D21" s="38">
        <v>0</v>
      </c>
      <c r="E21" s="39">
        <f t="shared" si="9"/>
      </c>
      <c r="F21" s="40">
        <f t="shared" si="10"/>
        <v>0</v>
      </c>
      <c r="G21" s="37">
        <v>53</v>
      </c>
      <c r="H21" s="38">
        <v>64</v>
      </c>
      <c r="I21" s="38">
        <v>0</v>
      </c>
      <c r="J21" s="40">
        <f t="shared" si="0"/>
        <v>117</v>
      </c>
      <c r="K21" s="37">
        <v>53</v>
      </c>
      <c r="L21" s="38">
        <v>74</v>
      </c>
      <c r="M21" s="38">
        <v>0</v>
      </c>
      <c r="N21" s="40">
        <f t="shared" si="1"/>
        <v>127</v>
      </c>
      <c r="O21" s="42" t="str">
        <f t="shared" si="2"/>
        <v>△</v>
      </c>
      <c r="P21" s="40">
        <f t="shared" si="3"/>
        <v>10</v>
      </c>
      <c r="Q21" s="48">
        <f t="shared" si="4"/>
      </c>
      <c r="R21" s="40">
        <f t="shared" si="5"/>
        <v>1</v>
      </c>
      <c r="S21" s="40">
        <v>1</v>
      </c>
      <c r="T21" s="36">
        <v>0</v>
      </c>
      <c r="U21" s="42" t="str">
        <f t="shared" si="6"/>
        <v>△</v>
      </c>
      <c r="V21" s="40">
        <f t="shared" si="7"/>
        <v>9</v>
      </c>
      <c r="W21" s="43">
        <f t="shared" si="8"/>
        <v>5782</v>
      </c>
      <c r="X21" s="17"/>
    </row>
    <row r="22" spans="1:24" ht="12.75" customHeight="1">
      <c r="A22" s="49">
        <v>11</v>
      </c>
      <c r="B22" s="36">
        <v>6151</v>
      </c>
      <c r="C22" s="50" t="s">
        <v>31</v>
      </c>
      <c r="D22" s="38">
        <v>0</v>
      </c>
      <c r="E22" s="39">
        <f t="shared" si="9"/>
      </c>
      <c r="F22" s="40">
        <f t="shared" si="10"/>
        <v>0</v>
      </c>
      <c r="G22" s="37">
        <v>49</v>
      </c>
      <c r="H22" s="38">
        <v>66</v>
      </c>
      <c r="I22" s="38">
        <v>0</v>
      </c>
      <c r="J22" s="40">
        <f t="shared" si="0"/>
        <v>115</v>
      </c>
      <c r="K22" s="37">
        <v>49</v>
      </c>
      <c r="L22" s="38">
        <v>50</v>
      </c>
      <c r="M22" s="38">
        <v>0</v>
      </c>
      <c r="N22" s="40">
        <f t="shared" si="1"/>
        <v>99</v>
      </c>
      <c r="O22" s="42">
        <f t="shared" si="2"/>
      </c>
      <c r="P22" s="40">
        <f t="shared" si="3"/>
        <v>16</v>
      </c>
      <c r="Q22" s="48" t="str">
        <f t="shared" si="4"/>
        <v>△</v>
      </c>
      <c r="R22" s="40">
        <f t="shared" si="5"/>
        <v>1</v>
      </c>
      <c r="S22" s="40">
        <v>-1</v>
      </c>
      <c r="T22" s="36">
        <v>0</v>
      </c>
      <c r="U22" s="42">
        <f t="shared" si="6"/>
      </c>
      <c r="V22" s="40">
        <f t="shared" si="7"/>
        <v>15</v>
      </c>
      <c r="W22" s="43">
        <f t="shared" si="8"/>
        <v>6166</v>
      </c>
      <c r="X22" s="17"/>
    </row>
    <row r="23" spans="1:24" ht="12.75" customHeight="1">
      <c r="A23" s="49">
        <v>12</v>
      </c>
      <c r="B23" s="36">
        <v>6070</v>
      </c>
      <c r="C23" s="50" t="s">
        <v>31</v>
      </c>
      <c r="D23" s="38">
        <v>1</v>
      </c>
      <c r="E23" s="39" t="str">
        <f t="shared" si="9"/>
        <v>△</v>
      </c>
      <c r="F23" s="40">
        <f t="shared" si="10"/>
        <v>1</v>
      </c>
      <c r="G23" s="37">
        <v>54</v>
      </c>
      <c r="H23" s="38">
        <v>40</v>
      </c>
      <c r="I23" s="38">
        <v>0</v>
      </c>
      <c r="J23" s="40">
        <f t="shared" si="0"/>
        <v>94</v>
      </c>
      <c r="K23" s="37">
        <v>54</v>
      </c>
      <c r="L23" s="38">
        <v>71</v>
      </c>
      <c r="M23" s="38">
        <v>0</v>
      </c>
      <c r="N23" s="40">
        <f t="shared" si="1"/>
        <v>125</v>
      </c>
      <c r="O23" s="42" t="str">
        <f t="shared" si="2"/>
        <v>△</v>
      </c>
      <c r="P23" s="40">
        <f t="shared" si="3"/>
        <v>31</v>
      </c>
      <c r="Q23" s="48" t="str">
        <f t="shared" si="4"/>
        <v>△</v>
      </c>
      <c r="R23" s="40">
        <f t="shared" si="5"/>
        <v>1</v>
      </c>
      <c r="S23" s="40">
        <v>-1</v>
      </c>
      <c r="T23" s="36">
        <v>0</v>
      </c>
      <c r="U23" s="42" t="str">
        <f t="shared" si="6"/>
        <v>△</v>
      </c>
      <c r="V23" s="40">
        <f t="shared" si="7"/>
        <v>33</v>
      </c>
      <c r="W23" s="43">
        <f t="shared" si="8"/>
        <v>6037</v>
      </c>
      <c r="X23" s="17"/>
    </row>
    <row r="24" spans="1:24" ht="12.75" customHeight="1">
      <c r="A24" s="49">
        <v>13</v>
      </c>
      <c r="B24" s="36">
        <v>6164</v>
      </c>
      <c r="C24" s="50" t="s">
        <v>31</v>
      </c>
      <c r="D24" s="38">
        <v>0</v>
      </c>
      <c r="E24" s="39">
        <f t="shared" si="9"/>
      </c>
      <c r="F24" s="40">
        <f t="shared" si="10"/>
        <v>0</v>
      </c>
      <c r="G24" s="37">
        <v>33</v>
      </c>
      <c r="H24" s="38">
        <v>37</v>
      </c>
      <c r="I24" s="38">
        <v>0</v>
      </c>
      <c r="J24" s="40">
        <f t="shared" si="0"/>
        <v>70</v>
      </c>
      <c r="K24" s="37">
        <v>33</v>
      </c>
      <c r="L24" s="38">
        <v>40</v>
      </c>
      <c r="M24" s="38">
        <v>0</v>
      </c>
      <c r="N24" s="40">
        <f t="shared" si="1"/>
        <v>73</v>
      </c>
      <c r="O24" s="42" t="str">
        <f t="shared" si="2"/>
        <v>△</v>
      </c>
      <c r="P24" s="40">
        <f t="shared" si="3"/>
        <v>3</v>
      </c>
      <c r="Q24" s="48">
        <f t="shared" si="4"/>
      </c>
      <c r="R24" s="40">
        <f t="shared" si="5"/>
        <v>0</v>
      </c>
      <c r="S24" s="40">
        <v>0</v>
      </c>
      <c r="T24" s="36">
        <v>0</v>
      </c>
      <c r="U24" s="42" t="str">
        <f t="shared" si="6"/>
        <v>△</v>
      </c>
      <c r="V24" s="40">
        <f t="shared" si="7"/>
        <v>3</v>
      </c>
      <c r="W24" s="43">
        <f t="shared" si="8"/>
        <v>6161</v>
      </c>
      <c r="X24" s="17"/>
    </row>
    <row r="25" spans="1:24" ht="12.75" customHeight="1">
      <c r="A25" s="49">
        <v>14</v>
      </c>
      <c r="B25" s="36">
        <v>6097</v>
      </c>
      <c r="C25" s="50" t="s">
        <v>31</v>
      </c>
      <c r="D25" s="38">
        <v>2</v>
      </c>
      <c r="E25" s="39" t="str">
        <f t="shared" si="9"/>
        <v>△</v>
      </c>
      <c r="F25" s="40">
        <f t="shared" si="10"/>
        <v>2</v>
      </c>
      <c r="G25" s="37">
        <v>56</v>
      </c>
      <c r="H25" s="38">
        <v>26</v>
      </c>
      <c r="I25" s="38">
        <v>0</v>
      </c>
      <c r="J25" s="40">
        <f t="shared" si="0"/>
        <v>82</v>
      </c>
      <c r="K25" s="37">
        <v>56</v>
      </c>
      <c r="L25" s="38">
        <v>27</v>
      </c>
      <c r="M25" s="38">
        <v>0</v>
      </c>
      <c r="N25" s="40">
        <f t="shared" si="1"/>
        <v>83</v>
      </c>
      <c r="O25" s="42" t="str">
        <f t="shared" si="2"/>
        <v>△</v>
      </c>
      <c r="P25" s="40">
        <f t="shared" si="3"/>
        <v>1</v>
      </c>
      <c r="Q25" s="48">
        <f t="shared" si="4"/>
      </c>
      <c r="R25" s="40">
        <f t="shared" si="5"/>
        <v>1</v>
      </c>
      <c r="S25" s="40">
        <v>1</v>
      </c>
      <c r="T25" s="36">
        <v>0</v>
      </c>
      <c r="U25" s="42" t="str">
        <f t="shared" si="6"/>
        <v>△</v>
      </c>
      <c r="V25" s="40">
        <f t="shared" si="7"/>
        <v>2</v>
      </c>
      <c r="W25" s="43">
        <f t="shared" si="8"/>
        <v>6095</v>
      </c>
      <c r="X25" s="17"/>
    </row>
    <row r="26" spans="1:25" s="47" customFormat="1" ht="12.75" customHeight="1">
      <c r="A26" s="44" t="s">
        <v>34</v>
      </c>
      <c r="B26" s="33">
        <f>SUM(B27:B31)</f>
        <v>33773</v>
      </c>
      <c r="C26" s="52" t="s">
        <v>31</v>
      </c>
      <c r="D26" s="28">
        <f>SUM(D27:D31)</f>
        <v>4</v>
      </c>
      <c r="E26" s="29" t="str">
        <f t="shared" si="9"/>
        <v>△</v>
      </c>
      <c r="F26" s="30">
        <f t="shared" si="10"/>
        <v>4</v>
      </c>
      <c r="G26" s="27">
        <f>SUM(G27:G31)</f>
        <v>680</v>
      </c>
      <c r="H26" s="28">
        <f>SUM(H27:H31)</f>
        <v>365</v>
      </c>
      <c r="I26" s="28">
        <f>SUM(I27:I31)</f>
        <v>2</v>
      </c>
      <c r="J26" s="30">
        <f t="shared" si="0"/>
        <v>1047</v>
      </c>
      <c r="K26" s="27">
        <f>SUM(K27:K31)</f>
        <v>680</v>
      </c>
      <c r="L26" s="28">
        <f>SUM(L27:L31)</f>
        <v>1423</v>
      </c>
      <c r="M26" s="28">
        <f>SUM(M27:M31)</f>
        <v>0</v>
      </c>
      <c r="N26" s="30">
        <f t="shared" si="1"/>
        <v>2103</v>
      </c>
      <c r="O26" s="45" t="str">
        <f t="shared" si="2"/>
        <v>△</v>
      </c>
      <c r="P26" s="30">
        <f t="shared" si="3"/>
        <v>1056</v>
      </c>
      <c r="Q26" s="45">
        <f t="shared" si="4"/>
      </c>
      <c r="R26" s="53">
        <f t="shared" si="5"/>
        <v>61</v>
      </c>
      <c r="S26" s="30">
        <f>SUM(S27:S31)</f>
        <v>61</v>
      </c>
      <c r="T26" s="33">
        <f>SUM(T27:T31)</f>
        <v>1</v>
      </c>
      <c r="U26" s="45" t="str">
        <f t="shared" si="6"/>
        <v>△</v>
      </c>
      <c r="V26" s="30">
        <f t="shared" si="7"/>
        <v>998</v>
      </c>
      <c r="W26" s="34">
        <f t="shared" si="8"/>
        <v>32775</v>
      </c>
      <c r="X26" s="46"/>
      <c r="Y26" s="47">
        <v>1</v>
      </c>
    </row>
    <row r="27" spans="1:24" ht="12.75" customHeight="1">
      <c r="A27" s="49">
        <v>15</v>
      </c>
      <c r="B27" s="36">
        <v>6734</v>
      </c>
      <c r="C27" s="50" t="s">
        <v>31</v>
      </c>
      <c r="D27" s="38">
        <v>1</v>
      </c>
      <c r="E27" s="39" t="str">
        <f t="shared" si="9"/>
        <v>△</v>
      </c>
      <c r="F27" s="40">
        <f t="shared" si="10"/>
        <v>1</v>
      </c>
      <c r="G27" s="37">
        <v>79</v>
      </c>
      <c r="H27" s="38">
        <v>35</v>
      </c>
      <c r="I27" s="38">
        <v>0</v>
      </c>
      <c r="J27" s="40">
        <f t="shared" si="0"/>
        <v>114</v>
      </c>
      <c r="K27" s="37">
        <v>79</v>
      </c>
      <c r="L27" s="38">
        <v>28</v>
      </c>
      <c r="M27" s="38">
        <v>0</v>
      </c>
      <c r="N27" s="40">
        <f t="shared" si="1"/>
        <v>107</v>
      </c>
      <c r="O27" s="42">
        <f t="shared" si="2"/>
      </c>
      <c r="P27" s="40">
        <f t="shared" si="3"/>
        <v>7</v>
      </c>
      <c r="Q27" s="48">
        <f t="shared" si="4"/>
      </c>
      <c r="R27" s="40">
        <f t="shared" si="5"/>
        <v>0</v>
      </c>
      <c r="S27" s="40">
        <v>0</v>
      </c>
      <c r="T27" s="36">
        <v>0</v>
      </c>
      <c r="U27" s="42">
        <f t="shared" si="6"/>
      </c>
      <c r="V27" s="40">
        <f t="shared" si="7"/>
        <v>6</v>
      </c>
      <c r="W27" s="43">
        <f t="shared" si="8"/>
        <v>6740</v>
      </c>
      <c r="X27" s="17"/>
    </row>
    <row r="28" spans="1:24" ht="12.75" customHeight="1">
      <c r="A28" s="49">
        <v>16</v>
      </c>
      <c r="B28" s="36">
        <v>6704</v>
      </c>
      <c r="C28" s="50" t="s">
        <v>31</v>
      </c>
      <c r="D28" s="38">
        <v>0</v>
      </c>
      <c r="E28" s="39">
        <f t="shared" si="9"/>
      </c>
      <c r="F28" s="40">
        <f t="shared" si="10"/>
        <v>0</v>
      </c>
      <c r="G28" s="37">
        <v>50</v>
      </c>
      <c r="H28" s="38">
        <v>16</v>
      </c>
      <c r="I28" s="38">
        <v>1</v>
      </c>
      <c r="J28" s="40">
        <f t="shared" si="0"/>
        <v>67</v>
      </c>
      <c r="K28" s="37">
        <v>50</v>
      </c>
      <c r="L28" s="38">
        <v>27</v>
      </c>
      <c r="M28" s="38">
        <v>0</v>
      </c>
      <c r="N28" s="40">
        <f t="shared" si="1"/>
        <v>77</v>
      </c>
      <c r="O28" s="42" t="str">
        <f t="shared" si="2"/>
        <v>△</v>
      </c>
      <c r="P28" s="40">
        <f t="shared" si="3"/>
        <v>10</v>
      </c>
      <c r="Q28" s="48">
        <f t="shared" si="4"/>
      </c>
      <c r="R28" s="40">
        <f t="shared" si="5"/>
        <v>3</v>
      </c>
      <c r="S28" s="40">
        <v>3</v>
      </c>
      <c r="T28" s="36">
        <v>0</v>
      </c>
      <c r="U28" s="42" t="str">
        <f t="shared" si="6"/>
        <v>△</v>
      </c>
      <c r="V28" s="40">
        <f t="shared" si="7"/>
        <v>7</v>
      </c>
      <c r="W28" s="43">
        <f t="shared" si="8"/>
        <v>6697</v>
      </c>
      <c r="X28" s="17"/>
    </row>
    <row r="29" spans="1:24" ht="12.75" customHeight="1">
      <c r="A29" s="49">
        <v>17</v>
      </c>
      <c r="B29" s="36">
        <v>6701</v>
      </c>
      <c r="C29" s="50" t="s">
        <v>31</v>
      </c>
      <c r="D29" s="38">
        <v>1</v>
      </c>
      <c r="E29" s="39" t="str">
        <f t="shared" si="9"/>
        <v>△</v>
      </c>
      <c r="F29" s="40">
        <f t="shared" si="10"/>
        <v>1</v>
      </c>
      <c r="G29" s="37">
        <v>74</v>
      </c>
      <c r="H29" s="38">
        <v>9</v>
      </c>
      <c r="I29" s="38">
        <v>1</v>
      </c>
      <c r="J29" s="40">
        <f t="shared" si="0"/>
        <v>84</v>
      </c>
      <c r="K29" s="37">
        <v>74</v>
      </c>
      <c r="L29" s="38">
        <v>16</v>
      </c>
      <c r="M29" s="38">
        <v>0</v>
      </c>
      <c r="N29" s="40">
        <f t="shared" si="1"/>
        <v>90</v>
      </c>
      <c r="O29" s="42" t="str">
        <f t="shared" si="2"/>
        <v>△</v>
      </c>
      <c r="P29" s="40">
        <f t="shared" si="3"/>
        <v>6</v>
      </c>
      <c r="Q29" s="48" t="str">
        <f t="shared" si="4"/>
        <v>△</v>
      </c>
      <c r="R29" s="40">
        <f t="shared" si="5"/>
        <v>3</v>
      </c>
      <c r="S29" s="40">
        <v>-3</v>
      </c>
      <c r="T29" s="36">
        <v>0</v>
      </c>
      <c r="U29" s="42" t="str">
        <f t="shared" si="6"/>
        <v>△</v>
      </c>
      <c r="V29" s="40">
        <f t="shared" si="7"/>
        <v>10</v>
      </c>
      <c r="W29" s="43">
        <f t="shared" si="8"/>
        <v>6691</v>
      </c>
      <c r="X29" s="17"/>
    </row>
    <row r="30" spans="1:24" ht="12.75" customHeight="1">
      <c r="A30" s="49">
        <v>18</v>
      </c>
      <c r="B30" s="36">
        <v>7091</v>
      </c>
      <c r="C30" s="50" t="s">
        <v>31</v>
      </c>
      <c r="D30" s="38">
        <v>1</v>
      </c>
      <c r="E30" s="39" t="str">
        <f t="shared" si="9"/>
        <v>△</v>
      </c>
      <c r="F30" s="40">
        <f t="shared" si="10"/>
        <v>1</v>
      </c>
      <c r="G30" s="37">
        <v>202</v>
      </c>
      <c r="H30" s="38">
        <v>123</v>
      </c>
      <c r="I30" s="38">
        <v>0</v>
      </c>
      <c r="J30" s="40">
        <f t="shared" si="0"/>
        <v>325</v>
      </c>
      <c r="K30" s="37">
        <v>202</v>
      </c>
      <c r="L30" s="38">
        <v>608</v>
      </c>
      <c r="M30" s="38">
        <v>0</v>
      </c>
      <c r="N30" s="40">
        <f t="shared" si="1"/>
        <v>810</v>
      </c>
      <c r="O30" s="42" t="str">
        <f t="shared" si="2"/>
        <v>△</v>
      </c>
      <c r="P30" s="40">
        <f t="shared" si="3"/>
        <v>485</v>
      </c>
      <c r="Q30" s="48">
        <f t="shared" si="4"/>
      </c>
      <c r="R30" s="40">
        <f t="shared" si="5"/>
        <v>11</v>
      </c>
      <c r="S30" s="40">
        <v>11</v>
      </c>
      <c r="T30" s="36">
        <v>1</v>
      </c>
      <c r="U30" s="42" t="str">
        <f t="shared" si="6"/>
        <v>△</v>
      </c>
      <c r="V30" s="40">
        <f t="shared" si="7"/>
        <v>474</v>
      </c>
      <c r="W30" s="43">
        <f t="shared" si="8"/>
        <v>6617</v>
      </c>
      <c r="X30" s="17"/>
    </row>
    <row r="31" spans="1:24" ht="12.75" customHeight="1">
      <c r="A31" s="49">
        <v>19</v>
      </c>
      <c r="B31" s="36">
        <v>6543</v>
      </c>
      <c r="C31" s="50" t="s">
        <v>31</v>
      </c>
      <c r="D31" s="38">
        <v>1</v>
      </c>
      <c r="E31" s="39" t="str">
        <f t="shared" si="9"/>
        <v>△</v>
      </c>
      <c r="F31" s="40">
        <f t="shared" si="10"/>
        <v>1</v>
      </c>
      <c r="G31" s="37">
        <v>275</v>
      </c>
      <c r="H31" s="38">
        <v>182</v>
      </c>
      <c r="I31" s="38">
        <v>0</v>
      </c>
      <c r="J31" s="40">
        <f t="shared" si="0"/>
        <v>457</v>
      </c>
      <c r="K31" s="37">
        <v>275</v>
      </c>
      <c r="L31" s="38">
        <v>744</v>
      </c>
      <c r="M31" s="38">
        <v>0</v>
      </c>
      <c r="N31" s="40">
        <f t="shared" si="1"/>
        <v>1019</v>
      </c>
      <c r="O31" s="42" t="str">
        <f t="shared" si="2"/>
        <v>△</v>
      </c>
      <c r="P31" s="40">
        <f t="shared" si="3"/>
        <v>562</v>
      </c>
      <c r="Q31" s="48">
        <f t="shared" si="4"/>
      </c>
      <c r="R31" s="40">
        <f t="shared" si="5"/>
        <v>50</v>
      </c>
      <c r="S31" s="40">
        <v>50</v>
      </c>
      <c r="T31" s="36">
        <v>0</v>
      </c>
      <c r="U31" s="42" t="str">
        <f t="shared" si="6"/>
        <v>△</v>
      </c>
      <c r="V31" s="40">
        <f t="shared" si="7"/>
        <v>513</v>
      </c>
      <c r="W31" s="43">
        <f t="shared" si="8"/>
        <v>6030</v>
      </c>
      <c r="X31" s="17"/>
    </row>
    <row r="32" spans="1:25" s="47" customFormat="1" ht="12.75" customHeight="1">
      <c r="A32" s="44" t="s">
        <v>35</v>
      </c>
      <c r="B32" s="33">
        <f>SUM(B33:B37)</f>
        <v>29713</v>
      </c>
      <c r="C32" s="52" t="s">
        <v>31</v>
      </c>
      <c r="D32" s="28">
        <f>SUM(D33:D37)</f>
        <v>8</v>
      </c>
      <c r="E32" s="29" t="str">
        <f t="shared" si="9"/>
        <v>△</v>
      </c>
      <c r="F32" s="30">
        <f t="shared" si="10"/>
        <v>8</v>
      </c>
      <c r="G32" s="27">
        <f>SUM(G33:G37)</f>
        <v>1671</v>
      </c>
      <c r="H32" s="28">
        <f>SUM(H33:H37)</f>
        <v>1479</v>
      </c>
      <c r="I32" s="28">
        <f>SUM(I33:I37)</f>
        <v>8</v>
      </c>
      <c r="J32" s="30">
        <f t="shared" si="0"/>
        <v>3158</v>
      </c>
      <c r="K32" s="27">
        <f>SUM(K33:K37)</f>
        <v>1671</v>
      </c>
      <c r="L32" s="28">
        <f>SUM(L33:L37)</f>
        <v>2566</v>
      </c>
      <c r="M32" s="28">
        <f>SUM(M33:M37)</f>
        <v>4</v>
      </c>
      <c r="N32" s="30">
        <f t="shared" si="1"/>
        <v>4241</v>
      </c>
      <c r="O32" s="45" t="str">
        <f t="shared" si="2"/>
        <v>△</v>
      </c>
      <c r="P32" s="30">
        <f t="shared" si="3"/>
        <v>1083</v>
      </c>
      <c r="Q32" s="45">
        <f t="shared" si="4"/>
      </c>
      <c r="R32" s="53">
        <f t="shared" si="5"/>
        <v>38</v>
      </c>
      <c r="S32" s="30">
        <f>SUM(S33:S37)</f>
        <v>38</v>
      </c>
      <c r="T32" s="33">
        <f>SUM(T33:T37)</f>
        <v>2</v>
      </c>
      <c r="U32" s="45" t="str">
        <f t="shared" si="6"/>
        <v>△</v>
      </c>
      <c r="V32" s="30">
        <f t="shared" si="7"/>
        <v>1051</v>
      </c>
      <c r="W32" s="34">
        <f t="shared" si="8"/>
        <v>28662</v>
      </c>
      <c r="X32" s="46"/>
      <c r="Y32" s="47">
        <v>1</v>
      </c>
    </row>
    <row r="33" spans="1:24" ht="12.75" customHeight="1">
      <c r="A33" s="49">
        <v>20</v>
      </c>
      <c r="B33" s="36">
        <v>6381</v>
      </c>
      <c r="C33" s="50" t="s">
        <v>31</v>
      </c>
      <c r="D33" s="38">
        <v>0</v>
      </c>
      <c r="E33" s="39">
        <f t="shared" si="9"/>
      </c>
      <c r="F33" s="40">
        <f t="shared" si="10"/>
        <v>0</v>
      </c>
      <c r="G33" s="38">
        <v>279</v>
      </c>
      <c r="H33" s="38">
        <v>241</v>
      </c>
      <c r="I33" s="38">
        <v>2</v>
      </c>
      <c r="J33" s="40">
        <f t="shared" si="0"/>
        <v>522</v>
      </c>
      <c r="K33" s="37">
        <v>279</v>
      </c>
      <c r="L33" s="38">
        <v>430</v>
      </c>
      <c r="M33" s="38">
        <v>0</v>
      </c>
      <c r="N33" s="40">
        <f t="shared" si="1"/>
        <v>709</v>
      </c>
      <c r="O33" s="42" t="str">
        <f t="shared" si="2"/>
        <v>△</v>
      </c>
      <c r="P33" s="40">
        <f t="shared" si="3"/>
        <v>187</v>
      </c>
      <c r="Q33" s="48">
        <f t="shared" si="4"/>
      </c>
      <c r="R33" s="40">
        <f t="shared" si="5"/>
        <v>85</v>
      </c>
      <c r="S33" s="40">
        <v>85</v>
      </c>
      <c r="T33" s="36">
        <v>0</v>
      </c>
      <c r="U33" s="42" t="str">
        <f t="shared" si="6"/>
        <v>△</v>
      </c>
      <c r="V33" s="40">
        <f t="shared" si="7"/>
        <v>102</v>
      </c>
      <c r="W33" s="43">
        <f t="shared" si="8"/>
        <v>6279</v>
      </c>
      <c r="X33" s="17"/>
    </row>
    <row r="34" spans="1:24" ht="12.75" customHeight="1">
      <c r="A34" s="49">
        <v>21</v>
      </c>
      <c r="B34" s="36">
        <v>6332</v>
      </c>
      <c r="C34" s="50" t="s">
        <v>31</v>
      </c>
      <c r="D34" s="38">
        <v>3</v>
      </c>
      <c r="E34" s="39" t="str">
        <f t="shared" si="9"/>
        <v>△</v>
      </c>
      <c r="F34" s="40">
        <f t="shared" si="10"/>
        <v>3</v>
      </c>
      <c r="G34" s="38">
        <v>332</v>
      </c>
      <c r="H34" s="38">
        <v>255</v>
      </c>
      <c r="I34" s="38">
        <v>0</v>
      </c>
      <c r="J34" s="40">
        <f t="shared" si="0"/>
        <v>587</v>
      </c>
      <c r="K34" s="37">
        <v>332</v>
      </c>
      <c r="L34" s="38">
        <v>503</v>
      </c>
      <c r="M34" s="38">
        <v>1</v>
      </c>
      <c r="N34" s="40">
        <f t="shared" si="1"/>
        <v>836</v>
      </c>
      <c r="O34" s="42" t="str">
        <f t="shared" si="2"/>
        <v>△</v>
      </c>
      <c r="P34" s="40">
        <f t="shared" si="3"/>
        <v>249</v>
      </c>
      <c r="Q34" s="48">
        <f t="shared" si="4"/>
      </c>
      <c r="R34" s="40">
        <f t="shared" si="5"/>
        <v>18</v>
      </c>
      <c r="S34" s="40">
        <v>18</v>
      </c>
      <c r="T34" s="36">
        <v>1</v>
      </c>
      <c r="U34" s="42" t="str">
        <f t="shared" si="6"/>
        <v>△</v>
      </c>
      <c r="V34" s="40">
        <f t="shared" si="7"/>
        <v>233</v>
      </c>
      <c r="W34" s="43">
        <f t="shared" si="8"/>
        <v>6099</v>
      </c>
      <c r="X34" s="17"/>
    </row>
    <row r="35" spans="1:24" ht="12.75" customHeight="1">
      <c r="A35" s="49">
        <v>22</v>
      </c>
      <c r="B35" s="36">
        <v>6236</v>
      </c>
      <c r="C35" s="50" t="s">
        <v>31</v>
      </c>
      <c r="D35" s="38">
        <v>1</v>
      </c>
      <c r="E35" s="39" t="str">
        <f t="shared" si="9"/>
        <v>△</v>
      </c>
      <c r="F35" s="40">
        <f t="shared" si="10"/>
        <v>1</v>
      </c>
      <c r="G35" s="38">
        <v>344</v>
      </c>
      <c r="H35" s="38">
        <v>294</v>
      </c>
      <c r="I35" s="38">
        <v>1</v>
      </c>
      <c r="J35" s="40">
        <f t="shared" si="0"/>
        <v>639</v>
      </c>
      <c r="K35" s="37">
        <v>344</v>
      </c>
      <c r="L35" s="38">
        <v>629</v>
      </c>
      <c r="M35" s="38">
        <v>1</v>
      </c>
      <c r="N35" s="40">
        <f t="shared" si="1"/>
        <v>974</v>
      </c>
      <c r="O35" s="42" t="str">
        <f t="shared" si="2"/>
        <v>△</v>
      </c>
      <c r="P35" s="40">
        <f t="shared" si="3"/>
        <v>335</v>
      </c>
      <c r="Q35" s="48" t="str">
        <f t="shared" si="4"/>
        <v>△</v>
      </c>
      <c r="R35" s="40">
        <f t="shared" si="5"/>
        <v>4</v>
      </c>
      <c r="S35" s="40">
        <v>-4</v>
      </c>
      <c r="T35" s="36">
        <v>0</v>
      </c>
      <c r="U35" s="42" t="str">
        <f t="shared" si="6"/>
        <v>△</v>
      </c>
      <c r="V35" s="40">
        <f t="shared" si="7"/>
        <v>340</v>
      </c>
      <c r="W35" s="43">
        <f t="shared" si="8"/>
        <v>5896</v>
      </c>
      <c r="X35" s="17"/>
    </row>
    <row r="36" spans="1:24" ht="12.75" customHeight="1">
      <c r="A36" s="49">
        <v>23</v>
      </c>
      <c r="B36" s="36">
        <v>5622</v>
      </c>
      <c r="C36" s="50" t="s">
        <v>31</v>
      </c>
      <c r="D36" s="38">
        <v>2</v>
      </c>
      <c r="E36" s="39" t="str">
        <f t="shared" si="9"/>
        <v>△</v>
      </c>
      <c r="F36" s="40">
        <f t="shared" si="10"/>
        <v>2</v>
      </c>
      <c r="G36" s="38">
        <v>330</v>
      </c>
      <c r="H36" s="38">
        <v>381</v>
      </c>
      <c r="I36" s="38">
        <v>4</v>
      </c>
      <c r="J36" s="40">
        <f t="shared" si="0"/>
        <v>715</v>
      </c>
      <c r="K36" s="37">
        <v>330</v>
      </c>
      <c r="L36" s="38">
        <v>636</v>
      </c>
      <c r="M36" s="38">
        <v>2</v>
      </c>
      <c r="N36" s="40">
        <f t="shared" si="1"/>
        <v>968</v>
      </c>
      <c r="O36" s="42" t="str">
        <f t="shared" si="2"/>
        <v>△</v>
      </c>
      <c r="P36" s="40">
        <f t="shared" si="3"/>
        <v>253</v>
      </c>
      <c r="Q36" s="48" t="str">
        <f t="shared" si="4"/>
        <v>△</v>
      </c>
      <c r="R36" s="40">
        <f t="shared" si="5"/>
        <v>22</v>
      </c>
      <c r="S36" s="40">
        <v>-22</v>
      </c>
      <c r="T36" s="36">
        <v>0</v>
      </c>
      <c r="U36" s="42" t="str">
        <f t="shared" si="6"/>
        <v>△</v>
      </c>
      <c r="V36" s="40">
        <f t="shared" si="7"/>
        <v>277</v>
      </c>
      <c r="W36" s="43">
        <f t="shared" si="8"/>
        <v>5345</v>
      </c>
      <c r="X36" s="17"/>
    </row>
    <row r="37" spans="1:24" ht="12.75" customHeight="1">
      <c r="A37" s="49">
        <v>24</v>
      </c>
      <c r="B37" s="36">
        <v>5142</v>
      </c>
      <c r="C37" s="50" t="s">
        <v>31</v>
      </c>
      <c r="D37" s="38">
        <v>2</v>
      </c>
      <c r="E37" s="39" t="str">
        <f t="shared" si="9"/>
        <v>△</v>
      </c>
      <c r="F37" s="40">
        <f t="shared" si="10"/>
        <v>2</v>
      </c>
      <c r="G37" s="38">
        <v>386</v>
      </c>
      <c r="H37" s="38">
        <v>308</v>
      </c>
      <c r="I37" s="38">
        <v>1</v>
      </c>
      <c r="J37" s="40">
        <f t="shared" si="0"/>
        <v>695</v>
      </c>
      <c r="K37" s="37">
        <v>386</v>
      </c>
      <c r="L37" s="38">
        <v>368</v>
      </c>
      <c r="M37" s="38">
        <v>0</v>
      </c>
      <c r="N37" s="40">
        <f t="shared" si="1"/>
        <v>754</v>
      </c>
      <c r="O37" s="42" t="str">
        <f t="shared" si="2"/>
        <v>△</v>
      </c>
      <c r="P37" s="40">
        <f t="shared" si="3"/>
        <v>59</v>
      </c>
      <c r="Q37" s="48" t="str">
        <f t="shared" si="4"/>
        <v>△</v>
      </c>
      <c r="R37" s="40">
        <f t="shared" si="5"/>
        <v>39</v>
      </c>
      <c r="S37" s="40">
        <v>-39</v>
      </c>
      <c r="T37" s="36">
        <v>1</v>
      </c>
      <c r="U37" s="42" t="str">
        <f t="shared" si="6"/>
        <v>△</v>
      </c>
      <c r="V37" s="40">
        <f t="shared" si="7"/>
        <v>99</v>
      </c>
      <c r="W37" s="43">
        <f t="shared" si="8"/>
        <v>5043</v>
      </c>
      <c r="X37" s="17"/>
    </row>
    <row r="38" spans="1:25" s="47" customFormat="1" ht="12.75" customHeight="1">
      <c r="A38" s="44" t="s">
        <v>36</v>
      </c>
      <c r="B38" s="33">
        <f>SUM(B39:B43)</f>
        <v>29980</v>
      </c>
      <c r="C38" s="52" t="s">
        <v>31</v>
      </c>
      <c r="D38" s="28">
        <f>SUM(D39:D43)</f>
        <v>6</v>
      </c>
      <c r="E38" s="29" t="str">
        <f t="shared" si="9"/>
        <v>△</v>
      </c>
      <c r="F38" s="30">
        <f t="shared" si="10"/>
        <v>6</v>
      </c>
      <c r="G38" s="28">
        <f>SUM(G39:G43)</f>
        <v>1983</v>
      </c>
      <c r="H38" s="28">
        <f>SUM(H39:H43)</f>
        <v>1462</v>
      </c>
      <c r="I38" s="28">
        <f>SUM(I39:I43)</f>
        <v>3</v>
      </c>
      <c r="J38" s="30">
        <f t="shared" si="0"/>
        <v>3448</v>
      </c>
      <c r="K38" s="27">
        <f>SUM(K39:K43)</f>
        <v>1983</v>
      </c>
      <c r="L38" s="28">
        <f>SUM(L39:L43)</f>
        <v>1437</v>
      </c>
      <c r="M38" s="28">
        <f>SUM(M39:M43)</f>
        <v>2</v>
      </c>
      <c r="N38" s="30">
        <f t="shared" si="1"/>
        <v>3422</v>
      </c>
      <c r="O38" s="45">
        <f t="shared" si="2"/>
      </c>
      <c r="P38" s="30">
        <f t="shared" si="3"/>
        <v>26</v>
      </c>
      <c r="Q38" s="45" t="str">
        <f t="shared" si="4"/>
        <v>△</v>
      </c>
      <c r="R38" s="53">
        <f t="shared" si="5"/>
        <v>45</v>
      </c>
      <c r="S38" s="30">
        <f>SUM(S39:S43)</f>
        <v>-45</v>
      </c>
      <c r="T38" s="33">
        <f>SUM(T39:T43)</f>
        <v>1</v>
      </c>
      <c r="U38" s="45" t="str">
        <f t="shared" si="6"/>
        <v>△</v>
      </c>
      <c r="V38" s="30">
        <f t="shared" si="7"/>
        <v>24</v>
      </c>
      <c r="W38" s="34">
        <f t="shared" si="8"/>
        <v>29956</v>
      </c>
      <c r="X38" s="46"/>
      <c r="Y38" s="47">
        <v>1</v>
      </c>
    </row>
    <row r="39" spans="1:24" ht="12.75" customHeight="1">
      <c r="A39" s="49">
        <v>25</v>
      </c>
      <c r="B39" s="36">
        <v>5355</v>
      </c>
      <c r="C39" s="50" t="s">
        <v>31</v>
      </c>
      <c r="D39" s="38">
        <v>2</v>
      </c>
      <c r="E39" s="39" t="str">
        <f t="shared" si="9"/>
        <v>△</v>
      </c>
      <c r="F39" s="40">
        <f t="shared" si="10"/>
        <v>2</v>
      </c>
      <c r="G39" s="38">
        <v>455</v>
      </c>
      <c r="H39" s="38">
        <v>320</v>
      </c>
      <c r="I39" s="38">
        <v>0</v>
      </c>
      <c r="J39" s="40">
        <f t="shared" si="0"/>
        <v>775</v>
      </c>
      <c r="K39" s="37">
        <v>455</v>
      </c>
      <c r="L39" s="38">
        <v>343</v>
      </c>
      <c r="M39" s="38">
        <v>0</v>
      </c>
      <c r="N39" s="40">
        <f t="shared" si="1"/>
        <v>798</v>
      </c>
      <c r="O39" s="42" t="str">
        <f t="shared" si="2"/>
        <v>△</v>
      </c>
      <c r="P39" s="40">
        <f t="shared" si="3"/>
        <v>23</v>
      </c>
      <c r="Q39" s="48" t="str">
        <f t="shared" si="4"/>
        <v>△</v>
      </c>
      <c r="R39" s="40">
        <f t="shared" si="5"/>
        <v>10</v>
      </c>
      <c r="S39" s="40">
        <v>-10</v>
      </c>
      <c r="T39" s="36">
        <v>0</v>
      </c>
      <c r="U39" s="42" t="str">
        <f t="shared" si="6"/>
        <v>△</v>
      </c>
      <c r="V39" s="40">
        <f t="shared" si="7"/>
        <v>35</v>
      </c>
      <c r="W39" s="43">
        <f t="shared" si="8"/>
        <v>5320</v>
      </c>
      <c r="X39" s="17"/>
    </row>
    <row r="40" spans="1:24" ht="12.75" customHeight="1">
      <c r="A40" s="49">
        <v>26</v>
      </c>
      <c r="B40" s="36">
        <v>5825</v>
      </c>
      <c r="C40" s="50" t="s">
        <v>31</v>
      </c>
      <c r="D40" s="38">
        <v>2</v>
      </c>
      <c r="E40" s="39" t="str">
        <f t="shared" si="9"/>
        <v>△</v>
      </c>
      <c r="F40" s="40">
        <f t="shared" si="10"/>
        <v>2</v>
      </c>
      <c r="G40" s="38">
        <v>397</v>
      </c>
      <c r="H40" s="38">
        <v>308</v>
      </c>
      <c r="I40" s="38">
        <v>1</v>
      </c>
      <c r="J40" s="40">
        <f t="shared" si="0"/>
        <v>706</v>
      </c>
      <c r="K40" s="37">
        <v>397</v>
      </c>
      <c r="L40" s="38">
        <v>321</v>
      </c>
      <c r="M40" s="38">
        <v>1</v>
      </c>
      <c r="N40" s="40">
        <f t="shared" si="1"/>
        <v>719</v>
      </c>
      <c r="O40" s="42" t="str">
        <f t="shared" si="2"/>
        <v>△</v>
      </c>
      <c r="P40" s="40">
        <f t="shared" si="3"/>
        <v>13</v>
      </c>
      <c r="Q40" s="48" t="str">
        <f t="shared" si="4"/>
        <v>△</v>
      </c>
      <c r="R40" s="40">
        <f t="shared" si="5"/>
        <v>10</v>
      </c>
      <c r="S40" s="40">
        <v>-10</v>
      </c>
      <c r="T40" s="36">
        <v>0</v>
      </c>
      <c r="U40" s="42" t="str">
        <f t="shared" si="6"/>
        <v>△</v>
      </c>
      <c r="V40" s="40">
        <f t="shared" si="7"/>
        <v>25</v>
      </c>
      <c r="W40" s="43">
        <f t="shared" si="8"/>
        <v>5800</v>
      </c>
      <c r="X40" s="17"/>
    </row>
    <row r="41" spans="1:24" ht="12.75" customHeight="1">
      <c r="A41" s="49">
        <v>27</v>
      </c>
      <c r="B41" s="36">
        <v>6080</v>
      </c>
      <c r="C41" s="50" t="s">
        <v>31</v>
      </c>
      <c r="D41" s="38">
        <v>2</v>
      </c>
      <c r="E41" s="39" t="str">
        <f t="shared" si="9"/>
        <v>△</v>
      </c>
      <c r="F41" s="40">
        <f t="shared" si="10"/>
        <v>2</v>
      </c>
      <c r="G41" s="38">
        <v>378</v>
      </c>
      <c r="H41" s="38">
        <v>288</v>
      </c>
      <c r="I41" s="38">
        <v>1</v>
      </c>
      <c r="J41" s="40">
        <f t="shared" si="0"/>
        <v>667</v>
      </c>
      <c r="K41" s="37">
        <v>378</v>
      </c>
      <c r="L41" s="38">
        <v>274</v>
      </c>
      <c r="M41" s="38">
        <v>1</v>
      </c>
      <c r="N41" s="40">
        <f t="shared" si="1"/>
        <v>653</v>
      </c>
      <c r="O41" s="42">
        <f t="shared" si="2"/>
      </c>
      <c r="P41" s="40">
        <f t="shared" si="3"/>
        <v>14</v>
      </c>
      <c r="Q41" s="48" t="str">
        <f t="shared" si="4"/>
        <v>△</v>
      </c>
      <c r="R41" s="40">
        <f t="shared" si="5"/>
        <v>23</v>
      </c>
      <c r="S41" s="40">
        <v>-23</v>
      </c>
      <c r="T41" s="36">
        <v>1</v>
      </c>
      <c r="U41" s="42" t="str">
        <f t="shared" si="6"/>
        <v>△</v>
      </c>
      <c r="V41" s="40">
        <f t="shared" si="7"/>
        <v>10</v>
      </c>
      <c r="W41" s="43">
        <f t="shared" si="8"/>
        <v>6070</v>
      </c>
      <c r="X41" s="17"/>
    </row>
    <row r="42" spans="1:24" ht="12.75" customHeight="1">
      <c r="A42" s="49">
        <v>28</v>
      </c>
      <c r="B42" s="36">
        <v>6246</v>
      </c>
      <c r="C42" s="50" t="s">
        <v>31</v>
      </c>
      <c r="D42" s="38">
        <v>0</v>
      </c>
      <c r="E42" s="39">
        <f t="shared" si="9"/>
      </c>
      <c r="F42" s="40">
        <f t="shared" si="10"/>
        <v>0</v>
      </c>
      <c r="G42" s="38">
        <v>410</v>
      </c>
      <c r="H42" s="38">
        <v>291</v>
      </c>
      <c r="I42" s="38">
        <v>1</v>
      </c>
      <c r="J42" s="40">
        <f t="shared" si="0"/>
        <v>702</v>
      </c>
      <c r="K42" s="37">
        <v>410</v>
      </c>
      <c r="L42" s="38">
        <v>251</v>
      </c>
      <c r="M42" s="38">
        <v>0</v>
      </c>
      <c r="N42" s="40">
        <f t="shared" si="1"/>
        <v>661</v>
      </c>
      <c r="O42" s="42">
        <f t="shared" si="2"/>
      </c>
      <c r="P42" s="40">
        <f t="shared" si="3"/>
        <v>41</v>
      </c>
      <c r="Q42" s="48">
        <f t="shared" si="4"/>
      </c>
      <c r="R42" s="40">
        <f t="shared" si="5"/>
        <v>0</v>
      </c>
      <c r="S42" s="40">
        <v>0</v>
      </c>
      <c r="T42" s="36">
        <v>0</v>
      </c>
      <c r="U42" s="42">
        <f t="shared" si="6"/>
      </c>
      <c r="V42" s="40">
        <f t="shared" si="7"/>
        <v>41</v>
      </c>
      <c r="W42" s="43">
        <f t="shared" si="8"/>
        <v>6287</v>
      </c>
      <c r="X42" s="17"/>
    </row>
    <row r="43" spans="1:24" ht="12.75" customHeight="1">
      <c r="A43" s="49">
        <v>29</v>
      </c>
      <c r="B43" s="36">
        <v>6474</v>
      </c>
      <c r="C43" s="50" t="s">
        <v>31</v>
      </c>
      <c r="D43" s="38">
        <v>0</v>
      </c>
      <c r="E43" s="39">
        <f t="shared" si="9"/>
      </c>
      <c r="F43" s="40">
        <f t="shared" si="10"/>
        <v>0</v>
      </c>
      <c r="G43" s="38">
        <v>343</v>
      </c>
      <c r="H43" s="38">
        <v>255</v>
      </c>
      <c r="I43" s="38">
        <v>0</v>
      </c>
      <c r="J43" s="40">
        <f t="shared" si="0"/>
        <v>598</v>
      </c>
      <c r="K43" s="37">
        <v>343</v>
      </c>
      <c r="L43" s="38">
        <v>248</v>
      </c>
      <c r="M43" s="38">
        <v>0</v>
      </c>
      <c r="N43" s="40">
        <f t="shared" si="1"/>
        <v>591</v>
      </c>
      <c r="O43" s="42">
        <f t="shared" si="2"/>
      </c>
      <c r="P43" s="40">
        <f t="shared" si="3"/>
        <v>7</v>
      </c>
      <c r="Q43" s="48" t="str">
        <f t="shared" si="4"/>
        <v>△</v>
      </c>
      <c r="R43" s="40">
        <f t="shared" si="5"/>
        <v>2</v>
      </c>
      <c r="S43" s="40">
        <v>-2</v>
      </c>
      <c r="T43" s="36">
        <v>0</v>
      </c>
      <c r="U43" s="42">
        <f t="shared" si="6"/>
      </c>
      <c r="V43" s="40">
        <f t="shared" si="7"/>
        <v>5</v>
      </c>
      <c r="W43" s="43">
        <f t="shared" si="8"/>
        <v>6479</v>
      </c>
      <c r="X43" s="17"/>
    </row>
    <row r="44" spans="1:25" s="47" customFormat="1" ht="12.75" customHeight="1">
      <c r="A44" s="44" t="s">
        <v>37</v>
      </c>
      <c r="B44" s="33">
        <f>SUM(B45:B49)</f>
        <v>36466</v>
      </c>
      <c r="C44" s="52" t="s">
        <v>31</v>
      </c>
      <c r="D44" s="28">
        <f>SUM(D45:D49)</f>
        <v>9</v>
      </c>
      <c r="E44" s="29" t="str">
        <f t="shared" si="9"/>
        <v>△</v>
      </c>
      <c r="F44" s="30">
        <f t="shared" si="10"/>
        <v>9</v>
      </c>
      <c r="G44" s="28">
        <f>SUM(G45:G49)</f>
        <v>1489</v>
      </c>
      <c r="H44" s="28">
        <f>SUM(H45:H49)</f>
        <v>1084</v>
      </c>
      <c r="I44" s="28">
        <f>SUM(I45:I49)</f>
        <v>6</v>
      </c>
      <c r="J44" s="30">
        <f t="shared" si="0"/>
        <v>2579</v>
      </c>
      <c r="K44" s="27">
        <f>SUM(K45:K49)</f>
        <v>1489</v>
      </c>
      <c r="L44" s="28">
        <f>SUM(L45:L49)</f>
        <v>1075</v>
      </c>
      <c r="M44" s="28">
        <f>SUM(M45:M49)</f>
        <v>4</v>
      </c>
      <c r="N44" s="30">
        <f t="shared" si="1"/>
        <v>2568</v>
      </c>
      <c r="O44" s="45">
        <f t="shared" si="2"/>
      </c>
      <c r="P44" s="30">
        <f t="shared" si="3"/>
        <v>11</v>
      </c>
      <c r="Q44" s="45" t="str">
        <f t="shared" si="4"/>
        <v>△</v>
      </c>
      <c r="R44" s="53">
        <f t="shared" si="5"/>
        <v>73</v>
      </c>
      <c r="S44" s="30">
        <f>SUM(S45:S49)</f>
        <v>-73</v>
      </c>
      <c r="T44" s="30">
        <f>SUM(T45:T49)</f>
        <v>3</v>
      </c>
      <c r="U44" s="45" t="str">
        <f t="shared" si="6"/>
        <v>△</v>
      </c>
      <c r="V44" s="30">
        <f t="shared" si="7"/>
        <v>68</v>
      </c>
      <c r="W44" s="34">
        <f t="shared" si="8"/>
        <v>36398</v>
      </c>
      <c r="X44" s="46"/>
      <c r="Y44" s="47">
        <v>1</v>
      </c>
    </row>
    <row r="45" spans="1:23" ht="12.75" customHeight="1">
      <c r="A45" s="49">
        <v>30</v>
      </c>
      <c r="B45" s="36">
        <v>6710</v>
      </c>
      <c r="C45" s="50" t="s">
        <v>31</v>
      </c>
      <c r="D45" s="38">
        <v>3</v>
      </c>
      <c r="E45" s="39" t="str">
        <f t="shared" si="9"/>
        <v>△</v>
      </c>
      <c r="F45" s="40">
        <f t="shared" si="10"/>
        <v>3</v>
      </c>
      <c r="G45" s="38">
        <v>355</v>
      </c>
      <c r="H45" s="38">
        <v>249</v>
      </c>
      <c r="I45" s="38">
        <v>1</v>
      </c>
      <c r="J45" s="40">
        <f t="shared" si="0"/>
        <v>605</v>
      </c>
      <c r="K45" s="37">
        <v>355</v>
      </c>
      <c r="L45" s="38">
        <v>277</v>
      </c>
      <c r="M45" s="38">
        <v>0</v>
      </c>
      <c r="N45" s="40">
        <f t="shared" si="1"/>
        <v>632</v>
      </c>
      <c r="O45" s="42" t="str">
        <f t="shared" si="2"/>
        <v>△</v>
      </c>
      <c r="P45" s="40">
        <f t="shared" si="3"/>
        <v>27</v>
      </c>
      <c r="Q45" s="48">
        <f t="shared" si="4"/>
      </c>
      <c r="R45" s="40">
        <f t="shared" si="5"/>
        <v>4</v>
      </c>
      <c r="S45" s="40">
        <v>4</v>
      </c>
      <c r="T45" s="40">
        <v>0</v>
      </c>
      <c r="U45" s="42" t="str">
        <f t="shared" si="6"/>
        <v>△</v>
      </c>
      <c r="V45" s="40">
        <f t="shared" si="7"/>
        <v>26</v>
      </c>
      <c r="W45" s="43">
        <f t="shared" si="8"/>
        <v>6684</v>
      </c>
    </row>
    <row r="46" spans="1:23" ht="12.75" customHeight="1">
      <c r="A46" s="49">
        <v>31</v>
      </c>
      <c r="B46" s="36">
        <v>6900</v>
      </c>
      <c r="C46" s="50" t="s">
        <v>31</v>
      </c>
      <c r="D46" s="38">
        <v>3</v>
      </c>
      <c r="E46" s="39" t="str">
        <f t="shared" si="9"/>
        <v>△</v>
      </c>
      <c r="F46" s="40">
        <f t="shared" si="10"/>
        <v>3</v>
      </c>
      <c r="G46" s="38">
        <v>313</v>
      </c>
      <c r="H46" s="38">
        <v>247</v>
      </c>
      <c r="I46" s="38">
        <v>0</v>
      </c>
      <c r="J46" s="40">
        <f t="shared" si="0"/>
        <v>560</v>
      </c>
      <c r="K46" s="37">
        <v>313</v>
      </c>
      <c r="L46" s="38">
        <v>213</v>
      </c>
      <c r="M46" s="38">
        <v>0</v>
      </c>
      <c r="N46" s="40">
        <f t="shared" si="1"/>
        <v>526</v>
      </c>
      <c r="O46" s="42">
        <f t="shared" si="2"/>
      </c>
      <c r="P46" s="40">
        <f t="shared" si="3"/>
        <v>34</v>
      </c>
      <c r="Q46" s="48" t="str">
        <f t="shared" si="4"/>
        <v>△</v>
      </c>
      <c r="R46" s="40">
        <f t="shared" si="5"/>
        <v>6</v>
      </c>
      <c r="S46" s="40">
        <v>-6</v>
      </c>
      <c r="T46" s="40">
        <v>1</v>
      </c>
      <c r="U46" s="42">
        <f t="shared" si="6"/>
      </c>
      <c r="V46" s="40">
        <f t="shared" si="7"/>
        <v>26</v>
      </c>
      <c r="W46" s="43">
        <f t="shared" si="8"/>
        <v>6926</v>
      </c>
    </row>
    <row r="47" spans="1:23" ht="12.75" customHeight="1">
      <c r="A47" s="49">
        <v>32</v>
      </c>
      <c r="B47" s="36">
        <v>7340</v>
      </c>
      <c r="C47" s="50" t="s">
        <v>31</v>
      </c>
      <c r="D47" s="38">
        <v>0</v>
      </c>
      <c r="E47" s="39">
        <f t="shared" si="9"/>
      </c>
      <c r="F47" s="40">
        <f t="shared" si="10"/>
        <v>0</v>
      </c>
      <c r="G47" s="38">
        <v>292</v>
      </c>
      <c r="H47" s="38">
        <v>217</v>
      </c>
      <c r="I47" s="38">
        <v>1</v>
      </c>
      <c r="J47" s="40">
        <f t="shared" si="0"/>
        <v>510</v>
      </c>
      <c r="K47" s="37">
        <v>292</v>
      </c>
      <c r="L47" s="38">
        <v>192</v>
      </c>
      <c r="M47" s="38">
        <v>1</v>
      </c>
      <c r="N47" s="40">
        <f t="shared" si="1"/>
        <v>485</v>
      </c>
      <c r="O47" s="42">
        <f t="shared" si="2"/>
      </c>
      <c r="P47" s="40">
        <f t="shared" si="3"/>
        <v>25</v>
      </c>
      <c r="Q47" s="48" t="str">
        <f t="shared" si="4"/>
        <v>△</v>
      </c>
      <c r="R47" s="40">
        <f t="shared" si="5"/>
        <v>31</v>
      </c>
      <c r="S47" s="40">
        <v>-31</v>
      </c>
      <c r="T47" s="40">
        <v>0</v>
      </c>
      <c r="U47" s="42" t="str">
        <f t="shared" si="6"/>
        <v>△</v>
      </c>
      <c r="V47" s="40">
        <f t="shared" si="7"/>
        <v>6</v>
      </c>
      <c r="W47" s="43">
        <f t="shared" si="8"/>
        <v>7334</v>
      </c>
    </row>
    <row r="48" spans="1:23" ht="12.75" customHeight="1">
      <c r="A48" s="49">
        <v>33</v>
      </c>
      <c r="B48" s="36">
        <v>7581</v>
      </c>
      <c r="C48" s="50" t="s">
        <v>31</v>
      </c>
      <c r="D48" s="38">
        <v>1</v>
      </c>
      <c r="E48" s="39" t="str">
        <f t="shared" si="9"/>
        <v>△</v>
      </c>
      <c r="F48" s="40">
        <f t="shared" si="10"/>
        <v>1</v>
      </c>
      <c r="G48" s="38">
        <v>273</v>
      </c>
      <c r="H48" s="38">
        <v>193</v>
      </c>
      <c r="I48" s="38">
        <v>2</v>
      </c>
      <c r="J48" s="40">
        <f t="shared" si="0"/>
        <v>468</v>
      </c>
      <c r="K48" s="37">
        <v>273</v>
      </c>
      <c r="L48" s="38">
        <v>208</v>
      </c>
      <c r="M48" s="38">
        <v>3</v>
      </c>
      <c r="N48" s="40">
        <f t="shared" si="1"/>
        <v>484</v>
      </c>
      <c r="O48" s="42" t="str">
        <f t="shared" si="2"/>
        <v>△</v>
      </c>
      <c r="P48" s="40">
        <f t="shared" si="3"/>
        <v>16</v>
      </c>
      <c r="Q48" s="48" t="str">
        <f t="shared" si="4"/>
        <v>△</v>
      </c>
      <c r="R48" s="40">
        <f t="shared" si="5"/>
        <v>17</v>
      </c>
      <c r="S48" s="40">
        <v>-17</v>
      </c>
      <c r="T48" s="40">
        <v>1</v>
      </c>
      <c r="U48" s="42" t="str">
        <f t="shared" si="6"/>
        <v>△</v>
      </c>
      <c r="V48" s="40">
        <f t="shared" si="7"/>
        <v>33</v>
      </c>
      <c r="W48" s="43">
        <f t="shared" si="8"/>
        <v>7548</v>
      </c>
    </row>
    <row r="49" spans="1:23" ht="12.75" customHeight="1">
      <c r="A49" s="49">
        <v>34</v>
      </c>
      <c r="B49" s="36">
        <v>7935</v>
      </c>
      <c r="C49" s="50" t="s">
        <v>31</v>
      </c>
      <c r="D49" s="38">
        <v>2</v>
      </c>
      <c r="E49" s="39" t="str">
        <f t="shared" si="9"/>
        <v>△</v>
      </c>
      <c r="F49" s="40">
        <f t="shared" si="10"/>
        <v>2</v>
      </c>
      <c r="G49" s="38">
        <v>256</v>
      </c>
      <c r="H49" s="38">
        <v>178</v>
      </c>
      <c r="I49" s="38">
        <v>2</v>
      </c>
      <c r="J49" s="40">
        <f t="shared" si="0"/>
        <v>436</v>
      </c>
      <c r="K49" s="37">
        <v>256</v>
      </c>
      <c r="L49" s="38">
        <v>185</v>
      </c>
      <c r="M49" s="38">
        <v>0</v>
      </c>
      <c r="N49" s="40">
        <f t="shared" si="1"/>
        <v>441</v>
      </c>
      <c r="O49" s="42" t="str">
        <f t="shared" si="2"/>
        <v>△</v>
      </c>
      <c r="P49" s="40">
        <f t="shared" si="3"/>
        <v>5</v>
      </c>
      <c r="Q49" s="48" t="str">
        <f t="shared" si="4"/>
        <v>△</v>
      </c>
      <c r="R49" s="40">
        <f t="shared" si="5"/>
        <v>23</v>
      </c>
      <c r="S49" s="40">
        <v>-23</v>
      </c>
      <c r="T49" s="40">
        <v>1</v>
      </c>
      <c r="U49" s="42" t="str">
        <f t="shared" si="6"/>
        <v>△</v>
      </c>
      <c r="V49" s="40">
        <f t="shared" si="7"/>
        <v>29</v>
      </c>
      <c r="W49" s="43">
        <f t="shared" si="8"/>
        <v>7906</v>
      </c>
    </row>
    <row r="50" spans="1:25" s="47" customFormat="1" ht="12.75" customHeight="1">
      <c r="A50" s="44" t="s">
        <v>38</v>
      </c>
      <c r="B50" s="33">
        <f>SUM(B51:B55)</f>
        <v>40797</v>
      </c>
      <c r="C50" s="52" t="s">
        <v>31</v>
      </c>
      <c r="D50" s="28">
        <f>SUM(D51:D55)</f>
        <v>39</v>
      </c>
      <c r="E50" s="29" t="str">
        <f t="shared" si="9"/>
        <v>△</v>
      </c>
      <c r="F50" s="30">
        <f t="shared" si="10"/>
        <v>39</v>
      </c>
      <c r="G50" s="28">
        <f>SUM(G51:G55)</f>
        <v>1004</v>
      </c>
      <c r="H50" s="28">
        <f>SUM(H51:H55)</f>
        <v>795</v>
      </c>
      <c r="I50" s="28">
        <f>SUM(I51:I55)</f>
        <v>7</v>
      </c>
      <c r="J50" s="30">
        <f t="shared" si="0"/>
        <v>1806</v>
      </c>
      <c r="K50" s="27">
        <f>SUM(K51:K55)</f>
        <v>1004</v>
      </c>
      <c r="L50" s="28">
        <f>SUM(L51:L55)</f>
        <v>866</v>
      </c>
      <c r="M50" s="28">
        <f>SUM(M51:M55)</f>
        <v>3</v>
      </c>
      <c r="N50" s="30">
        <f t="shared" si="1"/>
        <v>1873</v>
      </c>
      <c r="O50" s="45" t="str">
        <f t="shared" si="2"/>
        <v>△</v>
      </c>
      <c r="P50" s="30">
        <f t="shared" si="3"/>
        <v>67</v>
      </c>
      <c r="Q50" s="45" t="str">
        <f t="shared" si="4"/>
        <v>△</v>
      </c>
      <c r="R50" s="53">
        <f t="shared" si="5"/>
        <v>49</v>
      </c>
      <c r="S50" s="30">
        <f>SUM(S51:S55)</f>
        <v>-49</v>
      </c>
      <c r="T50" s="30">
        <f>SUM(T51:T55)</f>
        <v>4</v>
      </c>
      <c r="U50" s="45" t="str">
        <f t="shared" si="6"/>
        <v>△</v>
      </c>
      <c r="V50" s="30">
        <f t="shared" si="7"/>
        <v>151</v>
      </c>
      <c r="W50" s="34">
        <f t="shared" si="8"/>
        <v>40646</v>
      </c>
      <c r="X50" s="54"/>
      <c r="Y50" s="47">
        <v>1</v>
      </c>
    </row>
    <row r="51" spans="1:23" ht="12.75" customHeight="1">
      <c r="A51" s="49">
        <v>35</v>
      </c>
      <c r="B51" s="36">
        <v>8273</v>
      </c>
      <c r="C51" s="50" t="s">
        <v>31</v>
      </c>
      <c r="D51" s="38">
        <v>9</v>
      </c>
      <c r="E51" s="39" t="str">
        <f t="shared" si="9"/>
        <v>△</v>
      </c>
      <c r="F51" s="40">
        <f t="shared" si="10"/>
        <v>9</v>
      </c>
      <c r="G51" s="38">
        <v>226</v>
      </c>
      <c r="H51" s="38">
        <v>182</v>
      </c>
      <c r="I51" s="38">
        <v>2</v>
      </c>
      <c r="J51" s="40">
        <f t="shared" si="0"/>
        <v>410</v>
      </c>
      <c r="K51" s="37">
        <v>226</v>
      </c>
      <c r="L51" s="38">
        <v>214</v>
      </c>
      <c r="M51" s="38">
        <v>2</v>
      </c>
      <c r="N51" s="40">
        <f t="shared" si="1"/>
        <v>442</v>
      </c>
      <c r="O51" s="42" t="str">
        <f t="shared" si="2"/>
        <v>△</v>
      </c>
      <c r="P51" s="40">
        <f t="shared" si="3"/>
        <v>32</v>
      </c>
      <c r="Q51" s="48" t="str">
        <f t="shared" si="4"/>
        <v>△</v>
      </c>
      <c r="R51" s="40">
        <f t="shared" si="5"/>
        <v>10</v>
      </c>
      <c r="S51" s="40">
        <v>-10</v>
      </c>
      <c r="T51" s="40">
        <v>0</v>
      </c>
      <c r="U51" s="42" t="str">
        <f t="shared" si="6"/>
        <v>△</v>
      </c>
      <c r="V51" s="40">
        <f t="shared" si="7"/>
        <v>51</v>
      </c>
      <c r="W51" s="43">
        <f t="shared" si="8"/>
        <v>8222</v>
      </c>
    </row>
    <row r="52" spans="1:23" ht="12.75" customHeight="1">
      <c r="A52" s="49">
        <v>36</v>
      </c>
      <c r="B52" s="36">
        <v>8286</v>
      </c>
      <c r="C52" s="50" t="s">
        <v>31</v>
      </c>
      <c r="D52" s="38">
        <v>7</v>
      </c>
      <c r="E52" s="39" t="str">
        <f t="shared" si="9"/>
        <v>△</v>
      </c>
      <c r="F52" s="40">
        <f t="shared" si="10"/>
        <v>7</v>
      </c>
      <c r="G52" s="38">
        <v>238</v>
      </c>
      <c r="H52" s="38">
        <v>175</v>
      </c>
      <c r="I52" s="38">
        <v>0</v>
      </c>
      <c r="J52" s="40">
        <f t="shared" si="0"/>
        <v>413</v>
      </c>
      <c r="K52" s="37">
        <v>238</v>
      </c>
      <c r="L52" s="38">
        <v>189</v>
      </c>
      <c r="M52" s="38">
        <v>0</v>
      </c>
      <c r="N52" s="40">
        <f t="shared" si="1"/>
        <v>427</v>
      </c>
      <c r="O52" s="42" t="str">
        <f t="shared" si="2"/>
        <v>△</v>
      </c>
      <c r="P52" s="40">
        <f t="shared" si="3"/>
        <v>14</v>
      </c>
      <c r="Q52" s="48" t="str">
        <f t="shared" si="4"/>
        <v>△</v>
      </c>
      <c r="R52" s="40">
        <f t="shared" si="5"/>
        <v>24</v>
      </c>
      <c r="S52" s="40">
        <v>-24</v>
      </c>
      <c r="T52" s="40">
        <v>1</v>
      </c>
      <c r="U52" s="42" t="str">
        <f t="shared" si="6"/>
        <v>△</v>
      </c>
      <c r="V52" s="40">
        <f t="shared" si="7"/>
        <v>44</v>
      </c>
      <c r="W52" s="43">
        <f t="shared" si="8"/>
        <v>8242</v>
      </c>
    </row>
    <row r="53" spans="1:23" ht="12.75" customHeight="1">
      <c r="A53" s="49">
        <v>37</v>
      </c>
      <c r="B53" s="36">
        <v>8304</v>
      </c>
      <c r="C53" s="50" t="s">
        <v>31</v>
      </c>
      <c r="D53" s="38">
        <v>7</v>
      </c>
      <c r="E53" s="39" t="str">
        <f t="shared" si="9"/>
        <v>△</v>
      </c>
      <c r="F53" s="40">
        <f t="shared" si="10"/>
        <v>7</v>
      </c>
      <c r="G53" s="38">
        <v>223</v>
      </c>
      <c r="H53" s="38">
        <v>179</v>
      </c>
      <c r="I53" s="38">
        <v>0</v>
      </c>
      <c r="J53" s="40">
        <f t="shared" si="0"/>
        <v>402</v>
      </c>
      <c r="K53" s="37">
        <v>223</v>
      </c>
      <c r="L53" s="38">
        <v>175</v>
      </c>
      <c r="M53" s="38">
        <v>0</v>
      </c>
      <c r="N53" s="40">
        <f t="shared" si="1"/>
        <v>398</v>
      </c>
      <c r="O53" s="42">
        <f t="shared" si="2"/>
      </c>
      <c r="P53" s="40">
        <f t="shared" si="3"/>
        <v>4</v>
      </c>
      <c r="Q53" s="48" t="str">
        <f t="shared" si="4"/>
        <v>△</v>
      </c>
      <c r="R53" s="40">
        <f t="shared" si="5"/>
        <v>11</v>
      </c>
      <c r="S53" s="40">
        <v>-11</v>
      </c>
      <c r="T53" s="40">
        <v>0</v>
      </c>
      <c r="U53" s="42" t="str">
        <f t="shared" si="6"/>
        <v>△</v>
      </c>
      <c r="V53" s="40">
        <f t="shared" si="7"/>
        <v>14</v>
      </c>
      <c r="W53" s="43">
        <f t="shared" si="8"/>
        <v>8290</v>
      </c>
    </row>
    <row r="54" spans="1:23" ht="12.75" customHeight="1">
      <c r="A54" s="49">
        <v>38</v>
      </c>
      <c r="B54" s="36">
        <v>8219</v>
      </c>
      <c r="C54" s="50" t="s">
        <v>31</v>
      </c>
      <c r="D54" s="38">
        <v>5</v>
      </c>
      <c r="E54" s="39" t="str">
        <f t="shared" si="9"/>
        <v>△</v>
      </c>
      <c r="F54" s="40">
        <f t="shared" si="10"/>
        <v>5</v>
      </c>
      <c r="G54" s="38">
        <v>167</v>
      </c>
      <c r="H54" s="38">
        <v>136</v>
      </c>
      <c r="I54" s="38">
        <v>2</v>
      </c>
      <c r="J54" s="40">
        <f t="shared" si="0"/>
        <v>305</v>
      </c>
      <c r="K54" s="37">
        <v>167</v>
      </c>
      <c r="L54" s="38">
        <v>131</v>
      </c>
      <c r="M54" s="38">
        <v>0</v>
      </c>
      <c r="N54" s="40">
        <f t="shared" si="1"/>
        <v>298</v>
      </c>
      <c r="O54" s="42">
        <f t="shared" si="2"/>
      </c>
      <c r="P54" s="40">
        <f t="shared" si="3"/>
        <v>7</v>
      </c>
      <c r="Q54" s="48" t="str">
        <f t="shared" si="4"/>
        <v>△</v>
      </c>
      <c r="R54" s="40">
        <f t="shared" si="5"/>
        <v>4</v>
      </c>
      <c r="S54" s="40">
        <v>-4</v>
      </c>
      <c r="T54" s="40">
        <v>1</v>
      </c>
      <c r="U54" s="42" t="str">
        <f t="shared" si="6"/>
        <v>△</v>
      </c>
      <c r="V54" s="40">
        <f t="shared" si="7"/>
        <v>1</v>
      </c>
      <c r="W54" s="43">
        <f t="shared" si="8"/>
        <v>8218</v>
      </c>
    </row>
    <row r="55" spans="1:23" ht="12.75" customHeight="1">
      <c r="A55" s="49">
        <v>39</v>
      </c>
      <c r="B55" s="36">
        <v>7715</v>
      </c>
      <c r="C55" s="50" t="s">
        <v>31</v>
      </c>
      <c r="D55" s="38">
        <v>11</v>
      </c>
      <c r="E55" s="39" t="str">
        <f t="shared" si="9"/>
        <v>△</v>
      </c>
      <c r="F55" s="40">
        <f t="shared" si="10"/>
        <v>11</v>
      </c>
      <c r="G55" s="38">
        <v>150</v>
      </c>
      <c r="H55" s="38">
        <v>123</v>
      </c>
      <c r="I55" s="38">
        <v>3</v>
      </c>
      <c r="J55" s="40">
        <f t="shared" si="0"/>
        <v>276</v>
      </c>
      <c r="K55" s="37">
        <v>150</v>
      </c>
      <c r="L55" s="38">
        <v>157</v>
      </c>
      <c r="M55" s="38">
        <v>1</v>
      </c>
      <c r="N55" s="40">
        <f t="shared" si="1"/>
        <v>308</v>
      </c>
      <c r="O55" s="42" t="str">
        <f t="shared" si="2"/>
        <v>△</v>
      </c>
      <c r="P55" s="40">
        <f t="shared" si="3"/>
        <v>32</v>
      </c>
      <c r="Q55" s="48">
        <f t="shared" si="4"/>
      </c>
      <c r="R55" s="40">
        <f t="shared" si="5"/>
        <v>0</v>
      </c>
      <c r="S55" s="40">
        <v>0</v>
      </c>
      <c r="T55" s="40">
        <v>2</v>
      </c>
      <c r="U55" s="42" t="str">
        <f t="shared" si="6"/>
        <v>△</v>
      </c>
      <c r="V55" s="40">
        <f t="shared" si="7"/>
        <v>41</v>
      </c>
      <c r="W55" s="43">
        <f t="shared" si="8"/>
        <v>7674</v>
      </c>
    </row>
    <row r="56" spans="1:25" s="47" customFormat="1" ht="12.75" customHeight="1">
      <c r="A56" s="44" t="s">
        <v>39</v>
      </c>
      <c r="B56" s="33">
        <f>SUM(B57:B61)</f>
        <v>39215</v>
      </c>
      <c r="C56" s="52" t="s">
        <v>31</v>
      </c>
      <c r="D56" s="28">
        <f>SUM(D57:D61)</f>
        <v>39</v>
      </c>
      <c r="E56" s="29" t="str">
        <f t="shared" si="9"/>
        <v>△</v>
      </c>
      <c r="F56" s="30">
        <f t="shared" si="10"/>
        <v>39</v>
      </c>
      <c r="G56" s="28">
        <f>SUM(G57:G61)</f>
        <v>483</v>
      </c>
      <c r="H56" s="28">
        <f>SUM(H57:H61)</f>
        <v>455</v>
      </c>
      <c r="I56" s="28">
        <f>SUM(I57:I61)</f>
        <v>3</v>
      </c>
      <c r="J56" s="30">
        <f t="shared" si="0"/>
        <v>941</v>
      </c>
      <c r="K56" s="27">
        <f>SUM(K57:K61)</f>
        <v>483</v>
      </c>
      <c r="L56" s="28">
        <f>SUM(L57:L61)</f>
        <v>508</v>
      </c>
      <c r="M56" s="28">
        <f>SUM(M57:M61)</f>
        <v>5</v>
      </c>
      <c r="N56" s="30">
        <f t="shared" si="1"/>
        <v>996</v>
      </c>
      <c r="O56" s="45" t="str">
        <f t="shared" si="2"/>
        <v>△</v>
      </c>
      <c r="P56" s="30">
        <f t="shared" si="3"/>
        <v>55</v>
      </c>
      <c r="Q56" s="45" t="str">
        <f t="shared" si="4"/>
        <v>△</v>
      </c>
      <c r="R56" s="53">
        <f t="shared" si="5"/>
        <v>6</v>
      </c>
      <c r="S56" s="30">
        <f>SUM(S57:S61)</f>
        <v>-6</v>
      </c>
      <c r="T56" s="30">
        <f>SUM(T57:T61)</f>
        <v>2</v>
      </c>
      <c r="U56" s="45" t="str">
        <f t="shared" si="6"/>
        <v>△</v>
      </c>
      <c r="V56" s="30">
        <f t="shared" si="7"/>
        <v>98</v>
      </c>
      <c r="W56" s="34">
        <f t="shared" si="8"/>
        <v>39117</v>
      </c>
      <c r="X56" s="54"/>
      <c r="Y56" s="47">
        <v>1</v>
      </c>
    </row>
    <row r="57" spans="1:23" ht="12.75" customHeight="1">
      <c r="A57" s="49">
        <v>40</v>
      </c>
      <c r="B57" s="36">
        <v>7982</v>
      </c>
      <c r="C57" s="50" t="s">
        <v>31</v>
      </c>
      <c r="D57" s="38">
        <v>9</v>
      </c>
      <c r="E57" s="39" t="str">
        <f t="shared" si="9"/>
        <v>△</v>
      </c>
      <c r="F57" s="40">
        <f t="shared" si="10"/>
        <v>9</v>
      </c>
      <c r="G57" s="38">
        <v>132</v>
      </c>
      <c r="H57" s="38">
        <v>119</v>
      </c>
      <c r="I57" s="38">
        <v>2</v>
      </c>
      <c r="J57" s="40">
        <f t="shared" si="0"/>
        <v>253</v>
      </c>
      <c r="K57" s="37">
        <v>132</v>
      </c>
      <c r="L57" s="38">
        <v>119</v>
      </c>
      <c r="M57" s="38">
        <v>0</v>
      </c>
      <c r="N57" s="40">
        <f t="shared" si="1"/>
        <v>251</v>
      </c>
      <c r="O57" s="42">
        <f t="shared" si="2"/>
      </c>
      <c r="P57" s="40">
        <f t="shared" si="3"/>
        <v>2</v>
      </c>
      <c r="Q57" s="48" t="str">
        <f t="shared" si="4"/>
        <v>△</v>
      </c>
      <c r="R57" s="40">
        <f t="shared" si="5"/>
        <v>5</v>
      </c>
      <c r="S57" s="40">
        <v>-5</v>
      </c>
      <c r="T57" s="40">
        <v>2</v>
      </c>
      <c r="U57" s="42" t="str">
        <f t="shared" si="6"/>
        <v>△</v>
      </c>
      <c r="V57" s="40">
        <f t="shared" si="7"/>
        <v>10</v>
      </c>
      <c r="W57" s="43">
        <f t="shared" si="8"/>
        <v>7972</v>
      </c>
    </row>
    <row r="58" spans="1:23" ht="12.75" customHeight="1">
      <c r="A58" s="49">
        <v>41</v>
      </c>
      <c r="B58" s="36">
        <v>8186</v>
      </c>
      <c r="C58" s="50" t="s">
        <v>31</v>
      </c>
      <c r="D58" s="38">
        <v>7</v>
      </c>
      <c r="E58" s="39" t="str">
        <f t="shared" si="9"/>
        <v>△</v>
      </c>
      <c r="F58" s="40">
        <f t="shared" si="10"/>
        <v>7</v>
      </c>
      <c r="G58" s="38">
        <v>96</v>
      </c>
      <c r="H58" s="38">
        <v>92</v>
      </c>
      <c r="I58" s="38">
        <v>0</v>
      </c>
      <c r="J58" s="40">
        <f t="shared" si="0"/>
        <v>188</v>
      </c>
      <c r="K58" s="37">
        <v>96</v>
      </c>
      <c r="L58" s="38">
        <v>110</v>
      </c>
      <c r="M58" s="38">
        <v>0</v>
      </c>
      <c r="N58" s="40">
        <f t="shared" si="1"/>
        <v>206</v>
      </c>
      <c r="O58" s="42" t="str">
        <f t="shared" si="2"/>
        <v>△</v>
      </c>
      <c r="P58" s="40">
        <f t="shared" si="3"/>
        <v>18</v>
      </c>
      <c r="Q58" s="48" t="str">
        <f t="shared" si="4"/>
        <v>△</v>
      </c>
      <c r="R58" s="40">
        <f t="shared" si="5"/>
        <v>8</v>
      </c>
      <c r="S58" s="40">
        <v>-8</v>
      </c>
      <c r="T58" s="40">
        <v>0</v>
      </c>
      <c r="U58" s="42" t="str">
        <f t="shared" si="6"/>
        <v>△</v>
      </c>
      <c r="V58" s="40">
        <f t="shared" si="7"/>
        <v>33</v>
      </c>
      <c r="W58" s="43">
        <f t="shared" si="8"/>
        <v>8153</v>
      </c>
    </row>
    <row r="59" spans="1:23" ht="12.75" customHeight="1">
      <c r="A59" s="49">
        <v>42</v>
      </c>
      <c r="B59" s="36">
        <v>8236</v>
      </c>
      <c r="C59" s="50" t="s">
        <v>31</v>
      </c>
      <c r="D59" s="38">
        <v>5</v>
      </c>
      <c r="E59" s="39" t="str">
        <f t="shared" si="9"/>
        <v>△</v>
      </c>
      <c r="F59" s="40">
        <f t="shared" si="10"/>
        <v>5</v>
      </c>
      <c r="G59" s="38">
        <v>98</v>
      </c>
      <c r="H59" s="38">
        <v>89</v>
      </c>
      <c r="I59" s="38">
        <v>0</v>
      </c>
      <c r="J59" s="40">
        <f t="shared" si="0"/>
        <v>187</v>
      </c>
      <c r="K59" s="37">
        <v>98</v>
      </c>
      <c r="L59" s="38">
        <v>109</v>
      </c>
      <c r="M59" s="38">
        <v>1</v>
      </c>
      <c r="N59" s="40">
        <f t="shared" si="1"/>
        <v>208</v>
      </c>
      <c r="O59" s="42" t="str">
        <f t="shared" si="2"/>
        <v>△</v>
      </c>
      <c r="P59" s="40">
        <f t="shared" si="3"/>
        <v>21</v>
      </c>
      <c r="Q59" s="48" t="str">
        <f t="shared" si="4"/>
        <v>△</v>
      </c>
      <c r="R59" s="40">
        <f t="shared" si="5"/>
        <v>2</v>
      </c>
      <c r="S59" s="40">
        <v>-2</v>
      </c>
      <c r="T59" s="40">
        <v>0</v>
      </c>
      <c r="U59" s="42" t="str">
        <f t="shared" si="6"/>
        <v>△</v>
      </c>
      <c r="V59" s="40">
        <f t="shared" si="7"/>
        <v>28</v>
      </c>
      <c r="W59" s="43">
        <f t="shared" si="8"/>
        <v>8208</v>
      </c>
    </row>
    <row r="60" spans="1:23" ht="12.75" customHeight="1">
      <c r="A60" s="49">
        <v>43</v>
      </c>
      <c r="B60" s="36">
        <v>8242</v>
      </c>
      <c r="C60" s="50" t="s">
        <v>31</v>
      </c>
      <c r="D60" s="38">
        <v>7</v>
      </c>
      <c r="E60" s="39" t="str">
        <f t="shared" si="9"/>
        <v>△</v>
      </c>
      <c r="F60" s="40">
        <f t="shared" si="10"/>
        <v>7</v>
      </c>
      <c r="G60" s="38">
        <v>84</v>
      </c>
      <c r="H60" s="38">
        <v>79</v>
      </c>
      <c r="I60" s="38">
        <v>0</v>
      </c>
      <c r="J60" s="40">
        <f t="shared" si="0"/>
        <v>163</v>
      </c>
      <c r="K60" s="37">
        <v>84</v>
      </c>
      <c r="L60" s="38">
        <v>82</v>
      </c>
      <c r="M60" s="38">
        <v>0</v>
      </c>
      <c r="N60" s="40">
        <f t="shared" si="1"/>
        <v>166</v>
      </c>
      <c r="O60" s="42" t="str">
        <f t="shared" si="2"/>
        <v>△</v>
      </c>
      <c r="P60" s="40">
        <f t="shared" si="3"/>
        <v>3</v>
      </c>
      <c r="Q60" s="48">
        <f t="shared" si="4"/>
      </c>
      <c r="R60" s="40">
        <f t="shared" si="5"/>
        <v>4</v>
      </c>
      <c r="S60" s="40">
        <v>4</v>
      </c>
      <c r="T60" s="40">
        <v>0</v>
      </c>
      <c r="U60" s="42" t="str">
        <f t="shared" si="6"/>
        <v>△</v>
      </c>
      <c r="V60" s="40">
        <f t="shared" si="7"/>
        <v>6</v>
      </c>
      <c r="W60" s="43">
        <f t="shared" si="8"/>
        <v>8236</v>
      </c>
    </row>
    <row r="61" spans="1:23" ht="12.75" customHeight="1">
      <c r="A61" s="49">
        <v>44</v>
      </c>
      <c r="B61" s="36">
        <v>6569</v>
      </c>
      <c r="C61" s="50" t="s">
        <v>31</v>
      </c>
      <c r="D61" s="38">
        <v>11</v>
      </c>
      <c r="E61" s="39" t="str">
        <f t="shared" si="9"/>
        <v>△</v>
      </c>
      <c r="F61" s="40">
        <f t="shared" si="10"/>
        <v>11</v>
      </c>
      <c r="G61" s="38">
        <v>73</v>
      </c>
      <c r="H61" s="38">
        <v>76</v>
      </c>
      <c r="I61" s="38">
        <v>1</v>
      </c>
      <c r="J61" s="40">
        <f t="shared" si="0"/>
        <v>150</v>
      </c>
      <c r="K61" s="37">
        <v>73</v>
      </c>
      <c r="L61" s="38">
        <v>88</v>
      </c>
      <c r="M61" s="38">
        <v>4</v>
      </c>
      <c r="N61" s="40">
        <f t="shared" si="1"/>
        <v>165</v>
      </c>
      <c r="O61" s="42" t="str">
        <f t="shared" si="2"/>
        <v>△</v>
      </c>
      <c r="P61" s="40">
        <f t="shared" si="3"/>
        <v>15</v>
      </c>
      <c r="Q61" s="48">
        <f t="shared" si="4"/>
      </c>
      <c r="R61" s="40">
        <f t="shared" si="5"/>
        <v>5</v>
      </c>
      <c r="S61" s="40">
        <v>5</v>
      </c>
      <c r="T61" s="40">
        <v>0</v>
      </c>
      <c r="U61" s="42" t="str">
        <f t="shared" si="6"/>
        <v>△</v>
      </c>
      <c r="V61" s="40">
        <f t="shared" si="7"/>
        <v>21</v>
      </c>
      <c r="W61" s="43">
        <f t="shared" si="8"/>
        <v>6548</v>
      </c>
    </row>
    <row r="62" spans="1:25" s="47" customFormat="1" ht="12.75" customHeight="1">
      <c r="A62" s="44" t="s">
        <v>40</v>
      </c>
      <c r="B62" s="33">
        <f>SUM(B63:B67)</f>
        <v>41241</v>
      </c>
      <c r="C62" s="52" t="s">
        <v>31</v>
      </c>
      <c r="D62" s="28">
        <f>SUM(D63:D67)</f>
        <v>47</v>
      </c>
      <c r="E62" s="29" t="str">
        <f t="shared" si="9"/>
        <v>△</v>
      </c>
      <c r="F62" s="30">
        <f t="shared" si="10"/>
        <v>47</v>
      </c>
      <c r="G62" s="28">
        <f>SUM(G63:G67)</f>
        <v>319</v>
      </c>
      <c r="H62" s="28">
        <f>SUM(H63:H67)</f>
        <v>244</v>
      </c>
      <c r="I62" s="28">
        <f>SUM(I63:I67)</f>
        <v>8</v>
      </c>
      <c r="J62" s="30">
        <f t="shared" si="0"/>
        <v>571</v>
      </c>
      <c r="K62" s="27">
        <f>SUM(K63:K67)</f>
        <v>319</v>
      </c>
      <c r="L62" s="28">
        <f>SUM(L63:L67)</f>
        <v>308</v>
      </c>
      <c r="M62" s="28">
        <f>SUM(M63:M67)</f>
        <v>5</v>
      </c>
      <c r="N62" s="30">
        <f t="shared" si="1"/>
        <v>632</v>
      </c>
      <c r="O62" s="45" t="str">
        <f t="shared" si="2"/>
        <v>△</v>
      </c>
      <c r="P62" s="30">
        <f t="shared" si="3"/>
        <v>61</v>
      </c>
      <c r="Q62" s="45" t="str">
        <f t="shared" si="4"/>
        <v>△</v>
      </c>
      <c r="R62" s="53">
        <f t="shared" si="5"/>
        <v>5</v>
      </c>
      <c r="S62" s="30">
        <f>SUM(S63:S67)</f>
        <v>-5</v>
      </c>
      <c r="T62" s="30">
        <f>SUM(T63:T67)</f>
        <v>3</v>
      </c>
      <c r="U62" s="45" t="str">
        <f t="shared" si="6"/>
        <v>△</v>
      </c>
      <c r="V62" s="30">
        <f t="shared" si="7"/>
        <v>110</v>
      </c>
      <c r="W62" s="34">
        <f t="shared" si="8"/>
        <v>41131</v>
      </c>
      <c r="X62" s="54"/>
      <c r="Y62" s="47">
        <v>1</v>
      </c>
    </row>
    <row r="63" spans="1:23" ht="12.75" customHeight="1">
      <c r="A63" s="49">
        <v>45</v>
      </c>
      <c r="B63" s="36">
        <v>8388</v>
      </c>
      <c r="C63" s="50" t="s">
        <v>31</v>
      </c>
      <c r="D63" s="38">
        <v>9</v>
      </c>
      <c r="E63" s="39" t="str">
        <f t="shared" si="9"/>
        <v>△</v>
      </c>
      <c r="F63" s="40">
        <f t="shared" si="10"/>
        <v>9</v>
      </c>
      <c r="G63" s="38">
        <v>78</v>
      </c>
      <c r="H63" s="38">
        <v>52</v>
      </c>
      <c r="I63" s="38">
        <v>2</v>
      </c>
      <c r="J63" s="40">
        <f t="shared" si="0"/>
        <v>132</v>
      </c>
      <c r="K63" s="37">
        <v>78</v>
      </c>
      <c r="L63" s="38">
        <v>73</v>
      </c>
      <c r="M63" s="38">
        <v>1</v>
      </c>
      <c r="N63" s="40">
        <f t="shared" si="1"/>
        <v>152</v>
      </c>
      <c r="O63" s="42" t="str">
        <f t="shared" si="2"/>
        <v>△</v>
      </c>
      <c r="P63" s="40">
        <f t="shared" si="3"/>
        <v>20</v>
      </c>
      <c r="Q63" s="48" t="str">
        <f t="shared" si="4"/>
        <v>△</v>
      </c>
      <c r="R63" s="40">
        <f t="shared" si="5"/>
        <v>6</v>
      </c>
      <c r="S63" s="40">
        <v>-6</v>
      </c>
      <c r="T63" s="40">
        <v>0</v>
      </c>
      <c r="U63" s="42" t="str">
        <f t="shared" si="6"/>
        <v>△</v>
      </c>
      <c r="V63" s="40">
        <f t="shared" si="7"/>
        <v>35</v>
      </c>
      <c r="W63" s="43">
        <f t="shared" si="8"/>
        <v>8353</v>
      </c>
    </row>
    <row r="64" spans="1:23" ht="12.75" customHeight="1">
      <c r="A64" s="49">
        <v>46</v>
      </c>
      <c r="B64" s="36">
        <v>8159</v>
      </c>
      <c r="C64" s="50" t="s">
        <v>31</v>
      </c>
      <c r="D64" s="38">
        <v>10</v>
      </c>
      <c r="E64" s="39" t="str">
        <f t="shared" si="9"/>
        <v>△</v>
      </c>
      <c r="F64" s="40">
        <f t="shared" si="10"/>
        <v>10</v>
      </c>
      <c r="G64" s="38">
        <v>55</v>
      </c>
      <c r="H64" s="38">
        <v>51</v>
      </c>
      <c r="I64" s="38">
        <v>2</v>
      </c>
      <c r="J64" s="40">
        <f t="shared" si="0"/>
        <v>108</v>
      </c>
      <c r="K64" s="37">
        <v>55</v>
      </c>
      <c r="L64" s="38">
        <v>62</v>
      </c>
      <c r="M64" s="38">
        <v>3</v>
      </c>
      <c r="N64" s="40">
        <f t="shared" si="1"/>
        <v>120</v>
      </c>
      <c r="O64" s="42" t="str">
        <f t="shared" si="2"/>
        <v>△</v>
      </c>
      <c r="P64" s="40">
        <f t="shared" si="3"/>
        <v>12</v>
      </c>
      <c r="Q64" s="48" t="str">
        <f t="shared" si="4"/>
        <v>△</v>
      </c>
      <c r="R64" s="40">
        <f t="shared" si="5"/>
        <v>7</v>
      </c>
      <c r="S64" s="40">
        <v>-7</v>
      </c>
      <c r="T64" s="40">
        <v>2</v>
      </c>
      <c r="U64" s="42" t="str">
        <f t="shared" si="6"/>
        <v>△</v>
      </c>
      <c r="V64" s="40">
        <f t="shared" si="7"/>
        <v>27</v>
      </c>
      <c r="W64" s="43">
        <f t="shared" si="8"/>
        <v>8132</v>
      </c>
    </row>
    <row r="65" spans="1:23" ht="12.75" customHeight="1">
      <c r="A65" s="49">
        <v>47</v>
      </c>
      <c r="B65" s="36">
        <v>8199</v>
      </c>
      <c r="C65" s="50" t="s">
        <v>31</v>
      </c>
      <c r="D65" s="38">
        <v>13</v>
      </c>
      <c r="E65" s="39" t="str">
        <f t="shared" si="9"/>
        <v>△</v>
      </c>
      <c r="F65" s="40">
        <f t="shared" si="10"/>
        <v>13</v>
      </c>
      <c r="G65" s="38">
        <v>65</v>
      </c>
      <c r="H65" s="38">
        <v>49</v>
      </c>
      <c r="I65" s="38">
        <v>3</v>
      </c>
      <c r="J65" s="40">
        <f t="shared" si="0"/>
        <v>117</v>
      </c>
      <c r="K65" s="37">
        <v>65</v>
      </c>
      <c r="L65" s="38">
        <v>64</v>
      </c>
      <c r="M65" s="38">
        <v>1</v>
      </c>
      <c r="N65" s="40">
        <f t="shared" si="1"/>
        <v>130</v>
      </c>
      <c r="O65" s="42" t="str">
        <f t="shared" si="2"/>
        <v>△</v>
      </c>
      <c r="P65" s="40">
        <f t="shared" si="3"/>
        <v>13</v>
      </c>
      <c r="Q65" s="48">
        <f t="shared" si="4"/>
      </c>
      <c r="R65" s="40">
        <f t="shared" si="5"/>
        <v>1</v>
      </c>
      <c r="S65" s="40">
        <v>1</v>
      </c>
      <c r="T65" s="40">
        <v>1</v>
      </c>
      <c r="U65" s="42" t="str">
        <f t="shared" si="6"/>
        <v>△</v>
      </c>
      <c r="V65" s="40">
        <f t="shared" si="7"/>
        <v>24</v>
      </c>
      <c r="W65" s="43">
        <f t="shared" si="8"/>
        <v>8175</v>
      </c>
    </row>
    <row r="66" spans="1:23" ht="12.75" customHeight="1">
      <c r="A66" s="49">
        <v>48</v>
      </c>
      <c r="B66" s="36">
        <v>8241</v>
      </c>
      <c r="C66" s="50" t="s">
        <v>31</v>
      </c>
      <c r="D66" s="38">
        <v>11</v>
      </c>
      <c r="E66" s="39" t="str">
        <f t="shared" si="9"/>
        <v>△</v>
      </c>
      <c r="F66" s="40">
        <f t="shared" si="10"/>
        <v>11</v>
      </c>
      <c r="G66" s="38">
        <v>72</v>
      </c>
      <c r="H66" s="38">
        <v>48</v>
      </c>
      <c r="I66" s="38">
        <v>0</v>
      </c>
      <c r="J66" s="40">
        <f t="shared" si="0"/>
        <v>120</v>
      </c>
      <c r="K66" s="37">
        <v>72</v>
      </c>
      <c r="L66" s="38">
        <v>61</v>
      </c>
      <c r="M66" s="38">
        <v>0</v>
      </c>
      <c r="N66" s="40">
        <f t="shared" si="1"/>
        <v>133</v>
      </c>
      <c r="O66" s="42" t="str">
        <f t="shared" si="2"/>
        <v>△</v>
      </c>
      <c r="P66" s="40">
        <f t="shared" si="3"/>
        <v>13</v>
      </c>
      <c r="Q66" s="48">
        <f t="shared" si="4"/>
      </c>
      <c r="R66" s="40">
        <f t="shared" si="5"/>
        <v>3</v>
      </c>
      <c r="S66" s="40">
        <v>3</v>
      </c>
      <c r="T66" s="40">
        <v>0</v>
      </c>
      <c r="U66" s="42" t="str">
        <f t="shared" si="6"/>
        <v>△</v>
      </c>
      <c r="V66" s="40">
        <f t="shared" si="7"/>
        <v>21</v>
      </c>
      <c r="W66" s="43">
        <f t="shared" si="8"/>
        <v>8220</v>
      </c>
    </row>
    <row r="67" spans="1:23" ht="12.75" customHeight="1" thickBot="1">
      <c r="A67" s="55">
        <v>49</v>
      </c>
      <c r="B67" s="56">
        <v>8254</v>
      </c>
      <c r="C67" s="57" t="s">
        <v>31</v>
      </c>
      <c r="D67" s="58">
        <v>4</v>
      </c>
      <c r="E67" s="59" t="str">
        <f t="shared" si="9"/>
        <v>△</v>
      </c>
      <c r="F67" s="60">
        <f t="shared" si="10"/>
        <v>4</v>
      </c>
      <c r="G67" s="58">
        <v>49</v>
      </c>
      <c r="H67" s="58">
        <v>44</v>
      </c>
      <c r="I67" s="58">
        <v>1</v>
      </c>
      <c r="J67" s="60">
        <f t="shared" si="0"/>
        <v>94</v>
      </c>
      <c r="K67" s="61">
        <v>49</v>
      </c>
      <c r="L67" s="58">
        <v>48</v>
      </c>
      <c r="M67" s="58">
        <v>0</v>
      </c>
      <c r="N67" s="60">
        <f t="shared" si="1"/>
        <v>97</v>
      </c>
      <c r="O67" s="62" t="str">
        <f t="shared" si="2"/>
        <v>△</v>
      </c>
      <c r="P67" s="60">
        <f t="shared" si="3"/>
        <v>3</v>
      </c>
      <c r="Q67" s="63">
        <f t="shared" si="4"/>
      </c>
      <c r="R67" s="60">
        <f t="shared" si="5"/>
        <v>4</v>
      </c>
      <c r="S67" s="60">
        <v>4</v>
      </c>
      <c r="T67" s="60">
        <v>0</v>
      </c>
      <c r="U67" s="62" t="str">
        <f t="shared" si="6"/>
        <v>△</v>
      </c>
      <c r="V67" s="60">
        <f t="shared" si="7"/>
        <v>3</v>
      </c>
      <c r="W67" s="64">
        <f t="shared" si="8"/>
        <v>8251</v>
      </c>
    </row>
    <row r="68" spans="1:25" s="47" customFormat="1" ht="12.75" customHeight="1">
      <c r="A68" s="44" t="s">
        <v>41</v>
      </c>
      <c r="B68" s="65">
        <f>SUM(B69:B73)</f>
        <v>44560</v>
      </c>
      <c r="C68" s="66" t="s">
        <v>31</v>
      </c>
      <c r="D68" s="67">
        <f>SUM(D69:D73)</f>
        <v>101</v>
      </c>
      <c r="E68" s="68" t="str">
        <f t="shared" si="9"/>
        <v>△</v>
      </c>
      <c r="F68" s="69">
        <f t="shared" si="10"/>
        <v>101</v>
      </c>
      <c r="G68" s="67">
        <f>SUM(G69:G73)</f>
        <v>267</v>
      </c>
      <c r="H68" s="67">
        <f>SUM(H69:H73)</f>
        <v>221</v>
      </c>
      <c r="I68" s="67">
        <f>SUM(I69:I73)</f>
        <v>3</v>
      </c>
      <c r="J68" s="69">
        <f t="shared" si="0"/>
        <v>491</v>
      </c>
      <c r="K68" s="70">
        <f>SUM(K69:K73)</f>
        <v>267</v>
      </c>
      <c r="L68" s="67">
        <f>SUM(L69:L73)</f>
        <v>214</v>
      </c>
      <c r="M68" s="67">
        <f>SUM(M69:M73)</f>
        <v>5</v>
      </c>
      <c r="N68" s="69">
        <f t="shared" si="1"/>
        <v>486</v>
      </c>
      <c r="O68" s="71">
        <f t="shared" si="2"/>
      </c>
      <c r="P68" s="69">
        <f t="shared" si="3"/>
        <v>5</v>
      </c>
      <c r="Q68" s="45" t="str">
        <f t="shared" si="4"/>
        <v>△</v>
      </c>
      <c r="R68" s="53">
        <f t="shared" si="5"/>
        <v>11</v>
      </c>
      <c r="S68" s="69">
        <f>SUM(S69:S73)</f>
        <v>-11</v>
      </c>
      <c r="T68" s="69">
        <f>SUM(T69:T73)</f>
        <v>1</v>
      </c>
      <c r="U68" s="71" t="str">
        <f t="shared" si="6"/>
        <v>△</v>
      </c>
      <c r="V68" s="69">
        <f t="shared" si="7"/>
        <v>106</v>
      </c>
      <c r="W68" s="72">
        <f t="shared" si="8"/>
        <v>44454</v>
      </c>
      <c r="X68" s="73"/>
      <c r="Y68" s="47">
        <v>1</v>
      </c>
    </row>
    <row r="69" spans="1:23" ht="12.75" customHeight="1">
      <c r="A69" s="49">
        <v>50</v>
      </c>
      <c r="B69" s="74">
        <v>8644</v>
      </c>
      <c r="C69" s="75" t="s">
        <v>31</v>
      </c>
      <c r="D69" s="76">
        <v>19</v>
      </c>
      <c r="E69" s="77" t="str">
        <f t="shared" si="9"/>
        <v>△</v>
      </c>
      <c r="F69" s="78">
        <f t="shared" si="10"/>
        <v>19</v>
      </c>
      <c r="G69" s="76">
        <v>55</v>
      </c>
      <c r="H69" s="76">
        <v>47</v>
      </c>
      <c r="I69" s="76">
        <v>0</v>
      </c>
      <c r="J69" s="78">
        <f t="shared" si="0"/>
        <v>102</v>
      </c>
      <c r="K69" s="79">
        <v>55</v>
      </c>
      <c r="L69" s="76">
        <v>49</v>
      </c>
      <c r="M69" s="76">
        <v>0</v>
      </c>
      <c r="N69" s="78">
        <f t="shared" si="1"/>
        <v>104</v>
      </c>
      <c r="O69" s="80" t="str">
        <f t="shared" si="2"/>
        <v>△</v>
      </c>
      <c r="P69" s="78">
        <f t="shared" si="3"/>
        <v>2</v>
      </c>
      <c r="Q69" s="48" t="str">
        <f t="shared" si="4"/>
        <v>△</v>
      </c>
      <c r="R69" s="40">
        <f t="shared" si="5"/>
        <v>1</v>
      </c>
      <c r="S69" s="78">
        <v>-1</v>
      </c>
      <c r="T69" s="78">
        <v>1</v>
      </c>
      <c r="U69" s="80" t="str">
        <f t="shared" si="6"/>
        <v>△</v>
      </c>
      <c r="V69" s="78">
        <f t="shared" si="7"/>
        <v>21</v>
      </c>
      <c r="W69" s="81">
        <f t="shared" si="8"/>
        <v>8623</v>
      </c>
    </row>
    <row r="70" spans="1:23" ht="12.75" customHeight="1">
      <c r="A70" s="49">
        <v>51</v>
      </c>
      <c r="B70" s="74">
        <v>9024</v>
      </c>
      <c r="C70" s="75" t="s">
        <v>31</v>
      </c>
      <c r="D70" s="76">
        <v>21</v>
      </c>
      <c r="E70" s="77" t="str">
        <f t="shared" si="9"/>
        <v>△</v>
      </c>
      <c r="F70" s="78">
        <f t="shared" si="10"/>
        <v>21</v>
      </c>
      <c r="G70" s="76">
        <v>48</v>
      </c>
      <c r="H70" s="76">
        <v>36</v>
      </c>
      <c r="I70" s="76">
        <v>1</v>
      </c>
      <c r="J70" s="78">
        <f t="shared" si="0"/>
        <v>85</v>
      </c>
      <c r="K70" s="79">
        <v>48</v>
      </c>
      <c r="L70" s="76">
        <v>58</v>
      </c>
      <c r="M70" s="76">
        <v>1</v>
      </c>
      <c r="N70" s="78">
        <f t="shared" si="1"/>
        <v>107</v>
      </c>
      <c r="O70" s="80" t="str">
        <f t="shared" si="2"/>
        <v>△</v>
      </c>
      <c r="P70" s="78">
        <f t="shared" si="3"/>
        <v>22</v>
      </c>
      <c r="Q70" s="48" t="str">
        <f t="shared" si="4"/>
        <v>△</v>
      </c>
      <c r="R70" s="40">
        <f t="shared" si="5"/>
        <v>1</v>
      </c>
      <c r="S70" s="78">
        <v>-1</v>
      </c>
      <c r="T70" s="78">
        <v>0</v>
      </c>
      <c r="U70" s="80" t="str">
        <f t="shared" si="6"/>
        <v>△</v>
      </c>
      <c r="V70" s="78">
        <f t="shared" si="7"/>
        <v>44</v>
      </c>
      <c r="W70" s="81">
        <f t="shared" si="8"/>
        <v>8980</v>
      </c>
    </row>
    <row r="71" spans="1:23" ht="12.75" customHeight="1">
      <c r="A71" s="49">
        <v>52</v>
      </c>
      <c r="B71" s="74">
        <v>8961</v>
      </c>
      <c r="C71" s="75" t="s">
        <v>31</v>
      </c>
      <c r="D71" s="76">
        <v>17</v>
      </c>
      <c r="E71" s="77" t="str">
        <f t="shared" si="9"/>
        <v>△</v>
      </c>
      <c r="F71" s="78">
        <f t="shared" si="10"/>
        <v>17</v>
      </c>
      <c r="G71" s="76">
        <v>44</v>
      </c>
      <c r="H71" s="76">
        <v>52</v>
      </c>
      <c r="I71" s="76">
        <v>2</v>
      </c>
      <c r="J71" s="78">
        <f t="shared" si="0"/>
        <v>98</v>
      </c>
      <c r="K71" s="79">
        <v>44</v>
      </c>
      <c r="L71" s="76">
        <v>38</v>
      </c>
      <c r="M71" s="76">
        <v>0</v>
      </c>
      <c r="N71" s="78">
        <f t="shared" si="1"/>
        <v>82</v>
      </c>
      <c r="O71" s="80">
        <f t="shared" si="2"/>
      </c>
      <c r="P71" s="78">
        <f t="shared" si="3"/>
        <v>16</v>
      </c>
      <c r="Q71" s="48" t="str">
        <f t="shared" si="4"/>
        <v>△</v>
      </c>
      <c r="R71" s="40">
        <f t="shared" si="5"/>
        <v>4</v>
      </c>
      <c r="S71" s="78">
        <v>-4</v>
      </c>
      <c r="T71" s="78">
        <v>0</v>
      </c>
      <c r="U71" s="80" t="str">
        <f t="shared" si="6"/>
        <v>△</v>
      </c>
      <c r="V71" s="78">
        <f t="shared" si="7"/>
        <v>5</v>
      </c>
      <c r="W71" s="81">
        <f t="shared" si="8"/>
        <v>8956</v>
      </c>
    </row>
    <row r="72" spans="1:23" ht="12.75" customHeight="1">
      <c r="A72" s="49">
        <v>53</v>
      </c>
      <c r="B72" s="74">
        <v>8676</v>
      </c>
      <c r="C72" s="75" t="s">
        <v>31</v>
      </c>
      <c r="D72" s="76">
        <v>22</v>
      </c>
      <c r="E72" s="77" t="str">
        <f t="shared" si="9"/>
        <v>△</v>
      </c>
      <c r="F72" s="78">
        <f t="shared" si="10"/>
        <v>22</v>
      </c>
      <c r="G72" s="76">
        <v>64</v>
      </c>
      <c r="H72" s="76">
        <v>36</v>
      </c>
      <c r="I72" s="76">
        <v>0</v>
      </c>
      <c r="J72" s="78">
        <f aca="true" t="shared" si="11" ref="J72:J128">SUM(G72:I72)</f>
        <v>100</v>
      </c>
      <c r="K72" s="79">
        <v>64</v>
      </c>
      <c r="L72" s="76">
        <v>31</v>
      </c>
      <c r="M72" s="76">
        <v>1</v>
      </c>
      <c r="N72" s="78">
        <f aca="true" t="shared" si="12" ref="N72:N128">SUM(K72:M72)</f>
        <v>96</v>
      </c>
      <c r="O72" s="80">
        <f aca="true" t="shared" si="13" ref="O72:O128">IF(J72-N72&lt;0,"△","")</f>
      </c>
      <c r="P72" s="78">
        <f aca="true" t="shared" si="14" ref="P72:P128">ABS(J72-N72)</f>
        <v>4</v>
      </c>
      <c r="Q72" s="48" t="str">
        <f aca="true" t="shared" si="15" ref="Q72:Q128">IF(S72&lt;0,"△","")</f>
        <v>△</v>
      </c>
      <c r="R72" s="40">
        <f aca="true" t="shared" si="16" ref="R72:R128">ABS(S72)</f>
        <v>2</v>
      </c>
      <c r="S72" s="78">
        <v>-2</v>
      </c>
      <c r="T72" s="78">
        <v>0</v>
      </c>
      <c r="U72" s="80" t="str">
        <f aca="true" t="shared" si="17" ref="U72:U128">IF(SUM(IF(E72="",F72,-F72),IF(O72="",P72,-P72),IF(Q72="",R72,-R72),T72)&lt;0,"△","")</f>
        <v>△</v>
      </c>
      <c r="V72" s="78">
        <f aca="true" t="shared" si="18" ref="V72:V128">ABS(SUM(IF(E72="",F72,-F72),IF(O72="",P72,-P72),IF(Q72="",R72,-R72),T72))</f>
        <v>20</v>
      </c>
      <c r="W72" s="81">
        <f aca="true" t="shared" si="19" ref="W72:W128">B72+IF(U72="",V72,-V72)</f>
        <v>8656</v>
      </c>
    </row>
    <row r="73" spans="1:23" ht="12.75" customHeight="1">
      <c r="A73" s="49">
        <v>54</v>
      </c>
      <c r="B73" s="74">
        <v>9255</v>
      </c>
      <c r="C73" s="75" t="s">
        <v>31</v>
      </c>
      <c r="D73" s="76">
        <v>22</v>
      </c>
      <c r="E73" s="77" t="str">
        <f t="shared" si="9"/>
        <v>△</v>
      </c>
      <c r="F73" s="78">
        <f t="shared" si="10"/>
        <v>22</v>
      </c>
      <c r="G73" s="76">
        <v>56</v>
      </c>
      <c r="H73" s="76">
        <v>50</v>
      </c>
      <c r="I73" s="76">
        <v>0</v>
      </c>
      <c r="J73" s="78">
        <f t="shared" si="11"/>
        <v>106</v>
      </c>
      <c r="K73" s="79">
        <v>56</v>
      </c>
      <c r="L73" s="76">
        <v>38</v>
      </c>
      <c r="M73" s="76">
        <v>3</v>
      </c>
      <c r="N73" s="78">
        <f t="shared" si="12"/>
        <v>97</v>
      </c>
      <c r="O73" s="80">
        <f t="shared" si="13"/>
      </c>
      <c r="P73" s="78">
        <f t="shared" si="14"/>
        <v>9</v>
      </c>
      <c r="Q73" s="48" t="str">
        <f t="shared" si="15"/>
        <v>△</v>
      </c>
      <c r="R73" s="40">
        <f t="shared" si="16"/>
        <v>3</v>
      </c>
      <c r="S73" s="78">
        <v>-3</v>
      </c>
      <c r="T73" s="78">
        <v>0</v>
      </c>
      <c r="U73" s="80" t="str">
        <f t="shared" si="17"/>
        <v>△</v>
      </c>
      <c r="V73" s="78">
        <f t="shared" si="18"/>
        <v>16</v>
      </c>
      <c r="W73" s="81">
        <f t="shared" si="19"/>
        <v>9239</v>
      </c>
    </row>
    <row r="74" spans="1:25" s="47" customFormat="1" ht="12.75" customHeight="1">
      <c r="A74" s="44" t="s">
        <v>42</v>
      </c>
      <c r="B74" s="65">
        <f>SUM(B75:B79)</f>
        <v>51209</v>
      </c>
      <c r="C74" s="66" t="s">
        <v>31</v>
      </c>
      <c r="D74" s="67">
        <f>SUM(D75:D79)</f>
        <v>165</v>
      </c>
      <c r="E74" s="68" t="str">
        <f aca="true" t="shared" si="20" ref="E74:E128">IF(D74&lt;&gt;0,"△","")</f>
        <v>△</v>
      </c>
      <c r="F74" s="69">
        <f aca="true" t="shared" si="21" ref="F74:F128">D74</f>
        <v>165</v>
      </c>
      <c r="G74" s="67">
        <f>SUM(G75:G79)</f>
        <v>213</v>
      </c>
      <c r="H74" s="67">
        <f>SUM(H75:H79)</f>
        <v>204</v>
      </c>
      <c r="I74" s="67">
        <f>SUM(I75:I79)</f>
        <v>5</v>
      </c>
      <c r="J74" s="69">
        <f t="shared" si="11"/>
        <v>422</v>
      </c>
      <c r="K74" s="70">
        <f>SUM(K75:K79)</f>
        <v>213</v>
      </c>
      <c r="L74" s="67">
        <f>SUM(L75:L79)</f>
        <v>178</v>
      </c>
      <c r="M74" s="67">
        <f>SUM(M75:M79)</f>
        <v>2</v>
      </c>
      <c r="N74" s="69">
        <f t="shared" si="12"/>
        <v>393</v>
      </c>
      <c r="O74" s="71">
        <f t="shared" si="13"/>
      </c>
      <c r="P74" s="69">
        <f t="shared" si="14"/>
        <v>29</v>
      </c>
      <c r="Q74" s="45">
        <f t="shared" si="15"/>
      </c>
      <c r="R74" s="53">
        <f t="shared" si="16"/>
        <v>1</v>
      </c>
      <c r="S74" s="69">
        <f>SUM(S75:S79)</f>
        <v>1</v>
      </c>
      <c r="T74" s="69">
        <f>SUM(T75:T79)</f>
        <v>1</v>
      </c>
      <c r="U74" s="71" t="str">
        <f t="shared" si="17"/>
        <v>△</v>
      </c>
      <c r="V74" s="69">
        <f t="shared" si="18"/>
        <v>134</v>
      </c>
      <c r="W74" s="72">
        <f t="shared" si="19"/>
        <v>51075</v>
      </c>
      <c r="X74" s="73"/>
      <c r="Y74" s="47">
        <v>1</v>
      </c>
    </row>
    <row r="75" spans="1:23" ht="12.75" customHeight="1">
      <c r="A75" s="49">
        <v>55</v>
      </c>
      <c r="B75" s="74">
        <v>9658</v>
      </c>
      <c r="C75" s="75" t="s">
        <v>31</v>
      </c>
      <c r="D75" s="76">
        <v>30</v>
      </c>
      <c r="E75" s="77" t="str">
        <f t="shared" si="20"/>
        <v>△</v>
      </c>
      <c r="F75" s="78">
        <f t="shared" si="21"/>
        <v>30</v>
      </c>
      <c r="G75" s="76">
        <v>42</v>
      </c>
      <c r="H75" s="76">
        <v>37</v>
      </c>
      <c r="I75" s="76">
        <v>1</v>
      </c>
      <c r="J75" s="78">
        <f t="shared" si="11"/>
        <v>80</v>
      </c>
      <c r="K75" s="79">
        <v>42</v>
      </c>
      <c r="L75" s="76">
        <v>38</v>
      </c>
      <c r="M75" s="76">
        <v>0</v>
      </c>
      <c r="N75" s="78">
        <f t="shared" si="12"/>
        <v>80</v>
      </c>
      <c r="O75" s="80">
        <f t="shared" si="13"/>
      </c>
      <c r="P75" s="78">
        <f t="shared" si="14"/>
        <v>0</v>
      </c>
      <c r="Q75" s="48">
        <f t="shared" si="15"/>
      </c>
      <c r="R75" s="40">
        <f t="shared" si="16"/>
        <v>1</v>
      </c>
      <c r="S75" s="78">
        <v>1</v>
      </c>
      <c r="T75" s="78">
        <v>0</v>
      </c>
      <c r="U75" s="80" t="str">
        <f t="shared" si="17"/>
        <v>△</v>
      </c>
      <c r="V75" s="78">
        <f t="shared" si="18"/>
        <v>29</v>
      </c>
      <c r="W75" s="81">
        <f t="shared" si="19"/>
        <v>9629</v>
      </c>
    </row>
    <row r="76" spans="1:23" ht="12.75" customHeight="1">
      <c r="A76" s="49">
        <v>56</v>
      </c>
      <c r="B76" s="74">
        <v>9750</v>
      </c>
      <c r="C76" s="75" t="s">
        <v>31</v>
      </c>
      <c r="D76" s="76">
        <v>29</v>
      </c>
      <c r="E76" s="77" t="str">
        <f t="shared" si="20"/>
        <v>△</v>
      </c>
      <c r="F76" s="78">
        <f t="shared" si="21"/>
        <v>29</v>
      </c>
      <c r="G76" s="76">
        <v>48</v>
      </c>
      <c r="H76" s="76">
        <v>38</v>
      </c>
      <c r="I76" s="76">
        <v>0</v>
      </c>
      <c r="J76" s="78">
        <f t="shared" si="11"/>
        <v>86</v>
      </c>
      <c r="K76" s="79">
        <v>48</v>
      </c>
      <c r="L76" s="76">
        <v>39</v>
      </c>
      <c r="M76" s="76">
        <v>0</v>
      </c>
      <c r="N76" s="78">
        <f t="shared" si="12"/>
        <v>87</v>
      </c>
      <c r="O76" s="80" t="str">
        <f t="shared" si="13"/>
        <v>△</v>
      </c>
      <c r="P76" s="78">
        <f t="shared" si="14"/>
        <v>1</v>
      </c>
      <c r="Q76" s="48">
        <f t="shared" si="15"/>
      </c>
      <c r="R76" s="40">
        <f t="shared" si="16"/>
        <v>0</v>
      </c>
      <c r="S76" s="78">
        <v>0</v>
      </c>
      <c r="T76" s="78">
        <v>0</v>
      </c>
      <c r="U76" s="80" t="str">
        <f t="shared" si="17"/>
        <v>△</v>
      </c>
      <c r="V76" s="78">
        <f t="shared" si="18"/>
        <v>30</v>
      </c>
      <c r="W76" s="81">
        <f t="shared" si="19"/>
        <v>9720</v>
      </c>
    </row>
    <row r="77" spans="1:23" ht="12.75" customHeight="1">
      <c r="A77" s="49">
        <v>57</v>
      </c>
      <c r="B77" s="74">
        <v>10257</v>
      </c>
      <c r="C77" s="75" t="s">
        <v>31</v>
      </c>
      <c r="D77" s="76">
        <v>29</v>
      </c>
      <c r="E77" s="77" t="str">
        <f t="shared" si="20"/>
        <v>△</v>
      </c>
      <c r="F77" s="78">
        <f t="shared" si="21"/>
        <v>29</v>
      </c>
      <c r="G77" s="76">
        <v>58</v>
      </c>
      <c r="H77" s="76">
        <v>48</v>
      </c>
      <c r="I77" s="76">
        <v>2</v>
      </c>
      <c r="J77" s="78">
        <f t="shared" si="11"/>
        <v>108</v>
      </c>
      <c r="K77" s="79">
        <v>58</v>
      </c>
      <c r="L77" s="76">
        <v>38</v>
      </c>
      <c r="M77" s="76">
        <v>0</v>
      </c>
      <c r="N77" s="78">
        <f t="shared" si="12"/>
        <v>96</v>
      </c>
      <c r="O77" s="80">
        <f t="shared" si="13"/>
      </c>
      <c r="P77" s="78">
        <f t="shared" si="14"/>
        <v>12</v>
      </c>
      <c r="Q77" s="48">
        <f t="shared" si="15"/>
      </c>
      <c r="R77" s="40">
        <f t="shared" si="16"/>
        <v>1</v>
      </c>
      <c r="S77" s="78">
        <v>1</v>
      </c>
      <c r="T77" s="78">
        <v>0</v>
      </c>
      <c r="U77" s="80" t="str">
        <f t="shared" si="17"/>
        <v>△</v>
      </c>
      <c r="V77" s="78">
        <f t="shared" si="18"/>
        <v>16</v>
      </c>
      <c r="W77" s="81">
        <f t="shared" si="19"/>
        <v>10241</v>
      </c>
    </row>
    <row r="78" spans="1:23" ht="12.75" customHeight="1">
      <c r="A78" s="49">
        <v>58</v>
      </c>
      <c r="B78" s="74">
        <v>10737</v>
      </c>
      <c r="C78" s="75" t="s">
        <v>31</v>
      </c>
      <c r="D78" s="76">
        <v>36</v>
      </c>
      <c r="E78" s="77" t="str">
        <f t="shared" si="20"/>
        <v>△</v>
      </c>
      <c r="F78" s="78">
        <f t="shared" si="21"/>
        <v>36</v>
      </c>
      <c r="G78" s="76">
        <v>36</v>
      </c>
      <c r="H78" s="76">
        <v>44</v>
      </c>
      <c r="I78" s="76">
        <v>1</v>
      </c>
      <c r="J78" s="78">
        <f t="shared" si="11"/>
        <v>81</v>
      </c>
      <c r="K78" s="79">
        <v>36</v>
      </c>
      <c r="L78" s="76">
        <v>32</v>
      </c>
      <c r="M78" s="76">
        <v>1</v>
      </c>
      <c r="N78" s="78">
        <f t="shared" si="12"/>
        <v>69</v>
      </c>
      <c r="O78" s="80">
        <f t="shared" si="13"/>
      </c>
      <c r="P78" s="78">
        <f t="shared" si="14"/>
        <v>12</v>
      </c>
      <c r="Q78" s="48" t="str">
        <f t="shared" si="15"/>
        <v>△</v>
      </c>
      <c r="R78" s="40">
        <f t="shared" si="16"/>
        <v>1</v>
      </c>
      <c r="S78" s="78">
        <v>-1</v>
      </c>
      <c r="T78" s="78">
        <v>1</v>
      </c>
      <c r="U78" s="80" t="str">
        <f t="shared" si="17"/>
        <v>△</v>
      </c>
      <c r="V78" s="78">
        <f t="shared" si="18"/>
        <v>24</v>
      </c>
      <c r="W78" s="81">
        <f t="shared" si="19"/>
        <v>10713</v>
      </c>
    </row>
    <row r="79" spans="1:23" ht="12.75" customHeight="1">
      <c r="A79" s="49">
        <v>59</v>
      </c>
      <c r="B79" s="78">
        <v>10807</v>
      </c>
      <c r="C79" s="75" t="s">
        <v>31</v>
      </c>
      <c r="D79" s="76">
        <v>41</v>
      </c>
      <c r="E79" s="77" t="str">
        <f t="shared" si="20"/>
        <v>△</v>
      </c>
      <c r="F79" s="78">
        <f t="shared" si="21"/>
        <v>41</v>
      </c>
      <c r="G79" s="76">
        <v>29</v>
      </c>
      <c r="H79" s="76">
        <v>37</v>
      </c>
      <c r="I79" s="76">
        <v>1</v>
      </c>
      <c r="J79" s="78">
        <f t="shared" si="11"/>
        <v>67</v>
      </c>
      <c r="K79" s="79">
        <v>29</v>
      </c>
      <c r="L79" s="76">
        <v>31</v>
      </c>
      <c r="M79" s="76">
        <v>1</v>
      </c>
      <c r="N79" s="78">
        <f t="shared" si="12"/>
        <v>61</v>
      </c>
      <c r="O79" s="80">
        <f t="shared" si="13"/>
      </c>
      <c r="P79" s="78">
        <f t="shared" si="14"/>
        <v>6</v>
      </c>
      <c r="Q79" s="48">
        <f t="shared" si="15"/>
      </c>
      <c r="R79" s="40">
        <f t="shared" si="16"/>
        <v>0</v>
      </c>
      <c r="S79" s="78">
        <v>0</v>
      </c>
      <c r="T79" s="74">
        <v>0</v>
      </c>
      <c r="U79" s="80" t="str">
        <f t="shared" si="17"/>
        <v>△</v>
      </c>
      <c r="V79" s="78">
        <f t="shared" si="18"/>
        <v>35</v>
      </c>
      <c r="W79" s="81">
        <f t="shared" si="19"/>
        <v>10772</v>
      </c>
    </row>
    <row r="80" spans="1:25" s="47" customFormat="1" ht="12.75" customHeight="1">
      <c r="A80" s="44" t="s">
        <v>43</v>
      </c>
      <c r="B80" s="69">
        <f>SUM(B81:B85)</f>
        <v>52832</v>
      </c>
      <c r="C80" s="66" t="s">
        <v>31</v>
      </c>
      <c r="D80" s="67">
        <f>SUM(D81:D85)</f>
        <v>231</v>
      </c>
      <c r="E80" s="68" t="str">
        <f t="shared" si="20"/>
        <v>△</v>
      </c>
      <c r="F80" s="69">
        <f t="shared" si="21"/>
        <v>231</v>
      </c>
      <c r="G80" s="67">
        <f>SUM(G81:G85)</f>
        <v>164</v>
      </c>
      <c r="H80" s="67">
        <f>SUM(H81:H85)</f>
        <v>173</v>
      </c>
      <c r="I80" s="67">
        <f>SUM(I81:I85)</f>
        <v>4</v>
      </c>
      <c r="J80" s="69">
        <f t="shared" si="11"/>
        <v>341</v>
      </c>
      <c r="K80" s="70">
        <f>SUM(K81:K85)</f>
        <v>164</v>
      </c>
      <c r="L80" s="67">
        <f>SUM(L81:L85)</f>
        <v>132</v>
      </c>
      <c r="M80" s="67">
        <f>SUM(M81:M85)</f>
        <v>6</v>
      </c>
      <c r="N80" s="69">
        <f t="shared" si="12"/>
        <v>302</v>
      </c>
      <c r="O80" s="71">
        <f t="shared" si="13"/>
      </c>
      <c r="P80" s="69">
        <f t="shared" si="14"/>
        <v>39</v>
      </c>
      <c r="Q80" s="45">
        <f t="shared" si="15"/>
      </c>
      <c r="R80" s="53">
        <f t="shared" si="16"/>
        <v>0</v>
      </c>
      <c r="S80" s="69">
        <f>SUM(S81:S85)</f>
        <v>0</v>
      </c>
      <c r="T80" s="65">
        <f>SUM(T81:T85)</f>
        <v>0</v>
      </c>
      <c r="U80" s="71" t="str">
        <f t="shared" si="17"/>
        <v>△</v>
      </c>
      <c r="V80" s="69">
        <f t="shared" si="18"/>
        <v>192</v>
      </c>
      <c r="W80" s="72">
        <f t="shared" si="19"/>
        <v>52640</v>
      </c>
      <c r="X80" s="73"/>
      <c r="Y80" s="47">
        <v>1</v>
      </c>
    </row>
    <row r="81" spans="1:23" ht="12.75" customHeight="1">
      <c r="A81" s="49">
        <v>60</v>
      </c>
      <c r="B81" s="78">
        <v>11594</v>
      </c>
      <c r="C81" s="75" t="s">
        <v>31</v>
      </c>
      <c r="D81" s="76">
        <v>42</v>
      </c>
      <c r="E81" s="77" t="str">
        <f t="shared" si="20"/>
        <v>△</v>
      </c>
      <c r="F81" s="78">
        <f t="shared" si="21"/>
        <v>42</v>
      </c>
      <c r="G81" s="76">
        <v>48</v>
      </c>
      <c r="H81" s="76">
        <v>45</v>
      </c>
      <c r="I81" s="76">
        <v>1</v>
      </c>
      <c r="J81" s="78">
        <f t="shared" si="11"/>
        <v>94</v>
      </c>
      <c r="K81" s="79">
        <v>48</v>
      </c>
      <c r="L81" s="76">
        <v>37</v>
      </c>
      <c r="M81" s="76">
        <v>3</v>
      </c>
      <c r="N81" s="78">
        <f t="shared" si="12"/>
        <v>88</v>
      </c>
      <c r="O81" s="80">
        <f t="shared" si="13"/>
      </c>
      <c r="P81" s="78">
        <f t="shared" si="14"/>
        <v>6</v>
      </c>
      <c r="Q81" s="48" t="str">
        <f t="shared" si="15"/>
        <v>△</v>
      </c>
      <c r="R81" s="40">
        <f t="shared" si="16"/>
        <v>1</v>
      </c>
      <c r="S81" s="78">
        <v>-1</v>
      </c>
      <c r="T81" s="74">
        <v>0</v>
      </c>
      <c r="U81" s="80" t="str">
        <f t="shared" si="17"/>
        <v>△</v>
      </c>
      <c r="V81" s="78">
        <f t="shared" si="18"/>
        <v>37</v>
      </c>
      <c r="W81" s="81">
        <f t="shared" si="19"/>
        <v>11557</v>
      </c>
    </row>
    <row r="82" spans="1:23" ht="12.75" customHeight="1">
      <c r="A82" s="49">
        <v>61</v>
      </c>
      <c r="B82" s="78">
        <v>12043</v>
      </c>
      <c r="C82" s="75" t="s">
        <v>31</v>
      </c>
      <c r="D82" s="76">
        <v>58</v>
      </c>
      <c r="E82" s="77" t="str">
        <f t="shared" si="20"/>
        <v>△</v>
      </c>
      <c r="F82" s="78">
        <f t="shared" si="21"/>
        <v>58</v>
      </c>
      <c r="G82" s="76">
        <v>44</v>
      </c>
      <c r="H82" s="76">
        <v>53</v>
      </c>
      <c r="I82" s="76">
        <v>1</v>
      </c>
      <c r="J82" s="78">
        <f t="shared" si="11"/>
        <v>98</v>
      </c>
      <c r="K82" s="79">
        <v>44</v>
      </c>
      <c r="L82" s="76">
        <v>31</v>
      </c>
      <c r="M82" s="76">
        <v>2</v>
      </c>
      <c r="N82" s="78">
        <f t="shared" si="12"/>
        <v>77</v>
      </c>
      <c r="O82" s="80">
        <f t="shared" si="13"/>
      </c>
      <c r="P82" s="78">
        <f t="shared" si="14"/>
        <v>21</v>
      </c>
      <c r="Q82" s="48">
        <f t="shared" si="15"/>
      </c>
      <c r="R82" s="40">
        <f t="shared" si="16"/>
        <v>0</v>
      </c>
      <c r="S82" s="78">
        <v>0</v>
      </c>
      <c r="T82" s="74">
        <v>0</v>
      </c>
      <c r="U82" s="80" t="str">
        <f t="shared" si="17"/>
        <v>△</v>
      </c>
      <c r="V82" s="78">
        <f t="shared" si="18"/>
        <v>37</v>
      </c>
      <c r="W82" s="81">
        <f t="shared" si="19"/>
        <v>12006</v>
      </c>
    </row>
    <row r="83" spans="1:23" ht="12.75" customHeight="1">
      <c r="A83" s="49">
        <v>62</v>
      </c>
      <c r="B83" s="78">
        <v>11463</v>
      </c>
      <c r="C83" s="75" t="s">
        <v>31</v>
      </c>
      <c r="D83" s="76">
        <v>47</v>
      </c>
      <c r="E83" s="77" t="str">
        <f t="shared" si="20"/>
        <v>△</v>
      </c>
      <c r="F83" s="78">
        <f t="shared" si="21"/>
        <v>47</v>
      </c>
      <c r="G83" s="76">
        <v>34</v>
      </c>
      <c r="H83" s="76">
        <v>31</v>
      </c>
      <c r="I83" s="76">
        <v>1</v>
      </c>
      <c r="J83" s="78">
        <f t="shared" si="11"/>
        <v>66</v>
      </c>
      <c r="K83" s="79">
        <v>34</v>
      </c>
      <c r="L83" s="76">
        <v>30</v>
      </c>
      <c r="M83" s="76">
        <v>0</v>
      </c>
      <c r="N83" s="78">
        <f t="shared" si="12"/>
        <v>64</v>
      </c>
      <c r="O83" s="80">
        <f t="shared" si="13"/>
      </c>
      <c r="P83" s="78">
        <f t="shared" si="14"/>
        <v>2</v>
      </c>
      <c r="Q83" s="48">
        <f t="shared" si="15"/>
      </c>
      <c r="R83" s="40">
        <f t="shared" si="16"/>
        <v>0</v>
      </c>
      <c r="S83" s="78">
        <v>0</v>
      </c>
      <c r="T83" s="74">
        <v>0</v>
      </c>
      <c r="U83" s="80" t="str">
        <f t="shared" si="17"/>
        <v>△</v>
      </c>
      <c r="V83" s="78">
        <f t="shared" si="18"/>
        <v>45</v>
      </c>
      <c r="W83" s="81">
        <f t="shared" si="19"/>
        <v>11418</v>
      </c>
    </row>
    <row r="84" spans="1:23" ht="12.75" customHeight="1">
      <c r="A84" s="49">
        <v>63</v>
      </c>
      <c r="B84" s="78">
        <v>10642</v>
      </c>
      <c r="C84" s="75" t="s">
        <v>31</v>
      </c>
      <c r="D84" s="76">
        <v>45</v>
      </c>
      <c r="E84" s="77" t="str">
        <f t="shared" si="20"/>
        <v>△</v>
      </c>
      <c r="F84" s="78">
        <f t="shared" si="21"/>
        <v>45</v>
      </c>
      <c r="G84" s="76">
        <v>22</v>
      </c>
      <c r="H84" s="76">
        <v>31</v>
      </c>
      <c r="I84" s="76">
        <v>0</v>
      </c>
      <c r="J84" s="78">
        <f t="shared" si="11"/>
        <v>53</v>
      </c>
      <c r="K84" s="79">
        <v>22</v>
      </c>
      <c r="L84" s="76">
        <v>21</v>
      </c>
      <c r="M84" s="76">
        <v>1</v>
      </c>
      <c r="N84" s="78">
        <f t="shared" si="12"/>
        <v>44</v>
      </c>
      <c r="O84" s="80">
        <f t="shared" si="13"/>
      </c>
      <c r="P84" s="78">
        <f t="shared" si="14"/>
        <v>9</v>
      </c>
      <c r="Q84" s="48">
        <f t="shared" si="15"/>
      </c>
      <c r="R84" s="40">
        <f t="shared" si="16"/>
        <v>0</v>
      </c>
      <c r="S84" s="78">
        <v>0</v>
      </c>
      <c r="T84" s="74">
        <v>0</v>
      </c>
      <c r="U84" s="80" t="str">
        <f t="shared" si="17"/>
        <v>△</v>
      </c>
      <c r="V84" s="78">
        <f t="shared" si="18"/>
        <v>36</v>
      </c>
      <c r="W84" s="81">
        <f t="shared" si="19"/>
        <v>10606</v>
      </c>
    </row>
    <row r="85" spans="1:23" ht="12.75" customHeight="1">
      <c r="A85" s="49">
        <v>64</v>
      </c>
      <c r="B85" s="78">
        <v>7090</v>
      </c>
      <c r="C85" s="75" t="s">
        <v>31</v>
      </c>
      <c r="D85" s="76">
        <v>39</v>
      </c>
      <c r="E85" s="77" t="str">
        <f t="shared" si="20"/>
        <v>△</v>
      </c>
      <c r="F85" s="78">
        <f t="shared" si="21"/>
        <v>39</v>
      </c>
      <c r="G85" s="76">
        <v>16</v>
      </c>
      <c r="H85" s="76">
        <v>13</v>
      </c>
      <c r="I85" s="76">
        <v>1</v>
      </c>
      <c r="J85" s="78">
        <f t="shared" si="11"/>
        <v>30</v>
      </c>
      <c r="K85" s="79">
        <v>16</v>
      </c>
      <c r="L85" s="76">
        <v>13</v>
      </c>
      <c r="M85" s="76">
        <v>0</v>
      </c>
      <c r="N85" s="78">
        <f t="shared" si="12"/>
        <v>29</v>
      </c>
      <c r="O85" s="80">
        <f t="shared" si="13"/>
      </c>
      <c r="P85" s="78">
        <f t="shared" si="14"/>
        <v>1</v>
      </c>
      <c r="Q85" s="48">
        <f t="shared" si="15"/>
      </c>
      <c r="R85" s="40">
        <f t="shared" si="16"/>
        <v>1</v>
      </c>
      <c r="S85" s="78">
        <v>1</v>
      </c>
      <c r="T85" s="74">
        <v>0</v>
      </c>
      <c r="U85" s="80" t="str">
        <f t="shared" si="17"/>
        <v>△</v>
      </c>
      <c r="V85" s="78">
        <f t="shared" si="18"/>
        <v>37</v>
      </c>
      <c r="W85" s="81">
        <f t="shared" si="19"/>
        <v>7053</v>
      </c>
    </row>
    <row r="86" spans="1:25" s="47" customFormat="1" ht="12.75" customHeight="1">
      <c r="A86" s="44" t="s">
        <v>44</v>
      </c>
      <c r="B86" s="69">
        <f>SUM(B87:B91)</f>
        <v>45776</v>
      </c>
      <c r="C86" s="66" t="s">
        <v>31</v>
      </c>
      <c r="D86" s="67">
        <f>SUM(D87:D91)</f>
        <v>295</v>
      </c>
      <c r="E86" s="68" t="str">
        <f t="shared" si="20"/>
        <v>△</v>
      </c>
      <c r="F86" s="69">
        <f t="shared" si="21"/>
        <v>295</v>
      </c>
      <c r="G86" s="67">
        <f>SUM(G87:G91)</f>
        <v>89</v>
      </c>
      <c r="H86" s="67">
        <f>SUM(H87:H91)</f>
        <v>85</v>
      </c>
      <c r="I86" s="67">
        <f>SUM(I87:I91)</f>
        <v>2</v>
      </c>
      <c r="J86" s="69">
        <f t="shared" si="11"/>
        <v>176</v>
      </c>
      <c r="K86" s="70">
        <f>SUM(K87:K91)</f>
        <v>89</v>
      </c>
      <c r="L86" s="67">
        <f>SUM(L87:L91)</f>
        <v>70</v>
      </c>
      <c r="M86" s="67">
        <f>SUM(M87:M91)</f>
        <v>1</v>
      </c>
      <c r="N86" s="69">
        <f t="shared" si="12"/>
        <v>160</v>
      </c>
      <c r="O86" s="71">
        <f t="shared" si="13"/>
      </c>
      <c r="P86" s="69">
        <f t="shared" si="14"/>
        <v>16</v>
      </c>
      <c r="Q86" s="45" t="str">
        <f t="shared" si="15"/>
        <v>△</v>
      </c>
      <c r="R86" s="53">
        <f t="shared" si="16"/>
        <v>1</v>
      </c>
      <c r="S86" s="69">
        <f>SUM(S87:S91)</f>
        <v>-1</v>
      </c>
      <c r="T86" s="65">
        <f>SUM(T87:T91)</f>
        <v>0</v>
      </c>
      <c r="U86" s="71" t="str">
        <f t="shared" si="17"/>
        <v>△</v>
      </c>
      <c r="V86" s="69">
        <f t="shared" si="18"/>
        <v>280</v>
      </c>
      <c r="W86" s="72">
        <f t="shared" si="19"/>
        <v>45496</v>
      </c>
      <c r="X86" s="73"/>
      <c r="Y86" s="47">
        <v>1</v>
      </c>
    </row>
    <row r="87" spans="1:23" ht="12.75" customHeight="1">
      <c r="A87" s="49">
        <v>65</v>
      </c>
      <c r="B87" s="78">
        <v>7465</v>
      </c>
      <c r="C87" s="75" t="s">
        <v>31</v>
      </c>
      <c r="D87" s="76">
        <v>56</v>
      </c>
      <c r="E87" s="77" t="str">
        <f t="shared" si="20"/>
        <v>△</v>
      </c>
      <c r="F87" s="78">
        <f t="shared" si="21"/>
        <v>56</v>
      </c>
      <c r="G87" s="76">
        <v>18</v>
      </c>
      <c r="H87" s="76">
        <v>21</v>
      </c>
      <c r="I87" s="76">
        <v>0</v>
      </c>
      <c r="J87" s="78">
        <f t="shared" si="11"/>
        <v>39</v>
      </c>
      <c r="K87" s="79">
        <v>18</v>
      </c>
      <c r="L87" s="76">
        <v>11</v>
      </c>
      <c r="M87" s="76">
        <v>0</v>
      </c>
      <c r="N87" s="78">
        <f t="shared" si="12"/>
        <v>29</v>
      </c>
      <c r="O87" s="80">
        <f t="shared" si="13"/>
      </c>
      <c r="P87" s="78">
        <f t="shared" si="14"/>
        <v>10</v>
      </c>
      <c r="Q87" s="48">
        <f t="shared" si="15"/>
      </c>
      <c r="R87" s="40">
        <f t="shared" si="16"/>
        <v>0</v>
      </c>
      <c r="S87" s="78">
        <v>0</v>
      </c>
      <c r="T87" s="74">
        <v>0</v>
      </c>
      <c r="U87" s="80" t="str">
        <f t="shared" si="17"/>
        <v>△</v>
      </c>
      <c r="V87" s="78">
        <f t="shared" si="18"/>
        <v>46</v>
      </c>
      <c r="W87" s="81">
        <f t="shared" si="19"/>
        <v>7419</v>
      </c>
    </row>
    <row r="88" spans="1:23" ht="12.75" customHeight="1">
      <c r="A88" s="49">
        <v>66</v>
      </c>
      <c r="B88" s="78">
        <v>9394</v>
      </c>
      <c r="C88" s="75" t="s">
        <v>31</v>
      </c>
      <c r="D88" s="76">
        <v>55</v>
      </c>
      <c r="E88" s="77" t="str">
        <f t="shared" si="20"/>
        <v>△</v>
      </c>
      <c r="F88" s="78">
        <f t="shared" si="21"/>
        <v>55</v>
      </c>
      <c r="G88" s="76">
        <v>17</v>
      </c>
      <c r="H88" s="76">
        <v>23</v>
      </c>
      <c r="I88" s="76">
        <v>1</v>
      </c>
      <c r="J88" s="78">
        <f t="shared" si="11"/>
        <v>41</v>
      </c>
      <c r="K88" s="79">
        <v>17</v>
      </c>
      <c r="L88" s="76">
        <v>13</v>
      </c>
      <c r="M88" s="76">
        <v>1</v>
      </c>
      <c r="N88" s="78">
        <f t="shared" si="12"/>
        <v>31</v>
      </c>
      <c r="O88" s="80">
        <f t="shared" si="13"/>
      </c>
      <c r="P88" s="78">
        <f t="shared" si="14"/>
        <v>10</v>
      </c>
      <c r="Q88" s="48" t="str">
        <f t="shared" si="15"/>
        <v>△</v>
      </c>
      <c r="R88" s="40">
        <f t="shared" si="16"/>
        <v>1</v>
      </c>
      <c r="S88" s="78">
        <v>-1</v>
      </c>
      <c r="T88" s="74">
        <v>0</v>
      </c>
      <c r="U88" s="80" t="str">
        <f t="shared" si="17"/>
        <v>△</v>
      </c>
      <c r="V88" s="78">
        <f t="shared" si="18"/>
        <v>46</v>
      </c>
      <c r="W88" s="81">
        <f t="shared" si="19"/>
        <v>9348</v>
      </c>
    </row>
    <row r="89" spans="1:23" ht="12.75" customHeight="1">
      <c r="A89" s="49">
        <v>67</v>
      </c>
      <c r="B89" s="78">
        <v>9518</v>
      </c>
      <c r="C89" s="75" t="s">
        <v>31</v>
      </c>
      <c r="D89" s="76">
        <v>63</v>
      </c>
      <c r="E89" s="77" t="str">
        <f t="shared" si="20"/>
        <v>△</v>
      </c>
      <c r="F89" s="78">
        <f t="shared" si="21"/>
        <v>63</v>
      </c>
      <c r="G89" s="76">
        <v>15</v>
      </c>
      <c r="H89" s="76">
        <v>14</v>
      </c>
      <c r="I89" s="76">
        <v>1</v>
      </c>
      <c r="J89" s="78">
        <f t="shared" si="11"/>
        <v>30</v>
      </c>
      <c r="K89" s="79">
        <v>15</v>
      </c>
      <c r="L89" s="76">
        <v>22</v>
      </c>
      <c r="M89" s="76">
        <v>0</v>
      </c>
      <c r="N89" s="78">
        <f t="shared" si="12"/>
        <v>37</v>
      </c>
      <c r="O89" s="80" t="str">
        <f t="shared" si="13"/>
        <v>△</v>
      </c>
      <c r="P89" s="78">
        <f t="shared" si="14"/>
        <v>7</v>
      </c>
      <c r="Q89" s="48">
        <f t="shared" si="15"/>
      </c>
      <c r="R89" s="40">
        <f t="shared" si="16"/>
        <v>0</v>
      </c>
      <c r="S89" s="78">
        <v>0</v>
      </c>
      <c r="T89" s="74">
        <v>0</v>
      </c>
      <c r="U89" s="80" t="str">
        <f t="shared" si="17"/>
        <v>△</v>
      </c>
      <c r="V89" s="78">
        <f t="shared" si="18"/>
        <v>70</v>
      </c>
      <c r="W89" s="81">
        <f t="shared" si="19"/>
        <v>9448</v>
      </c>
    </row>
    <row r="90" spans="1:23" ht="12.75" customHeight="1">
      <c r="A90" s="49">
        <v>68</v>
      </c>
      <c r="B90" s="78">
        <v>9850</v>
      </c>
      <c r="C90" s="75" t="s">
        <v>31</v>
      </c>
      <c r="D90" s="76">
        <v>51</v>
      </c>
      <c r="E90" s="77" t="str">
        <f t="shared" si="20"/>
        <v>△</v>
      </c>
      <c r="F90" s="78">
        <f t="shared" si="21"/>
        <v>51</v>
      </c>
      <c r="G90" s="76">
        <v>25</v>
      </c>
      <c r="H90" s="76">
        <v>11</v>
      </c>
      <c r="I90" s="76">
        <v>0</v>
      </c>
      <c r="J90" s="78">
        <f t="shared" si="11"/>
        <v>36</v>
      </c>
      <c r="K90" s="79">
        <v>25</v>
      </c>
      <c r="L90" s="76">
        <v>15</v>
      </c>
      <c r="M90" s="76">
        <v>0</v>
      </c>
      <c r="N90" s="78">
        <f t="shared" si="12"/>
        <v>40</v>
      </c>
      <c r="O90" s="80" t="str">
        <f t="shared" si="13"/>
        <v>△</v>
      </c>
      <c r="P90" s="78">
        <f t="shared" si="14"/>
        <v>4</v>
      </c>
      <c r="Q90" s="48">
        <f t="shared" si="15"/>
      </c>
      <c r="R90" s="40">
        <f t="shared" si="16"/>
        <v>0</v>
      </c>
      <c r="S90" s="78">
        <v>0</v>
      </c>
      <c r="T90" s="74">
        <v>0</v>
      </c>
      <c r="U90" s="80" t="str">
        <f t="shared" si="17"/>
        <v>△</v>
      </c>
      <c r="V90" s="78">
        <f t="shared" si="18"/>
        <v>55</v>
      </c>
      <c r="W90" s="81">
        <f t="shared" si="19"/>
        <v>9795</v>
      </c>
    </row>
    <row r="91" spans="1:23" ht="12.75" customHeight="1">
      <c r="A91" s="49">
        <v>69</v>
      </c>
      <c r="B91" s="78">
        <v>9549</v>
      </c>
      <c r="C91" s="75" t="s">
        <v>31</v>
      </c>
      <c r="D91" s="76">
        <v>70</v>
      </c>
      <c r="E91" s="77" t="str">
        <f t="shared" si="20"/>
        <v>△</v>
      </c>
      <c r="F91" s="78">
        <f t="shared" si="21"/>
        <v>70</v>
      </c>
      <c r="G91" s="76">
        <v>14</v>
      </c>
      <c r="H91" s="76">
        <v>16</v>
      </c>
      <c r="I91" s="76">
        <v>0</v>
      </c>
      <c r="J91" s="78">
        <f t="shared" si="11"/>
        <v>30</v>
      </c>
      <c r="K91" s="79">
        <v>14</v>
      </c>
      <c r="L91" s="76">
        <v>9</v>
      </c>
      <c r="M91" s="76">
        <v>0</v>
      </c>
      <c r="N91" s="78">
        <f t="shared" si="12"/>
        <v>23</v>
      </c>
      <c r="O91" s="80">
        <f t="shared" si="13"/>
      </c>
      <c r="P91" s="78">
        <f t="shared" si="14"/>
        <v>7</v>
      </c>
      <c r="Q91" s="48">
        <f t="shared" si="15"/>
      </c>
      <c r="R91" s="40">
        <f t="shared" si="16"/>
        <v>0</v>
      </c>
      <c r="S91" s="78">
        <v>0</v>
      </c>
      <c r="T91" s="74">
        <v>0</v>
      </c>
      <c r="U91" s="80" t="str">
        <f t="shared" si="17"/>
        <v>△</v>
      </c>
      <c r="V91" s="78">
        <f t="shared" si="18"/>
        <v>63</v>
      </c>
      <c r="W91" s="81">
        <f t="shared" si="19"/>
        <v>9486</v>
      </c>
    </row>
    <row r="92" spans="1:25" s="47" customFormat="1" ht="12.75" customHeight="1">
      <c r="A92" s="44" t="s">
        <v>45</v>
      </c>
      <c r="B92" s="69">
        <f>SUM(B93:B97)</f>
        <v>47619</v>
      </c>
      <c r="C92" s="66" t="s">
        <v>31</v>
      </c>
      <c r="D92" s="67">
        <f>SUM(D93:D97)</f>
        <v>461</v>
      </c>
      <c r="E92" s="68" t="str">
        <f t="shared" si="20"/>
        <v>△</v>
      </c>
      <c r="F92" s="69">
        <f t="shared" si="21"/>
        <v>461</v>
      </c>
      <c r="G92" s="67">
        <f>SUM(G93:G97)</f>
        <v>87</v>
      </c>
      <c r="H92" s="67">
        <f>SUM(H93:H97)</f>
        <v>73</v>
      </c>
      <c r="I92" s="67">
        <f>SUM(I93:I97)</f>
        <v>3</v>
      </c>
      <c r="J92" s="69">
        <f t="shared" si="11"/>
        <v>163</v>
      </c>
      <c r="K92" s="70">
        <f>SUM(K93:K97)</f>
        <v>87</v>
      </c>
      <c r="L92" s="67">
        <f>SUM(L93:L97)</f>
        <v>79</v>
      </c>
      <c r="M92" s="67">
        <f>SUM(M93:M97)</f>
        <v>2</v>
      </c>
      <c r="N92" s="69">
        <f t="shared" si="12"/>
        <v>168</v>
      </c>
      <c r="O92" s="71" t="str">
        <f t="shared" si="13"/>
        <v>△</v>
      </c>
      <c r="P92" s="69">
        <f t="shared" si="14"/>
        <v>5</v>
      </c>
      <c r="Q92" s="45">
        <f t="shared" si="15"/>
      </c>
      <c r="R92" s="53">
        <f t="shared" si="16"/>
        <v>0</v>
      </c>
      <c r="S92" s="69">
        <f>SUM(S93:S97)</f>
        <v>0</v>
      </c>
      <c r="T92" s="65">
        <f>SUM(T93:T97)</f>
        <v>0</v>
      </c>
      <c r="U92" s="71" t="str">
        <f t="shared" si="17"/>
        <v>△</v>
      </c>
      <c r="V92" s="69">
        <f t="shared" si="18"/>
        <v>466</v>
      </c>
      <c r="W92" s="72">
        <f t="shared" si="19"/>
        <v>47153</v>
      </c>
      <c r="X92" s="73"/>
      <c r="Y92" s="47">
        <v>1</v>
      </c>
    </row>
    <row r="93" spans="1:23" ht="12.75" customHeight="1">
      <c r="A93" s="49">
        <v>70</v>
      </c>
      <c r="B93" s="78">
        <v>9477</v>
      </c>
      <c r="C93" s="75" t="s">
        <v>31</v>
      </c>
      <c r="D93" s="76">
        <v>54</v>
      </c>
      <c r="E93" s="77" t="str">
        <f t="shared" si="20"/>
        <v>△</v>
      </c>
      <c r="F93" s="78">
        <f t="shared" si="21"/>
        <v>54</v>
      </c>
      <c r="G93" s="76">
        <v>18</v>
      </c>
      <c r="H93" s="76">
        <v>19</v>
      </c>
      <c r="I93" s="76">
        <v>0</v>
      </c>
      <c r="J93" s="78">
        <f t="shared" si="11"/>
        <v>37</v>
      </c>
      <c r="K93" s="79">
        <v>18</v>
      </c>
      <c r="L93" s="76">
        <v>22</v>
      </c>
      <c r="M93" s="76">
        <v>1</v>
      </c>
      <c r="N93" s="78">
        <f t="shared" si="12"/>
        <v>41</v>
      </c>
      <c r="O93" s="80" t="str">
        <f t="shared" si="13"/>
        <v>△</v>
      </c>
      <c r="P93" s="78">
        <f t="shared" si="14"/>
        <v>4</v>
      </c>
      <c r="Q93" s="48">
        <f t="shared" si="15"/>
      </c>
      <c r="R93" s="40">
        <f t="shared" si="16"/>
        <v>0</v>
      </c>
      <c r="S93" s="78">
        <v>0</v>
      </c>
      <c r="T93" s="74">
        <v>0</v>
      </c>
      <c r="U93" s="80" t="str">
        <f t="shared" si="17"/>
        <v>△</v>
      </c>
      <c r="V93" s="78">
        <f t="shared" si="18"/>
        <v>58</v>
      </c>
      <c r="W93" s="81">
        <f t="shared" si="19"/>
        <v>9419</v>
      </c>
    </row>
    <row r="94" spans="1:23" ht="12.75" customHeight="1">
      <c r="A94" s="49">
        <v>71</v>
      </c>
      <c r="B94" s="78">
        <v>8659</v>
      </c>
      <c r="C94" s="75" t="s">
        <v>31</v>
      </c>
      <c r="D94" s="76">
        <v>90</v>
      </c>
      <c r="E94" s="77" t="str">
        <f t="shared" si="20"/>
        <v>△</v>
      </c>
      <c r="F94" s="78">
        <f t="shared" si="21"/>
        <v>90</v>
      </c>
      <c r="G94" s="76">
        <v>19</v>
      </c>
      <c r="H94" s="76">
        <v>9</v>
      </c>
      <c r="I94" s="76">
        <v>2</v>
      </c>
      <c r="J94" s="78">
        <f t="shared" si="11"/>
        <v>30</v>
      </c>
      <c r="K94" s="79">
        <v>19</v>
      </c>
      <c r="L94" s="76">
        <v>9</v>
      </c>
      <c r="M94" s="76">
        <v>0</v>
      </c>
      <c r="N94" s="78">
        <f t="shared" si="12"/>
        <v>28</v>
      </c>
      <c r="O94" s="80">
        <f t="shared" si="13"/>
      </c>
      <c r="P94" s="78">
        <f t="shared" si="14"/>
        <v>2</v>
      </c>
      <c r="Q94" s="48">
        <f t="shared" si="15"/>
      </c>
      <c r="R94" s="40">
        <f t="shared" si="16"/>
        <v>0</v>
      </c>
      <c r="S94" s="78">
        <v>0</v>
      </c>
      <c r="T94" s="74">
        <v>0</v>
      </c>
      <c r="U94" s="80" t="str">
        <f t="shared" si="17"/>
        <v>△</v>
      </c>
      <c r="V94" s="78">
        <f t="shared" si="18"/>
        <v>88</v>
      </c>
      <c r="W94" s="81">
        <f t="shared" si="19"/>
        <v>8571</v>
      </c>
    </row>
    <row r="95" spans="1:23" ht="12.75" customHeight="1">
      <c r="A95" s="49">
        <v>72</v>
      </c>
      <c r="B95" s="78">
        <v>9729</v>
      </c>
      <c r="C95" s="75" t="s">
        <v>31</v>
      </c>
      <c r="D95" s="76">
        <v>92</v>
      </c>
      <c r="E95" s="77" t="str">
        <f t="shared" si="20"/>
        <v>△</v>
      </c>
      <c r="F95" s="78">
        <f t="shared" si="21"/>
        <v>92</v>
      </c>
      <c r="G95" s="76">
        <v>15</v>
      </c>
      <c r="H95" s="76">
        <v>12</v>
      </c>
      <c r="I95" s="76">
        <v>1</v>
      </c>
      <c r="J95" s="78">
        <f t="shared" si="11"/>
        <v>28</v>
      </c>
      <c r="K95" s="79">
        <v>15</v>
      </c>
      <c r="L95" s="76">
        <v>11</v>
      </c>
      <c r="M95" s="76">
        <v>0</v>
      </c>
      <c r="N95" s="78">
        <f t="shared" si="12"/>
        <v>26</v>
      </c>
      <c r="O95" s="80">
        <f t="shared" si="13"/>
      </c>
      <c r="P95" s="78">
        <f t="shared" si="14"/>
        <v>2</v>
      </c>
      <c r="Q95" s="48">
        <f t="shared" si="15"/>
      </c>
      <c r="R95" s="40">
        <f t="shared" si="16"/>
        <v>0</v>
      </c>
      <c r="S95" s="78">
        <v>0</v>
      </c>
      <c r="T95" s="74">
        <v>0</v>
      </c>
      <c r="U95" s="80" t="str">
        <f t="shared" si="17"/>
        <v>△</v>
      </c>
      <c r="V95" s="78">
        <f t="shared" si="18"/>
        <v>90</v>
      </c>
      <c r="W95" s="81">
        <f t="shared" si="19"/>
        <v>9639</v>
      </c>
    </row>
    <row r="96" spans="1:23" ht="12.75" customHeight="1">
      <c r="A96" s="49">
        <v>73</v>
      </c>
      <c r="B96" s="78">
        <v>9811</v>
      </c>
      <c r="C96" s="75" t="s">
        <v>31</v>
      </c>
      <c r="D96" s="76">
        <v>104</v>
      </c>
      <c r="E96" s="77" t="str">
        <f t="shared" si="20"/>
        <v>△</v>
      </c>
      <c r="F96" s="78">
        <f t="shared" si="21"/>
        <v>104</v>
      </c>
      <c r="G96" s="76">
        <v>16</v>
      </c>
      <c r="H96" s="76">
        <v>16</v>
      </c>
      <c r="I96" s="76">
        <v>0</v>
      </c>
      <c r="J96" s="78">
        <f t="shared" si="11"/>
        <v>32</v>
      </c>
      <c r="K96" s="79">
        <v>16</v>
      </c>
      <c r="L96" s="76">
        <v>23</v>
      </c>
      <c r="M96" s="76">
        <v>0</v>
      </c>
      <c r="N96" s="78">
        <f t="shared" si="12"/>
        <v>39</v>
      </c>
      <c r="O96" s="80" t="str">
        <f t="shared" si="13"/>
        <v>△</v>
      </c>
      <c r="P96" s="78">
        <f t="shared" si="14"/>
        <v>7</v>
      </c>
      <c r="Q96" s="48">
        <f t="shared" si="15"/>
      </c>
      <c r="R96" s="40">
        <f t="shared" si="16"/>
        <v>0</v>
      </c>
      <c r="S96" s="78">
        <v>0</v>
      </c>
      <c r="T96" s="74">
        <v>0</v>
      </c>
      <c r="U96" s="80" t="str">
        <f t="shared" si="17"/>
        <v>△</v>
      </c>
      <c r="V96" s="78">
        <f t="shared" si="18"/>
        <v>111</v>
      </c>
      <c r="W96" s="81">
        <f t="shared" si="19"/>
        <v>9700</v>
      </c>
    </row>
    <row r="97" spans="1:23" ht="12.75" customHeight="1">
      <c r="A97" s="49">
        <v>74</v>
      </c>
      <c r="B97" s="78">
        <v>9943</v>
      </c>
      <c r="C97" s="75" t="s">
        <v>31</v>
      </c>
      <c r="D97" s="76">
        <v>121</v>
      </c>
      <c r="E97" s="77" t="str">
        <f t="shared" si="20"/>
        <v>△</v>
      </c>
      <c r="F97" s="78">
        <f t="shared" si="21"/>
        <v>121</v>
      </c>
      <c r="G97" s="76">
        <v>19</v>
      </c>
      <c r="H97" s="76">
        <v>17</v>
      </c>
      <c r="I97" s="76">
        <v>0</v>
      </c>
      <c r="J97" s="78">
        <f t="shared" si="11"/>
        <v>36</v>
      </c>
      <c r="K97" s="79">
        <v>19</v>
      </c>
      <c r="L97" s="76">
        <v>14</v>
      </c>
      <c r="M97" s="76">
        <v>1</v>
      </c>
      <c r="N97" s="78">
        <f t="shared" si="12"/>
        <v>34</v>
      </c>
      <c r="O97" s="80">
        <f t="shared" si="13"/>
      </c>
      <c r="P97" s="78">
        <f t="shared" si="14"/>
        <v>2</v>
      </c>
      <c r="Q97" s="48">
        <f t="shared" si="15"/>
      </c>
      <c r="R97" s="40">
        <f t="shared" si="16"/>
        <v>0</v>
      </c>
      <c r="S97" s="78">
        <v>0</v>
      </c>
      <c r="T97" s="74">
        <v>0</v>
      </c>
      <c r="U97" s="80" t="str">
        <f t="shared" si="17"/>
        <v>△</v>
      </c>
      <c r="V97" s="78">
        <f t="shared" si="18"/>
        <v>119</v>
      </c>
      <c r="W97" s="81">
        <f t="shared" si="19"/>
        <v>9824</v>
      </c>
    </row>
    <row r="98" spans="1:25" s="47" customFormat="1" ht="12.75" customHeight="1">
      <c r="A98" s="44" t="s">
        <v>46</v>
      </c>
      <c r="B98" s="69">
        <f>SUM(B99:B103)</f>
        <v>47484</v>
      </c>
      <c r="C98" s="66" t="s">
        <v>31</v>
      </c>
      <c r="D98" s="67">
        <f>SUM(D99:D103)</f>
        <v>816</v>
      </c>
      <c r="E98" s="68" t="str">
        <f t="shared" si="20"/>
        <v>△</v>
      </c>
      <c r="F98" s="69">
        <f t="shared" si="21"/>
        <v>816</v>
      </c>
      <c r="G98" s="67">
        <f>SUM(G99:G103)</f>
        <v>84</v>
      </c>
      <c r="H98" s="67">
        <f>SUM(H99:H103)</f>
        <v>57</v>
      </c>
      <c r="I98" s="67">
        <f>SUM(I99:I103)</f>
        <v>0</v>
      </c>
      <c r="J98" s="69">
        <f t="shared" si="11"/>
        <v>141</v>
      </c>
      <c r="K98" s="70">
        <f>SUM(K99:K103)</f>
        <v>84</v>
      </c>
      <c r="L98" s="67">
        <f>SUM(L99:L103)</f>
        <v>72</v>
      </c>
      <c r="M98" s="67">
        <f>SUM(M99:M103)</f>
        <v>2</v>
      </c>
      <c r="N98" s="69">
        <f t="shared" si="12"/>
        <v>158</v>
      </c>
      <c r="O98" s="71" t="str">
        <f t="shared" si="13"/>
        <v>△</v>
      </c>
      <c r="P98" s="69">
        <f t="shared" si="14"/>
        <v>17</v>
      </c>
      <c r="Q98" s="45">
        <f t="shared" si="15"/>
      </c>
      <c r="R98" s="53">
        <f t="shared" si="16"/>
        <v>1</v>
      </c>
      <c r="S98" s="69">
        <f>SUM(S99:S103)</f>
        <v>1</v>
      </c>
      <c r="T98" s="65">
        <f>SUM(T99:T103)</f>
        <v>0</v>
      </c>
      <c r="U98" s="71" t="str">
        <f t="shared" si="17"/>
        <v>△</v>
      </c>
      <c r="V98" s="69">
        <f t="shared" si="18"/>
        <v>832</v>
      </c>
      <c r="W98" s="72">
        <f t="shared" si="19"/>
        <v>46652</v>
      </c>
      <c r="X98" s="73"/>
      <c r="Y98" s="47">
        <v>1</v>
      </c>
    </row>
    <row r="99" spans="1:23" ht="12.75" customHeight="1">
      <c r="A99" s="49">
        <v>75</v>
      </c>
      <c r="B99" s="78">
        <v>10119</v>
      </c>
      <c r="C99" s="75" t="s">
        <v>31</v>
      </c>
      <c r="D99" s="76">
        <v>125</v>
      </c>
      <c r="E99" s="77" t="str">
        <f t="shared" si="20"/>
        <v>△</v>
      </c>
      <c r="F99" s="78">
        <f t="shared" si="21"/>
        <v>125</v>
      </c>
      <c r="G99" s="76">
        <v>14</v>
      </c>
      <c r="H99" s="76">
        <v>16</v>
      </c>
      <c r="I99" s="76">
        <v>0</v>
      </c>
      <c r="J99" s="78">
        <f t="shared" si="11"/>
        <v>30</v>
      </c>
      <c r="K99" s="79">
        <v>14</v>
      </c>
      <c r="L99" s="76">
        <v>10</v>
      </c>
      <c r="M99" s="76">
        <v>0</v>
      </c>
      <c r="N99" s="78">
        <f t="shared" si="12"/>
        <v>24</v>
      </c>
      <c r="O99" s="80">
        <f t="shared" si="13"/>
      </c>
      <c r="P99" s="78">
        <f t="shared" si="14"/>
        <v>6</v>
      </c>
      <c r="Q99" s="48">
        <f t="shared" si="15"/>
      </c>
      <c r="R99" s="40">
        <f t="shared" si="16"/>
        <v>0</v>
      </c>
      <c r="S99" s="78">
        <v>0</v>
      </c>
      <c r="T99" s="78">
        <v>0</v>
      </c>
      <c r="U99" s="80" t="str">
        <f t="shared" si="17"/>
        <v>△</v>
      </c>
      <c r="V99" s="78">
        <f t="shared" si="18"/>
        <v>119</v>
      </c>
      <c r="W99" s="81">
        <f t="shared" si="19"/>
        <v>10000</v>
      </c>
    </row>
    <row r="100" spans="1:23" ht="12.75" customHeight="1">
      <c r="A100" s="49">
        <v>76</v>
      </c>
      <c r="B100" s="78">
        <v>9527</v>
      </c>
      <c r="C100" s="75" t="s">
        <v>31</v>
      </c>
      <c r="D100" s="76">
        <v>154</v>
      </c>
      <c r="E100" s="77" t="str">
        <f t="shared" si="20"/>
        <v>△</v>
      </c>
      <c r="F100" s="78">
        <f t="shared" si="21"/>
        <v>154</v>
      </c>
      <c r="G100" s="76">
        <v>25</v>
      </c>
      <c r="H100" s="76">
        <v>6</v>
      </c>
      <c r="I100" s="76">
        <v>0</v>
      </c>
      <c r="J100" s="78">
        <f t="shared" si="11"/>
        <v>31</v>
      </c>
      <c r="K100" s="79">
        <v>25</v>
      </c>
      <c r="L100" s="76">
        <v>15</v>
      </c>
      <c r="M100" s="76">
        <v>1</v>
      </c>
      <c r="N100" s="78">
        <f t="shared" si="12"/>
        <v>41</v>
      </c>
      <c r="O100" s="80" t="str">
        <f t="shared" si="13"/>
        <v>△</v>
      </c>
      <c r="P100" s="78">
        <f t="shared" si="14"/>
        <v>10</v>
      </c>
      <c r="Q100" s="48">
        <f t="shared" si="15"/>
      </c>
      <c r="R100" s="40">
        <f t="shared" si="16"/>
        <v>0</v>
      </c>
      <c r="S100" s="78">
        <v>0</v>
      </c>
      <c r="T100" s="78">
        <v>0</v>
      </c>
      <c r="U100" s="80" t="str">
        <f t="shared" si="17"/>
        <v>△</v>
      </c>
      <c r="V100" s="78">
        <f t="shared" si="18"/>
        <v>164</v>
      </c>
      <c r="W100" s="81">
        <f t="shared" si="19"/>
        <v>9363</v>
      </c>
    </row>
    <row r="101" spans="1:23" ht="12.75" customHeight="1">
      <c r="A101" s="49">
        <v>77</v>
      </c>
      <c r="B101" s="78">
        <v>9502</v>
      </c>
      <c r="C101" s="75" t="s">
        <v>31</v>
      </c>
      <c r="D101" s="76">
        <v>160</v>
      </c>
      <c r="E101" s="77" t="str">
        <f t="shared" si="20"/>
        <v>△</v>
      </c>
      <c r="F101" s="78">
        <f t="shared" si="21"/>
        <v>160</v>
      </c>
      <c r="G101" s="76">
        <v>14</v>
      </c>
      <c r="H101" s="76">
        <v>14</v>
      </c>
      <c r="I101" s="76">
        <v>0</v>
      </c>
      <c r="J101" s="78">
        <f t="shared" si="11"/>
        <v>28</v>
      </c>
      <c r="K101" s="79">
        <v>14</v>
      </c>
      <c r="L101" s="76">
        <v>7</v>
      </c>
      <c r="M101" s="76">
        <v>0</v>
      </c>
      <c r="N101" s="78">
        <f t="shared" si="12"/>
        <v>21</v>
      </c>
      <c r="O101" s="80">
        <f t="shared" si="13"/>
      </c>
      <c r="P101" s="78">
        <f t="shared" si="14"/>
        <v>7</v>
      </c>
      <c r="Q101" s="48">
        <f t="shared" si="15"/>
      </c>
      <c r="R101" s="40">
        <f t="shared" si="16"/>
        <v>0</v>
      </c>
      <c r="S101" s="78">
        <v>0</v>
      </c>
      <c r="T101" s="78">
        <v>0</v>
      </c>
      <c r="U101" s="80" t="str">
        <f t="shared" si="17"/>
        <v>△</v>
      </c>
      <c r="V101" s="78">
        <f t="shared" si="18"/>
        <v>153</v>
      </c>
      <c r="W101" s="81">
        <f t="shared" si="19"/>
        <v>9349</v>
      </c>
    </row>
    <row r="102" spans="1:23" ht="12.75" customHeight="1">
      <c r="A102" s="49">
        <v>78</v>
      </c>
      <c r="B102" s="78">
        <v>9410</v>
      </c>
      <c r="C102" s="75" t="s">
        <v>31</v>
      </c>
      <c r="D102" s="76">
        <v>181</v>
      </c>
      <c r="E102" s="77" t="str">
        <f t="shared" si="20"/>
        <v>△</v>
      </c>
      <c r="F102" s="78">
        <f t="shared" si="21"/>
        <v>181</v>
      </c>
      <c r="G102" s="76">
        <v>13</v>
      </c>
      <c r="H102" s="76">
        <v>10</v>
      </c>
      <c r="I102" s="76">
        <v>0</v>
      </c>
      <c r="J102" s="78">
        <f t="shared" si="11"/>
        <v>23</v>
      </c>
      <c r="K102" s="79">
        <v>13</v>
      </c>
      <c r="L102" s="76">
        <v>17</v>
      </c>
      <c r="M102" s="76">
        <v>1</v>
      </c>
      <c r="N102" s="78">
        <f t="shared" si="12"/>
        <v>31</v>
      </c>
      <c r="O102" s="80" t="str">
        <f t="shared" si="13"/>
        <v>△</v>
      </c>
      <c r="P102" s="78">
        <f t="shared" si="14"/>
        <v>8</v>
      </c>
      <c r="Q102" s="48">
        <f t="shared" si="15"/>
      </c>
      <c r="R102" s="40">
        <f t="shared" si="16"/>
        <v>0</v>
      </c>
      <c r="S102" s="78">
        <v>0</v>
      </c>
      <c r="T102" s="78">
        <v>0</v>
      </c>
      <c r="U102" s="80" t="str">
        <f t="shared" si="17"/>
        <v>△</v>
      </c>
      <c r="V102" s="78">
        <f t="shared" si="18"/>
        <v>189</v>
      </c>
      <c r="W102" s="81">
        <f t="shared" si="19"/>
        <v>9221</v>
      </c>
    </row>
    <row r="103" spans="1:23" ht="12.75" customHeight="1">
      <c r="A103" s="49">
        <v>79</v>
      </c>
      <c r="B103" s="78">
        <v>8926</v>
      </c>
      <c r="C103" s="75" t="s">
        <v>31</v>
      </c>
      <c r="D103" s="76">
        <v>196</v>
      </c>
      <c r="E103" s="77" t="str">
        <f t="shared" si="20"/>
        <v>△</v>
      </c>
      <c r="F103" s="78">
        <f t="shared" si="21"/>
        <v>196</v>
      </c>
      <c r="G103" s="76">
        <v>18</v>
      </c>
      <c r="H103" s="76">
        <v>11</v>
      </c>
      <c r="I103" s="76">
        <v>0</v>
      </c>
      <c r="J103" s="78">
        <f t="shared" si="11"/>
        <v>29</v>
      </c>
      <c r="K103" s="79">
        <v>18</v>
      </c>
      <c r="L103" s="76">
        <v>23</v>
      </c>
      <c r="M103" s="76">
        <v>0</v>
      </c>
      <c r="N103" s="78">
        <f t="shared" si="12"/>
        <v>41</v>
      </c>
      <c r="O103" s="80" t="str">
        <f t="shared" si="13"/>
        <v>△</v>
      </c>
      <c r="P103" s="78">
        <f t="shared" si="14"/>
        <v>12</v>
      </c>
      <c r="Q103" s="48">
        <f t="shared" si="15"/>
      </c>
      <c r="R103" s="40">
        <f t="shared" si="16"/>
        <v>1</v>
      </c>
      <c r="S103" s="78">
        <v>1</v>
      </c>
      <c r="T103" s="78">
        <v>0</v>
      </c>
      <c r="U103" s="80" t="str">
        <f t="shared" si="17"/>
        <v>△</v>
      </c>
      <c r="V103" s="78">
        <f t="shared" si="18"/>
        <v>207</v>
      </c>
      <c r="W103" s="81">
        <f t="shared" si="19"/>
        <v>8719</v>
      </c>
    </row>
    <row r="104" spans="1:25" s="47" customFormat="1" ht="12.75" customHeight="1">
      <c r="A104" s="44" t="s">
        <v>47</v>
      </c>
      <c r="B104" s="69">
        <f>SUM(B105:B109)</f>
        <v>39195</v>
      </c>
      <c r="C104" s="66" t="s">
        <v>31</v>
      </c>
      <c r="D104" s="67">
        <f>SUM(D105:D109)</f>
        <v>1393</v>
      </c>
      <c r="E104" s="68" t="str">
        <f t="shared" si="20"/>
        <v>△</v>
      </c>
      <c r="F104" s="69">
        <f t="shared" si="21"/>
        <v>1393</v>
      </c>
      <c r="G104" s="67">
        <f>SUM(G105:G109)</f>
        <v>112</v>
      </c>
      <c r="H104" s="67">
        <f>SUM(H105:H109)</f>
        <v>49</v>
      </c>
      <c r="I104" s="67">
        <f>SUM(I105:I109)</f>
        <v>1</v>
      </c>
      <c r="J104" s="69">
        <f t="shared" si="11"/>
        <v>162</v>
      </c>
      <c r="K104" s="70">
        <f>SUM(K105:K109)</f>
        <v>112</v>
      </c>
      <c r="L104" s="67">
        <f>SUM(L105:L109)</f>
        <v>89</v>
      </c>
      <c r="M104" s="67">
        <f>SUM(M105:M109)</f>
        <v>2</v>
      </c>
      <c r="N104" s="69">
        <f t="shared" si="12"/>
        <v>203</v>
      </c>
      <c r="O104" s="71" t="str">
        <f t="shared" si="13"/>
        <v>△</v>
      </c>
      <c r="P104" s="69">
        <f t="shared" si="14"/>
        <v>41</v>
      </c>
      <c r="Q104" s="45">
        <f t="shared" si="15"/>
      </c>
      <c r="R104" s="53">
        <f t="shared" si="16"/>
        <v>1</v>
      </c>
      <c r="S104" s="69">
        <f>SUM(S105:S109)</f>
        <v>1</v>
      </c>
      <c r="T104" s="69">
        <f>SUM(T105:T109)</f>
        <v>0</v>
      </c>
      <c r="U104" s="71" t="str">
        <f t="shared" si="17"/>
        <v>△</v>
      </c>
      <c r="V104" s="69">
        <f t="shared" si="18"/>
        <v>1433</v>
      </c>
      <c r="W104" s="72">
        <f t="shared" si="19"/>
        <v>37762</v>
      </c>
      <c r="Y104" s="47">
        <v>1</v>
      </c>
    </row>
    <row r="105" spans="1:24" ht="12.75" customHeight="1">
      <c r="A105" s="49">
        <v>80</v>
      </c>
      <c r="B105" s="78">
        <v>8704</v>
      </c>
      <c r="C105" s="75" t="s">
        <v>31</v>
      </c>
      <c r="D105" s="76">
        <v>216</v>
      </c>
      <c r="E105" s="77" t="str">
        <f t="shared" si="20"/>
        <v>△</v>
      </c>
      <c r="F105" s="78">
        <f t="shared" si="21"/>
        <v>216</v>
      </c>
      <c r="G105" s="76">
        <v>20</v>
      </c>
      <c r="H105" s="76">
        <v>9</v>
      </c>
      <c r="I105" s="76">
        <v>0</v>
      </c>
      <c r="J105" s="78">
        <f t="shared" si="11"/>
        <v>29</v>
      </c>
      <c r="K105" s="79">
        <v>20</v>
      </c>
      <c r="L105" s="76">
        <v>21</v>
      </c>
      <c r="M105" s="76">
        <v>1</v>
      </c>
      <c r="N105" s="78">
        <f t="shared" si="12"/>
        <v>42</v>
      </c>
      <c r="O105" s="80" t="str">
        <f t="shared" si="13"/>
        <v>△</v>
      </c>
      <c r="P105" s="78">
        <f t="shared" si="14"/>
        <v>13</v>
      </c>
      <c r="Q105" s="48">
        <f t="shared" si="15"/>
      </c>
      <c r="R105" s="40">
        <f t="shared" si="16"/>
        <v>1</v>
      </c>
      <c r="S105" s="78">
        <v>1</v>
      </c>
      <c r="T105" s="78">
        <v>0</v>
      </c>
      <c r="U105" s="80" t="str">
        <f t="shared" si="17"/>
        <v>△</v>
      </c>
      <c r="V105" s="78">
        <f t="shared" si="18"/>
        <v>228</v>
      </c>
      <c r="W105" s="81">
        <f t="shared" si="19"/>
        <v>8476</v>
      </c>
      <c r="X105" s="82"/>
    </row>
    <row r="106" spans="1:23" ht="12.75" customHeight="1">
      <c r="A106" s="49">
        <v>81</v>
      </c>
      <c r="B106" s="78">
        <v>8171</v>
      </c>
      <c r="C106" s="75" t="s">
        <v>31</v>
      </c>
      <c r="D106" s="76">
        <v>260</v>
      </c>
      <c r="E106" s="77" t="str">
        <f t="shared" si="20"/>
        <v>△</v>
      </c>
      <c r="F106" s="78">
        <f t="shared" si="21"/>
        <v>260</v>
      </c>
      <c r="G106" s="76">
        <v>25</v>
      </c>
      <c r="H106" s="76">
        <v>6</v>
      </c>
      <c r="I106" s="76">
        <v>0</v>
      </c>
      <c r="J106" s="78">
        <f t="shared" si="11"/>
        <v>31</v>
      </c>
      <c r="K106" s="79">
        <v>25</v>
      </c>
      <c r="L106" s="76">
        <v>14</v>
      </c>
      <c r="M106" s="76">
        <v>0</v>
      </c>
      <c r="N106" s="78">
        <f t="shared" si="12"/>
        <v>39</v>
      </c>
      <c r="O106" s="80" t="str">
        <f t="shared" si="13"/>
        <v>△</v>
      </c>
      <c r="P106" s="78">
        <f t="shared" si="14"/>
        <v>8</v>
      </c>
      <c r="Q106" s="48">
        <f t="shared" si="15"/>
      </c>
      <c r="R106" s="40">
        <f t="shared" si="16"/>
        <v>1</v>
      </c>
      <c r="S106" s="78">
        <v>1</v>
      </c>
      <c r="T106" s="78">
        <v>0</v>
      </c>
      <c r="U106" s="80" t="str">
        <f t="shared" si="17"/>
        <v>△</v>
      </c>
      <c r="V106" s="78">
        <f t="shared" si="18"/>
        <v>267</v>
      </c>
      <c r="W106" s="81">
        <f t="shared" si="19"/>
        <v>7904</v>
      </c>
    </row>
    <row r="107" spans="1:23" ht="12.75" customHeight="1">
      <c r="A107" s="49">
        <v>82</v>
      </c>
      <c r="B107" s="78">
        <v>7716</v>
      </c>
      <c r="C107" s="75" t="s">
        <v>31</v>
      </c>
      <c r="D107" s="76">
        <v>273</v>
      </c>
      <c r="E107" s="77" t="str">
        <f t="shared" si="20"/>
        <v>△</v>
      </c>
      <c r="F107" s="78">
        <f t="shared" si="21"/>
        <v>273</v>
      </c>
      <c r="G107" s="76">
        <v>20</v>
      </c>
      <c r="H107" s="76">
        <v>10</v>
      </c>
      <c r="I107" s="76">
        <v>1</v>
      </c>
      <c r="J107" s="78">
        <f t="shared" si="11"/>
        <v>31</v>
      </c>
      <c r="K107" s="79">
        <v>20</v>
      </c>
      <c r="L107" s="76">
        <v>19</v>
      </c>
      <c r="M107" s="76">
        <v>1</v>
      </c>
      <c r="N107" s="78">
        <f t="shared" si="12"/>
        <v>40</v>
      </c>
      <c r="O107" s="80" t="str">
        <f t="shared" si="13"/>
        <v>△</v>
      </c>
      <c r="P107" s="78">
        <f t="shared" si="14"/>
        <v>9</v>
      </c>
      <c r="Q107" s="48" t="str">
        <f t="shared" si="15"/>
        <v>△</v>
      </c>
      <c r="R107" s="40">
        <f t="shared" si="16"/>
        <v>1</v>
      </c>
      <c r="S107" s="78">
        <v>-1</v>
      </c>
      <c r="T107" s="78">
        <v>0</v>
      </c>
      <c r="U107" s="80" t="str">
        <f t="shared" si="17"/>
        <v>△</v>
      </c>
      <c r="V107" s="78">
        <f t="shared" si="18"/>
        <v>283</v>
      </c>
      <c r="W107" s="81">
        <f t="shared" si="19"/>
        <v>7433</v>
      </c>
    </row>
    <row r="108" spans="1:23" ht="12.75" customHeight="1">
      <c r="A108" s="49">
        <v>83</v>
      </c>
      <c r="B108" s="78">
        <v>7426</v>
      </c>
      <c r="C108" s="75" t="s">
        <v>31</v>
      </c>
      <c r="D108" s="76">
        <v>311</v>
      </c>
      <c r="E108" s="77" t="str">
        <f t="shared" si="20"/>
        <v>△</v>
      </c>
      <c r="F108" s="78">
        <f t="shared" si="21"/>
        <v>311</v>
      </c>
      <c r="G108" s="76">
        <v>16</v>
      </c>
      <c r="H108" s="76">
        <v>16</v>
      </c>
      <c r="I108" s="76">
        <v>0</v>
      </c>
      <c r="J108" s="78">
        <f t="shared" si="11"/>
        <v>32</v>
      </c>
      <c r="K108" s="79">
        <v>16</v>
      </c>
      <c r="L108" s="76">
        <v>18</v>
      </c>
      <c r="M108" s="76">
        <v>0</v>
      </c>
      <c r="N108" s="78">
        <f t="shared" si="12"/>
        <v>34</v>
      </c>
      <c r="O108" s="80" t="str">
        <f t="shared" si="13"/>
        <v>△</v>
      </c>
      <c r="P108" s="78">
        <f t="shared" si="14"/>
        <v>2</v>
      </c>
      <c r="Q108" s="48">
        <f t="shared" si="15"/>
      </c>
      <c r="R108" s="40">
        <f t="shared" si="16"/>
        <v>0</v>
      </c>
      <c r="S108" s="78">
        <v>0</v>
      </c>
      <c r="T108" s="78">
        <v>0</v>
      </c>
      <c r="U108" s="80" t="str">
        <f t="shared" si="17"/>
        <v>△</v>
      </c>
      <c r="V108" s="78">
        <f t="shared" si="18"/>
        <v>313</v>
      </c>
      <c r="W108" s="81">
        <f t="shared" si="19"/>
        <v>7113</v>
      </c>
    </row>
    <row r="109" spans="1:23" ht="12.75" customHeight="1">
      <c r="A109" s="49">
        <v>84</v>
      </c>
      <c r="B109" s="78">
        <v>7178</v>
      </c>
      <c r="C109" s="75" t="s">
        <v>31</v>
      </c>
      <c r="D109" s="76">
        <v>333</v>
      </c>
      <c r="E109" s="77" t="str">
        <f t="shared" si="20"/>
        <v>△</v>
      </c>
      <c r="F109" s="78">
        <f t="shared" si="21"/>
        <v>333</v>
      </c>
      <c r="G109" s="76">
        <v>31</v>
      </c>
      <c r="H109" s="76">
        <v>8</v>
      </c>
      <c r="I109" s="76">
        <v>0</v>
      </c>
      <c r="J109" s="78">
        <f t="shared" si="11"/>
        <v>39</v>
      </c>
      <c r="K109" s="79">
        <v>31</v>
      </c>
      <c r="L109" s="76">
        <v>17</v>
      </c>
      <c r="M109" s="76">
        <v>0</v>
      </c>
      <c r="N109" s="78">
        <f t="shared" si="12"/>
        <v>48</v>
      </c>
      <c r="O109" s="80" t="str">
        <f t="shared" si="13"/>
        <v>△</v>
      </c>
      <c r="P109" s="78">
        <f t="shared" si="14"/>
        <v>9</v>
      </c>
      <c r="Q109" s="48">
        <f t="shared" si="15"/>
      </c>
      <c r="R109" s="40">
        <f t="shared" si="16"/>
        <v>0</v>
      </c>
      <c r="S109" s="78">
        <v>0</v>
      </c>
      <c r="T109" s="78">
        <v>0</v>
      </c>
      <c r="U109" s="80" t="str">
        <f t="shared" si="17"/>
        <v>△</v>
      </c>
      <c r="V109" s="78">
        <f t="shared" si="18"/>
        <v>342</v>
      </c>
      <c r="W109" s="81">
        <f t="shared" si="19"/>
        <v>6836</v>
      </c>
    </row>
    <row r="110" spans="1:25" s="47" customFormat="1" ht="12.75" customHeight="1">
      <c r="A110" s="44" t="s">
        <v>48</v>
      </c>
      <c r="B110" s="69">
        <f>SUM(B111:B115)</f>
        <v>24977</v>
      </c>
      <c r="C110" s="66" t="s">
        <v>31</v>
      </c>
      <c r="D110" s="67">
        <f>SUM(D111:D115)</f>
        <v>1626</v>
      </c>
      <c r="E110" s="68" t="str">
        <f t="shared" si="20"/>
        <v>△</v>
      </c>
      <c r="F110" s="69">
        <f t="shared" si="21"/>
        <v>1626</v>
      </c>
      <c r="G110" s="67">
        <f>SUM(G111:G115)</f>
        <v>84</v>
      </c>
      <c r="H110" s="67">
        <f>SUM(H111:H115)</f>
        <v>36</v>
      </c>
      <c r="I110" s="67">
        <f>SUM(I111:I115)</f>
        <v>0</v>
      </c>
      <c r="J110" s="69">
        <f t="shared" si="11"/>
        <v>120</v>
      </c>
      <c r="K110" s="70">
        <f>SUM(K111:K115)</f>
        <v>84</v>
      </c>
      <c r="L110" s="67">
        <f>SUM(L111:L115)</f>
        <v>89</v>
      </c>
      <c r="M110" s="67">
        <f>SUM(M111:M115)</f>
        <v>1</v>
      </c>
      <c r="N110" s="69">
        <f t="shared" si="12"/>
        <v>174</v>
      </c>
      <c r="O110" s="71" t="str">
        <f t="shared" si="13"/>
        <v>△</v>
      </c>
      <c r="P110" s="69">
        <f t="shared" si="14"/>
        <v>54</v>
      </c>
      <c r="Q110" s="45" t="str">
        <f t="shared" si="15"/>
        <v>△</v>
      </c>
      <c r="R110" s="53">
        <f t="shared" si="16"/>
        <v>3</v>
      </c>
      <c r="S110" s="69">
        <f>SUM(S111:S115)</f>
        <v>-3</v>
      </c>
      <c r="T110" s="69">
        <f>SUM(T111:T115)</f>
        <v>0</v>
      </c>
      <c r="U110" s="71" t="str">
        <f t="shared" si="17"/>
        <v>△</v>
      </c>
      <c r="V110" s="69">
        <f t="shared" si="18"/>
        <v>1683</v>
      </c>
      <c r="W110" s="72">
        <f t="shared" si="19"/>
        <v>23294</v>
      </c>
      <c r="X110" s="73"/>
      <c r="Y110" s="47">
        <v>1</v>
      </c>
    </row>
    <row r="111" spans="1:23" ht="12.75" customHeight="1">
      <c r="A111" s="49">
        <v>85</v>
      </c>
      <c r="B111" s="78">
        <v>6477</v>
      </c>
      <c r="C111" s="75" t="s">
        <v>31</v>
      </c>
      <c r="D111" s="76">
        <v>316</v>
      </c>
      <c r="E111" s="77" t="str">
        <f t="shared" si="20"/>
        <v>△</v>
      </c>
      <c r="F111" s="78">
        <f t="shared" si="21"/>
        <v>316</v>
      </c>
      <c r="G111" s="76">
        <v>17</v>
      </c>
      <c r="H111" s="76">
        <v>11</v>
      </c>
      <c r="I111" s="76">
        <v>0</v>
      </c>
      <c r="J111" s="78">
        <f t="shared" si="11"/>
        <v>28</v>
      </c>
      <c r="K111" s="79">
        <v>17</v>
      </c>
      <c r="L111" s="76">
        <v>21</v>
      </c>
      <c r="M111" s="76">
        <v>0</v>
      </c>
      <c r="N111" s="78">
        <f t="shared" si="12"/>
        <v>38</v>
      </c>
      <c r="O111" s="80" t="str">
        <f t="shared" si="13"/>
        <v>△</v>
      </c>
      <c r="P111" s="78">
        <f t="shared" si="14"/>
        <v>10</v>
      </c>
      <c r="Q111" s="48">
        <f t="shared" si="15"/>
      </c>
      <c r="R111" s="40">
        <f t="shared" si="16"/>
        <v>0</v>
      </c>
      <c r="S111" s="78">
        <v>0</v>
      </c>
      <c r="T111" s="78">
        <v>0</v>
      </c>
      <c r="U111" s="80" t="str">
        <f t="shared" si="17"/>
        <v>△</v>
      </c>
      <c r="V111" s="78">
        <f t="shared" si="18"/>
        <v>326</v>
      </c>
      <c r="W111" s="81">
        <f t="shared" si="19"/>
        <v>6151</v>
      </c>
    </row>
    <row r="112" spans="1:23" ht="12.75" customHeight="1">
      <c r="A112" s="49">
        <v>86</v>
      </c>
      <c r="B112" s="78">
        <v>5471</v>
      </c>
      <c r="C112" s="75" t="s">
        <v>31</v>
      </c>
      <c r="D112" s="76">
        <v>342</v>
      </c>
      <c r="E112" s="77" t="str">
        <f t="shared" si="20"/>
        <v>△</v>
      </c>
      <c r="F112" s="78">
        <f t="shared" si="21"/>
        <v>342</v>
      </c>
      <c r="G112" s="76">
        <v>18</v>
      </c>
      <c r="H112" s="76">
        <v>7</v>
      </c>
      <c r="I112" s="76">
        <v>0</v>
      </c>
      <c r="J112" s="78">
        <f t="shared" si="11"/>
        <v>25</v>
      </c>
      <c r="K112" s="79">
        <v>18</v>
      </c>
      <c r="L112" s="76">
        <v>22</v>
      </c>
      <c r="M112" s="76">
        <v>0</v>
      </c>
      <c r="N112" s="78">
        <f t="shared" si="12"/>
        <v>40</v>
      </c>
      <c r="O112" s="80" t="str">
        <f t="shared" si="13"/>
        <v>△</v>
      </c>
      <c r="P112" s="78">
        <f t="shared" si="14"/>
        <v>15</v>
      </c>
      <c r="Q112" s="48">
        <f t="shared" si="15"/>
      </c>
      <c r="R112" s="40">
        <f t="shared" si="16"/>
        <v>0</v>
      </c>
      <c r="S112" s="78">
        <v>0</v>
      </c>
      <c r="T112" s="78">
        <v>0</v>
      </c>
      <c r="U112" s="80" t="str">
        <f t="shared" si="17"/>
        <v>△</v>
      </c>
      <c r="V112" s="78">
        <f t="shared" si="18"/>
        <v>357</v>
      </c>
      <c r="W112" s="81">
        <f t="shared" si="19"/>
        <v>5114</v>
      </c>
    </row>
    <row r="113" spans="1:23" ht="12.75" customHeight="1">
      <c r="A113" s="49">
        <v>87</v>
      </c>
      <c r="B113" s="78">
        <v>4967</v>
      </c>
      <c r="C113" s="75" t="s">
        <v>31</v>
      </c>
      <c r="D113" s="76">
        <v>303</v>
      </c>
      <c r="E113" s="77" t="str">
        <f t="shared" si="20"/>
        <v>△</v>
      </c>
      <c r="F113" s="78">
        <f t="shared" si="21"/>
        <v>303</v>
      </c>
      <c r="G113" s="76">
        <v>21</v>
      </c>
      <c r="H113" s="76">
        <v>8</v>
      </c>
      <c r="I113" s="76">
        <v>0</v>
      </c>
      <c r="J113" s="78">
        <f t="shared" si="11"/>
        <v>29</v>
      </c>
      <c r="K113" s="79">
        <v>21</v>
      </c>
      <c r="L113" s="76">
        <v>23</v>
      </c>
      <c r="M113" s="76">
        <v>0</v>
      </c>
      <c r="N113" s="78">
        <f t="shared" si="12"/>
        <v>44</v>
      </c>
      <c r="O113" s="80" t="str">
        <f t="shared" si="13"/>
        <v>△</v>
      </c>
      <c r="P113" s="78">
        <f t="shared" si="14"/>
        <v>15</v>
      </c>
      <c r="Q113" s="48" t="str">
        <f t="shared" si="15"/>
        <v>△</v>
      </c>
      <c r="R113" s="40">
        <f t="shared" si="16"/>
        <v>1</v>
      </c>
      <c r="S113" s="78">
        <v>-1</v>
      </c>
      <c r="T113" s="78">
        <v>0</v>
      </c>
      <c r="U113" s="80" t="str">
        <f t="shared" si="17"/>
        <v>△</v>
      </c>
      <c r="V113" s="78">
        <f t="shared" si="18"/>
        <v>319</v>
      </c>
      <c r="W113" s="81">
        <f t="shared" si="19"/>
        <v>4648</v>
      </c>
    </row>
    <row r="114" spans="1:23" ht="12.75" customHeight="1">
      <c r="A114" s="49">
        <v>88</v>
      </c>
      <c r="B114" s="78">
        <v>4285</v>
      </c>
      <c r="C114" s="75" t="s">
        <v>31</v>
      </c>
      <c r="D114" s="76">
        <v>337</v>
      </c>
      <c r="E114" s="77" t="str">
        <f t="shared" si="20"/>
        <v>△</v>
      </c>
      <c r="F114" s="78">
        <f t="shared" si="21"/>
        <v>337</v>
      </c>
      <c r="G114" s="76">
        <v>13</v>
      </c>
      <c r="H114" s="76">
        <v>6</v>
      </c>
      <c r="I114" s="76">
        <v>0</v>
      </c>
      <c r="J114" s="78">
        <f t="shared" si="11"/>
        <v>19</v>
      </c>
      <c r="K114" s="79">
        <v>13</v>
      </c>
      <c r="L114" s="76">
        <v>15</v>
      </c>
      <c r="M114" s="76">
        <v>0</v>
      </c>
      <c r="N114" s="78">
        <f t="shared" si="12"/>
        <v>28</v>
      </c>
      <c r="O114" s="80" t="str">
        <f t="shared" si="13"/>
        <v>△</v>
      </c>
      <c r="P114" s="78">
        <f t="shared" si="14"/>
        <v>9</v>
      </c>
      <c r="Q114" s="48" t="str">
        <f t="shared" si="15"/>
        <v>△</v>
      </c>
      <c r="R114" s="40">
        <f t="shared" si="16"/>
        <v>1</v>
      </c>
      <c r="S114" s="78">
        <v>-1</v>
      </c>
      <c r="T114" s="78">
        <v>0</v>
      </c>
      <c r="U114" s="80" t="str">
        <f t="shared" si="17"/>
        <v>△</v>
      </c>
      <c r="V114" s="78">
        <f t="shared" si="18"/>
        <v>347</v>
      </c>
      <c r="W114" s="81">
        <f t="shared" si="19"/>
        <v>3938</v>
      </c>
    </row>
    <row r="115" spans="1:23" ht="12.75" customHeight="1">
      <c r="A115" s="49">
        <v>89</v>
      </c>
      <c r="B115" s="78">
        <v>3777</v>
      </c>
      <c r="C115" s="75" t="s">
        <v>31</v>
      </c>
      <c r="D115" s="76">
        <v>328</v>
      </c>
      <c r="E115" s="77" t="str">
        <f t="shared" si="20"/>
        <v>△</v>
      </c>
      <c r="F115" s="78">
        <f t="shared" si="21"/>
        <v>328</v>
      </c>
      <c r="G115" s="76">
        <v>15</v>
      </c>
      <c r="H115" s="76">
        <v>4</v>
      </c>
      <c r="I115" s="76">
        <v>0</v>
      </c>
      <c r="J115" s="78">
        <f t="shared" si="11"/>
        <v>19</v>
      </c>
      <c r="K115" s="79">
        <v>15</v>
      </c>
      <c r="L115" s="76">
        <v>8</v>
      </c>
      <c r="M115" s="76">
        <v>1</v>
      </c>
      <c r="N115" s="78">
        <f t="shared" si="12"/>
        <v>24</v>
      </c>
      <c r="O115" s="80" t="str">
        <f t="shared" si="13"/>
        <v>△</v>
      </c>
      <c r="P115" s="78">
        <f t="shared" si="14"/>
        <v>5</v>
      </c>
      <c r="Q115" s="48" t="str">
        <f t="shared" si="15"/>
        <v>△</v>
      </c>
      <c r="R115" s="40">
        <f t="shared" si="16"/>
        <v>1</v>
      </c>
      <c r="S115" s="78">
        <v>-1</v>
      </c>
      <c r="T115" s="78">
        <v>0</v>
      </c>
      <c r="U115" s="80" t="str">
        <f t="shared" si="17"/>
        <v>△</v>
      </c>
      <c r="V115" s="78">
        <f t="shared" si="18"/>
        <v>334</v>
      </c>
      <c r="W115" s="81">
        <f t="shared" si="19"/>
        <v>3443</v>
      </c>
    </row>
    <row r="116" spans="1:25" s="47" customFormat="1" ht="12.75" customHeight="1">
      <c r="A116" s="44" t="s">
        <v>49</v>
      </c>
      <c r="B116" s="69">
        <f>SUM(B117:B121)</f>
        <v>12111</v>
      </c>
      <c r="C116" s="66" t="s">
        <v>31</v>
      </c>
      <c r="D116" s="67">
        <f>SUM(D117:D121)</f>
        <v>1432</v>
      </c>
      <c r="E116" s="68" t="str">
        <f t="shared" si="20"/>
        <v>△</v>
      </c>
      <c r="F116" s="69">
        <f t="shared" si="21"/>
        <v>1432</v>
      </c>
      <c r="G116" s="67">
        <f>SUM(G117:G121)</f>
        <v>51</v>
      </c>
      <c r="H116" s="67">
        <f>SUM(H117:H121)</f>
        <v>19</v>
      </c>
      <c r="I116" s="67">
        <f>SUM(I117:I121)</f>
        <v>1</v>
      </c>
      <c r="J116" s="69">
        <f t="shared" si="11"/>
        <v>71</v>
      </c>
      <c r="K116" s="70">
        <f>SUM(K117:K121)</f>
        <v>51</v>
      </c>
      <c r="L116" s="67">
        <f>SUM(L117:L121)</f>
        <v>30</v>
      </c>
      <c r="M116" s="67">
        <f>SUM(M117:M121)</f>
        <v>1</v>
      </c>
      <c r="N116" s="69">
        <f t="shared" si="12"/>
        <v>82</v>
      </c>
      <c r="O116" s="71" t="str">
        <f t="shared" si="13"/>
        <v>△</v>
      </c>
      <c r="P116" s="69">
        <f t="shared" si="14"/>
        <v>11</v>
      </c>
      <c r="Q116" s="45">
        <f t="shared" si="15"/>
      </c>
      <c r="R116" s="53">
        <f t="shared" si="16"/>
        <v>0</v>
      </c>
      <c r="S116" s="69">
        <f>SUM(S117:S121)</f>
        <v>0</v>
      </c>
      <c r="T116" s="69">
        <f>SUM(T117:T121)</f>
        <v>0</v>
      </c>
      <c r="U116" s="71" t="str">
        <f t="shared" si="17"/>
        <v>△</v>
      </c>
      <c r="V116" s="69">
        <f t="shared" si="18"/>
        <v>1443</v>
      </c>
      <c r="W116" s="72">
        <f t="shared" si="19"/>
        <v>10668</v>
      </c>
      <c r="X116" s="73"/>
      <c r="Y116" s="47">
        <v>1</v>
      </c>
    </row>
    <row r="117" spans="1:23" ht="12.75" customHeight="1">
      <c r="A117" s="49">
        <v>90</v>
      </c>
      <c r="B117" s="78">
        <v>3761</v>
      </c>
      <c r="C117" s="75" t="s">
        <v>31</v>
      </c>
      <c r="D117" s="76">
        <v>352</v>
      </c>
      <c r="E117" s="77" t="str">
        <f t="shared" si="20"/>
        <v>△</v>
      </c>
      <c r="F117" s="78">
        <f t="shared" si="21"/>
        <v>352</v>
      </c>
      <c r="G117" s="76">
        <v>12</v>
      </c>
      <c r="H117" s="76">
        <v>4</v>
      </c>
      <c r="I117" s="76">
        <v>0</v>
      </c>
      <c r="J117" s="78">
        <f t="shared" si="11"/>
        <v>16</v>
      </c>
      <c r="K117" s="79">
        <v>12</v>
      </c>
      <c r="L117" s="76">
        <v>7</v>
      </c>
      <c r="M117" s="76">
        <v>0</v>
      </c>
      <c r="N117" s="78">
        <f t="shared" si="12"/>
        <v>19</v>
      </c>
      <c r="O117" s="80" t="str">
        <f t="shared" si="13"/>
        <v>△</v>
      </c>
      <c r="P117" s="78">
        <f t="shared" si="14"/>
        <v>3</v>
      </c>
      <c r="Q117" s="48">
        <f t="shared" si="15"/>
      </c>
      <c r="R117" s="40">
        <f t="shared" si="16"/>
        <v>0</v>
      </c>
      <c r="S117" s="78">
        <v>0</v>
      </c>
      <c r="T117" s="78">
        <v>0</v>
      </c>
      <c r="U117" s="80" t="str">
        <f t="shared" si="17"/>
        <v>△</v>
      </c>
      <c r="V117" s="78">
        <f t="shared" si="18"/>
        <v>355</v>
      </c>
      <c r="W117" s="81">
        <f t="shared" si="19"/>
        <v>3406</v>
      </c>
    </row>
    <row r="118" spans="1:23" ht="12.75" customHeight="1">
      <c r="A118" s="49">
        <v>91</v>
      </c>
      <c r="B118" s="78">
        <v>2426</v>
      </c>
      <c r="C118" s="75" t="s">
        <v>31</v>
      </c>
      <c r="D118" s="76">
        <v>262</v>
      </c>
      <c r="E118" s="77" t="str">
        <f t="shared" si="20"/>
        <v>△</v>
      </c>
      <c r="F118" s="78">
        <f t="shared" si="21"/>
        <v>262</v>
      </c>
      <c r="G118" s="76">
        <v>15</v>
      </c>
      <c r="H118" s="76">
        <v>3</v>
      </c>
      <c r="I118" s="76">
        <v>0</v>
      </c>
      <c r="J118" s="78">
        <f t="shared" si="11"/>
        <v>18</v>
      </c>
      <c r="K118" s="79">
        <v>15</v>
      </c>
      <c r="L118" s="76">
        <v>14</v>
      </c>
      <c r="M118" s="76">
        <v>1</v>
      </c>
      <c r="N118" s="78">
        <f t="shared" si="12"/>
        <v>30</v>
      </c>
      <c r="O118" s="80" t="str">
        <f t="shared" si="13"/>
        <v>△</v>
      </c>
      <c r="P118" s="78">
        <f t="shared" si="14"/>
        <v>12</v>
      </c>
      <c r="Q118" s="48">
        <f t="shared" si="15"/>
      </c>
      <c r="R118" s="40">
        <f t="shared" si="16"/>
        <v>0</v>
      </c>
      <c r="S118" s="78">
        <v>0</v>
      </c>
      <c r="T118" s="78">
        <v>0</v>
      </c>
      <c r="U118" s="80" t="str">
        <f t="shared" si="17"/>
        <v>△</v>
      </c>
      <c r="V118" s="78">
        <f t="shared" si="18"/>
        <v>274</v>
      </c>
      <c r="W118" s="81">
        <f t="shared" si="19"/>
        <v>2152</v>
      </c>
    </row>
    <row r="119" spans="1:23" ht="12.75" customHeight="1">
      <c r="A119" s="49">
        <v>92</v>
      </c>
      <c r="B119" s="74">
        <v>2207</v>
      </c>
      <c r="C119" s="75" t="s">
        <v>31</v>
      </c>
      <c r="D119" s="76">
        <v>295</v>
      </c>
      <c r="E119" s="77" t="str">
        <f t="shared" si="20"/>
        <v>△</v>
      </c>
      <c r="F119" s="78">
        <f t="shared" si="21"/>
        <v>295</v>
      </c>
      <c r="G119" s="76">
        <v>9</v>
      </c>
      <c r="H119" s="76">
        <v>7</v>
      </c>
      <c r="I119" s="76">
        <v>0</v>
      </c>
      <c r="J119" s="78">
        <f t="shared" si="11"/>
        <v>16</v>
      </c>
      <c r="K119" s="79">
        <v>9</v>
      </c>
      <c r="L119" s="76">
        <v>2</v>
      </c>
      <c r="M119" s="76">
        <v>0</v>
      </c>
      <c r="N119" s="78">
        <f t="shared" si="12"/>
        <v>11</v>
      </c>
      <c r="O119" s="80">
        <f t="shared" si="13"/>
      </c>
      <c r="P119" s="78">
        <f t="shared" si="14"/>
        <v>5</v>
      </c>
      <c r="Q119" s="48">
        <f t="shared" si="15"/>
      </c>
      <c r="R119" s="40">
        <f t="shared" si="16"/>
        <v>0</v>
      </c>
      <c r="S119" s="78">
        <v>0</v>
      </c>
      <c r="T119" s="78">
        <v>0</v>
      </c>
      <c r="U119" s="80" t="str">
        <f t="shared" si="17"/>
        <v>△</v>
      </c>
      <c r="V119" s="78">
        <f t="shared" si="18"/>
        <v>290</v>
      </c>
      <c r="W119" s="81">
        <f t="shared" si="19"/>
        <v>1917</v>
      </c>
    </row>
    <row r="120" spans="1:23" ht="12.75" customHeight="1">
      <c r="A120" s="49">
        <v>93</v>
      </c>
      <c r="B120" s="74">
        <v>1946</v>
      </c>
      <c r="C120" s="75" t="s">
        <v>31</v>
      </c>
      <c r="D120" s="76">
        <v>293</v>
      </c>
      <c r="E120" s="77" t="str">
        <f t="shared" si="20"/>
        <v>△</v>
      </c>
      <c r="F120" s="78">
        <f t="shared" si="21"/>
        <v>293</v>
      </c>
      <c r="G120" s="76">
        <v>6</v>
      </c>
      <c r="H120" s="76">
        <v>3</v>
      </c>
      <c r="I120" s="76">
        <v>1</v>
      </c>
      <c r="J120" s="78">
        <f t="shared" si="11"/>
        <v>10</v>
      </c>
      <c r="K120" s="79">
        <v>6</v>
      </c>
      <c r="L120" s="76">
        <v>3</v>
      </c>
      <c r="M120" s="76">
        <v>0</v>
      </c>
      <c r="N120" s="78">
        <f t="shared" si="12"/>
        <v>9</v>
      </c>
      <c r="O120" s="80">
        <f t="shared" si="13"/>
      </c>
      <c r="P120" s="78">
        <f t="shared" si="14"/>
        <v>1</v>
      </c>
      <c r="Q120" s="48">
        <f t="shared" si="15"/>
      </c>
      <c r="R120" s="40">
        <f t="shared" si="16"/>
        <v>0</v>
      </c>
      <c r="S120" s="78">
        <v>0</v>
      </c>
      <c r="T120" s="78">
        <v>0</v>
      </c>
      <c r="U120" s="80" t="str">
        <f t="shared" si="17"/>
        <v>△</v>
      </c>
      <c r="V120" s="78">
        <f t="shared" si="18"/>
        <v>292</v>
      </c>
      <c r="W120" s="81">
        <f t="shared" si="19"/>
        <v>1654</v>
      </c>
    </row>
    <row r="121" spans="1:23" ht="12.75" customHeight="1">
      <c r="A121" s="49">
        <v>94</v>
      </c>
      <c r="B121" s="74">
        <v>1771</v>
      </c>
      <c r="C121" s="75" t="s">
        <v>31</v>
      </c>
      <c r="D121" s="76">
        <v>230</v>
      </c>
      <c r="E121" s="77" t="str">
        <f t="shared" si="20"/>
        <v>△</v>
      </c>
      <c r="F121" s="78">
        <f t="shared" si="21"/>
        <v>230</v>
      </c>
      <c r="G121" s="76">
        <v>9</v>
      </c>
      <c r="H121" s="76">
        <v>2</v>
      </c>
      <c r="I121" s="76">
        <v>0</v>
      </c>
      <c r="J121" s="78">
        <f t="shared" si="11"/>
        <v>11</v>
      </c>
      <c r="K121" s="79">
        <v>9</v>
      </c>
      <c r="L121" s="76">
        <v>4</v>
      </c>
      <c r="M121" s="76">
        <v>0</v>
      </c>
      <c r="N121" s="78">
        <f t="shared" si="12"/>
        <v>13</v>
      </c>
      <c r="O121" s="80" t="str">
        <f t="shared" si="13"/>
        <v>△</v>
      </c>
      <c r="P121" s="78">
        <f t="shared" si="14"/>
        <v>2</v>
      </c>
      <c r="Q121" s="48">
        <f t="shared" si="15"/>
      </c>
      <c r="R121" s="40">
        <f t="shared" si="16"/>
        <v>0</v>
      </c>
      <c r="S121" s="78">
        <v>0</v>
      </c>
      <c r="T121" s="74">
        <v>0</v>
      </c>
      <c r="U121" s="80" t="str">
        <f t="shared" si="17"/>
        <v>△</v>
      </c>
      <c r="V121" s="78">
        <f t="shared" si="18"/>
        <v>232</v>
      </c>
      <c r="W121" s="81">
        <f t="shared" si="19"/>
        <v>1539</v>
      </c>
    </row>
    <row r="122" spans="1:25" s="47" customFormat="1" ht="12.75" customHeight="1">
      <c r="A122" s="44" t="s">
        <v>50</v>
      </c>
      <c r="B122" s="65">
        <f>SUM(B123:B127)</f>
        <v>4198</v>
      </c>
      <c r="C122" s="66" t="s">
        <v>31</v>
      </c>
      <c r="D122" s="67">
        <f>SUM(D123:D127)</f>
        <v>708</v>
      </c>
      <c r="E122" s="68" t="str">
        <f t="shared" si="20"/>
        <v>△</v>
      </c>
      <c r="F122" s="69">
        <f t="shared" si="21"/>
        <v>708</v>
      </c>
      <c r="G122" s="67">
        <f>SUM(G123:G127)</f>
        <v>16</v>
      </c>
      <c r="H122" s="67">
        <f>SUM(H123:H127)</f>
        <v>2</v>
      </c>
      <c r="I122" s="67">
        <f>SUM(I123:I127)</f>
        <v>0</v>
      </c>
      <c r="J122" s="69">
        <f t="shared" si="11"/>
        <v>18</v>
      </c>
      <c r="K122" s="70">
        <f>SUM(K123:K127)</f>
        <v>16</v>
      </c>
      <c r="L122" s="67">
        <f>SUM(L123:L127)</f>
        <v>8</v>
      </c>
      <c r="M122" s="67">
        <f>SUM(M123:M127)</f>
        <v>0</v>
      </c>
      <c r="N122" s="69">
        <f t="shared" si="12"/>
        <v>24</v>
      </c>
      <c r="O122" s="71" t="str">
        <f t="shared" si="13"/>
        <v>△</v>
      </c>
      <c r="P122" s="69">
        <f t="shared" si="14"/>
        <v>6</v>
      </c>
      <c r="Q122" s="45">
        <f t="shared" si="15"/>
      </c>
      <c r="R122" s="53">
        <f t="shared" si="16"/>
        <v>0</v>
      </c>
      <c r="S122" s="69">
        <f>SUM(S123:S127)</f>
        <v>0</v>
      </c>
      <c r="T122" s="65">
        <f>SUM(T123:T127)</f>
        <v>0</v>
      </c>
      <c r="U122" s="71" t="str">
        <f t="shared" si="17"/>
        <v>△</v>
      </c>
      <c r="V122" s="69">
        <f t="shared" si="18"/>
        <v>714</v>
      </c>
      <c r="W122" s="72">
        <f t="shared" si="19"/>
        <v>3484</v>
      </c>
      <c r="X122" s="73"/>
      <c r="Y122" s="47">
        <v>1</v>
      </c>
    </row>
    <row r="123" spans="1:23" ht="12.75" customHeight="1">
      <c r="A123" s="35">
        <v>95</v>
      </c>
      <c r="B123" s="74">
        <v>1308</v>
      </c>
      <c r="C123" s="75" t="s">
        <v>31</v>
      </c>
      <c r="D123" s="76">
        <v>187</v>
      </c>
      <c r="E123" s="77" t="str">
        <f t="shared" si="20"/>
        <v>△</v>
      </c>
      <c r="F123" s="78">
        <f t="shared" si="21"/>
        <v>187</v>
      </c>
      <c r="G123" s="76">
        <v>4</v>
      </c>
      <c r="H123" s="76">
        <v>1</v>
      </c>
      <c r="I123" s="76">
        <v>0</v>
      </c>
      <c r="J123" s="78">
        <f t="shared" si="11"/>
        <v>5</v>
      </c>
      <c r="K123" s="79">
        <v>4</v>
      </c>
      <c r="L123" s="76">
        <v>1</v>
      </c>
      <c r="M123" s="76">
        <v>0</v>
      </c>
      <c r="N123" s="78">
        <f t="shared" si="12"/>
        <v>5</v>
      </c>
      <c r="O123" s="80">
        <f t="shared" si="13"/>
      </c>
      <c r="P123" s="78">
        <f t="shared" si="14"/>
        <v>0</v>
      </c>
      <c r="Q123" s="48">
        <f t="shared" si="15"/>
      </c>
      <c r="R123" s="40">
        <f t="shared" si="16"/>
        <v>0</v>
      </c>
      <c r="S123" s="78">
        <v>0</v>
      </c>
      <c r="T123" s="74">
        <v>0</v>
      </c>
      <c r="U123" s="80" t="str">
        <f t="shared" si="17"/>
        <v>△</v>
      </c>
      <c r="V123" s="78">
        <f t="shared" si="18"/>
        <v>187</v>
      </c>
      <c r="W123" s="81">
        <f t="shared" si="19"/>
        <v>1121</v>
      </c>
    </row>
    <row r="124" spans="1:23" ht="12.75" customHeight="1">
      <c r="A124" s="49">
        <v>96</v>
      </c>
      <c r="B124" s="74">
        <v>986</v>
      </c>
      <c r="C124" s="75" t="s">
        <v>31</v>
      </c>
      <c r="D124" s="76">
        <v>173</v>
      </c>
      <c r="E124" s="77" t="str">
        <f t="shared" si="20"/>
        <v>△</v>
      </c>
      <c r="F124" s="78">
        <f t="shared" si="21"/>
        <v>173</v>
      </c>
      <c r="G124" s="76">
        <v>3</v>
      </c>
      <c r="H124" s="76">
        <v>0</v>
      </c>
      <c r="I124" s="76">
        <v>0</v>
      </c>
      <c r="J124" s="78">
        <f t="shared" si="11"/>
        <v>3</v>
      </c>
      <c r="K124" s="79">
        <v>3</v>
      </c>
      <c r="L124" s="76">
        <v>5</v>
      </c>
      <c r="M124" s="76">
        <v>0</v>
      </c>
      <c r="N124" s="78">
        <f t="shared" si="12"/>
        <v>8</v>
      </c>
      <c r="O124" s="80" t="str">
        <f t="shared" si="13"/>
        <v>△</v>
      </c>
      <c r="P124" s="78">
        <f t="shared" si="14"/>
        <v>5</v>
      </c>
      <c r="Q124" s="48">
        <f t="shared" si="15"/>
      </c>
      <c r="R124" s="40">
        <f t="shared" si="16"/>
        <v>0</v>
      </c>
      <c r="S124" s="78">
        <v>0</v>
      </c>
      <c r="T124" s="74">
        <v>0</v>
      </c>
      <c r="U124" s="80" t="str">
        <f t="shared" si="17"/>
        <v>△</v>
      </c>
      <c r="V124" s="78">
        <f t="shared" si="18"/>
        <v>178</v>
      </c>
      <c r="W124" s="81">
        <f t="shared" si="19"/>
        <v>808</v>
      </c>
    </row>
    <row r="125" spans="1:23" ht="12.75" customHeight="1">
      <c r="A125" s="49">
        <v>97</v>
      </c>
      <c r="B125" s="74">
        <v>844</v>
      </c>
      <c r="C125" s="75" t="s">
        <v>31</v>
      </c>
      <c r="D125" s="76">
        <v>150</v>
      </c>
      <c r="E125" s="77" t="str">
        <f t="shared" si="20"/>
        <v>△</v>
      </c>
      <c r="F125" s="78">
        <f t="shared" si="21"/>
        <v>150</v>
      </c>
      <c r="G125" s="76">
        <v>3</v>
      </c>
      <c r="H125" s="76">
        <v>1</v>
      </c>
      <c r="I125" s="76">
        <v>0</v>
      </c>
      <c r="J125" s="78">
        <f t="shared" si="11"/>
        <v>4</v>
      </c>
      <c r="K125" s="79">
        <v>3</v>
      </c>
      <c r="L125" s="76">
        <v>1</v>
      </c>
      <c r="M125" s="76">
        <v>0</v>
      </c>
      <c r="N125" s="78">
        <f t="shared" si="12"/>
        <v>4</v>
      </c>
      <c r="O125" s="80">
        <f t="shared" si="13"/>
      </c>
      <c r="P125" s="78">
        <f t="shared" si="14"/>
        <v>0</v>
      </c>
      <c r="Q125" s="48">
        <f t="shared" si="15"/>
      </c>
      <c r="R125" s="40">
        <f t="shared" si="16"/>
        <v>0</v>
      </c>
      <c r="S125" s="78">
        <v>0</v>
      </c>
      <c r="T125" s="74">
        <v>0</v>
      </c>
      <c r="U125" s="80" t="str">
        <f t="shared" si="17"/>
        <v>△</v>
      </c>
      <c r="V125" s="78">
        <f t="shared" si="18"/>
        <v>150</v>
      </c>
      <c r="W125" s="81">
        <f t="shared" si="19"/>
        <v>694</v>
      </c>
    </row>
    <row r="126" spans="1:23" ht="12.75" customHeight="1">
      <c r="A126" s="49">
        <v>98</v>
      </c>
      <c r="B126" s="74">
        <v>611</v>
      </c>
      <c r="C126" s="75" t="s">
        <v>31</v>
      </c>
      <c r="D126" s="76">
        <v>122</v>
      </c>
      <c r="E126" s="77" t="str">
        <f t="shared" si="20"/>
        <v>△</v>
      </c>
      <c r="F126" s="78">
        <f t="shared" si="21"/>
        <v>122</v>
      </c>
      <c r="G126" s="76">
        <v>5</v>
      </c>
      <c r="H126" s="76">
        <v>0</v>
      </c>
      <c r="I126" s="76">
        <v>0</v>
      </c>
      <c r="J126" s="78">
        <f t="shared" si="11"/>
        <v>5</v>
      </c>
      <c r="K126" s="79">
        <v>5</v>
      </c>
      <c r="L126" s="76">
        <v>0</v>
      </c>
      <c r="M126" s="76">
        <v>0</v>
      </c>
      <c r="N126" s="78">
        <f t="shared" si="12"/>
        <v>5</v>
      </c>
      <c r="O126" s="80">
        <f t="shared" si="13"/>
      </c>
      <c r="P126" s="78">
        <f t="shared" si="14"/>
        <v>0</v>
      </c>
      <c r="Q126" s="48">
        <f t="shared" si="15"/>
      </c>
      <c r="R126" s="40">
        <f t="shared" si="16"/>
        <v>0</v>
      </c>
      <c r="S126" s="78">
        <v>0</v>
      </c>
      <c r="T126" s="74">
        <v>0</v>
      </c>
      <c r="U126" s="80" t="str">
        <f t="shared" si="17"/>
        <v>△</v>
      </c>
      <c r="V126" s="78">
        <f t="shared" si="18"/>
        <v>122</v>
      </c>
      <c r="W126" s="81">
        <f t="shared" si="19"/>
        <v>489</v>
      </c>
    </row>
    <row r="127" spans="1:23" ht="12.75" customHeight="1">
      <c r="A127" s="49">
        <v>99</v>
      </c>
      <c r="B127" s="74">
        <v>449</v>
      </c>
      <c r="C127" s="75" t="s">
        <v>31</v>
      </c>
      <c r="D127" s="76">
        <v>76</v>
      </c>
      <c r="E127" s="77" t="str">
        <f t="shared" si="20"/>
        <v>△</v>
      </c>
      <c r="F127" s="78">
        <f t="shared" si="21"/>
        <v>76</v>
      </c>
      <c r="G127" s="76">
        <v>1</v>
      </c>
      <c r="H127" s="76">
        <v>0</v>
      </c>
      <c r="I127" s="76">
        <v>0</v>
      </c>
      <c r="J127" s="78">
        <f t="shared" si="11"/>
        <v>1</v>
      </c>
      <c r="K127" s="79">
        <v>1</v>
      </c>
      <c r="L127" s="76">
        <v>1</v>
      </c>
      <c r="M127" s="76">
        <v>0</v>
      </c>
      <c r="N127" s="78">
        <f t="shared" si="12"/>
        <v>2</v>
      </c>
      <c r="O127" s="80" t="str">
        <f t="shared" si="13"/>
        <v>△</v>
      </c>
      <c r="P127" s="78">
        <f t="shared" si="14"/>
        <v>1</v>
      </c>
      <c r="Q127" s="48">
        <f t="shared" si="15"/>
      </c>
      <c r="R127" s="40">
        <f t="shared" si="16"/>
        <v>0</v>
      </c>
      <c r="S127" s="78">
        <v>0</v>
      </c>
      <c r="T127" s="74">
        <v>0</v>
      </c>
      <c r="U127" s="80" t="str">
        <f t="shared" si="17"/>
        <v>△</v>
      </c>
      <c r="V127" s="78">
        <f t="shared" si="18"/>
        <v>77</v>
      </c>
      <c r="W127" s="81">
        <f t="shared" si="19"/>
        <v>372</v>
      </c>
    </row>
    <row r="128" spans="1:25" s="47" customFormat="1" ht="12.75" customHeight="1">
      <c r="A128" s="44" t="str">
        <f>"100～  "</f>
        <v>100～  </v>
      </c>
      <c r="B128" s="65">
        <v>824</v>
      </c>
      <c r="C128" s="66" t="s">
        <v>31</v>
      </c>
      <c r="D128" s="67">
        <v>164</v>
      </c>
      <c r="E128" s="68" t="str">
        <f t="shared" si="20"/>
        <v>△</v>
      </c>
      <c r="F128" s="69">
        <f t="shared" si="21"/>
        <v>164</v>
      </c>
      <c r="G128" s="67">
        <v>2</v>
      </c>
      <c r="H128" s="67">
        <v>0</v>
      </c>
      <c r="I128" s="67">
        <v>1</v>
      </c>
      <c r="J128" s="69">
        <f t="shared" si="11"/>
        <v>3</v>
      </c>
      <c r="K128" s="70">
        <v>2</v>
      </c>
      <c r="L128" s="67">
        <v>0</v>
      </c>
      <c r="M128" s="67">
        <v>0</v>
      </c>
      <c r="N128" s="69">
        <f t="shared" si="12"/>
        <v>2</v>
      </c>
      <c r="O128" s="71">
        <f t="shared" si="13"/>
      </c>
      <c r="P128" s="69">
        <f t="shared" si="14"/>
        <v>1</v>
      </c>
      <c r="Q128" s="45">
        <f t="shared" si="15"/>
      </c>
      <c r="R128" s="53">
        <f t="shared" si="16"/>
        <v>0</v>
      </c>
      <c r="S128" s="69">
        <v>0</v>
      </c>
      <c r="T128" s="65">
        <v>0</v>
      </c>
      <c r="U128" s="71" t="str">
        <f t="shared" si="17"/>
        <v>△</v>
      </c>
      <c r="V128" s="69">
        <f t="shared" si="18"/>
        <v>163</v>
      </c>
      <c r="W128" s="72">
        <f t="shared" si="19"/>
        <v>661</v>
      </c>
      <c r="Y128" s="47">
        <v>1</v>
      </c>
    </row>
    <row r="129" spans="1:25" ht="12.75" customHeight="1" thickBot="1">
      <c r="A129" s="83" t="s">
        <v>51</v>
      </c>
      <c r="B129" s="84">
        <v>1438</v>
      </c>
      <c r="C129" s="85"/>
      <c r="D129" s="85"/>
      <c r="E129" s="86"/>
      <c r="F129" s="87"/>
      <c r="G129" s="85"/>
      <c r="H129" s="85"/>
      <c r="I129" s="85"/>
      <c r="J129" s="87"/>
      <c r="K129" s="88"/>
      <c r="L129" s="85"/>
      <c r="M129" s="85"/>
      <c r="N129" s="87"/>
      <c r="O129" s="89"/>
      <c r="P129" s="87"/>
      <c r="Q129" s="89"/>
      <c r="R129" s="87"/>
      <c r="S129" s="87"/>
      <c r="T129" s="84"/>
      <c r="U129" s="89"/>
      <c r="V129" s="87"/>
      <c r="W129" s="90">
        <f>B129</f>
        <v>1438</v>
      </c>
      <c r="Y129" s="2">
        <v>1</v>
      </c>
    </row>
  </sheetData>
  <sheetProtection/>
  <mergeCells count="16">
    <mergeCell ref="G4:J4"/>
    <mergeCell ref="K4:N4"/>
    <mergeCell ref="O4:P5"/>
    <mergeCell ref="Q4:R4"/>
    <mergeCell ref="E5:F5"/>
    <mergeCell ref="Q5:R5"/>
    <mergeCell ref="A1:J1"/>
    <mergeCell ref="K1:L1"/>
    <mergeCell ref="M1:N1"/>
    <mergeCell ref="N2:T2"/>
    <mergeCell ref="V2:W2"/>
    <mergeCell ref="C3:F4"/>
    <mergeCell ref="G3:P3"/>
    <mergeCell ref="Q3:R3"/>
    <mergeCell ref="T3:T5"/>
    <mergeCell ref="U3:V5"/>
  </mergeCells>
  <printOptions/>
  <pageMargins left="0.9055118110236221" right="0.9055118110236221" top="0.7874015748031497" bottom="0.5905511811023623" header="0.5118110236220472" footer="0.5118110236220472"/>
  <pageSetup fitToWidth="4" horizontalDpi="600" verticalDpi="600" orientation="portrait" pageOrder="overThenDown" paperSize="9" scale="95" r:id="rId2"/>
  <rowBreaks count="1" manualBreakCount="1">
    <brk id="67" max="22" man="1"/>
  </rowBreaks>
  <colBreaks count="1" manualBreakCount="1">
    <brk id="10" min="5" max="12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10.125" style="0" customWidth="1"/>
    <col min="2" max="4" width="9.625" style="0" customWidth="1"/>
    <col min="5" max="5" width="0.5" style="0" customWidth="1"/>
    <col min="6" max="6" width="10.125" style="0" customWidth="1"/>
    <col min="7" max="9" width="9.625" style="0" customWidth="1"/>
    <col min="11" max="11" width="15.25390625" style="0" customWidth="1"/>
  </cols>
  <sheetData>
    <row r="1" spans="1:9" ht="17.25">
      <c r="A1" s="280" t="s">
        <v>77</v>
      </c>
      <c r="B1" s="281"/>
      <c r="C1" s="281"/>
      <c r="D1" s="281"/>
      <c r="E1" s="281"/>
      <c r="F1" s="281"/>
      <c r="G1" s="281"/>
      <c r="H1" s="281"/>
      <c r="I1" s="281"/>
    </row>
    <row r="2" spans="1:9" ht="17.25">
      <c r="A2" s="91"/>
      <c r="B2" s="92"/>
      <c r="C2" s="92"/>
      <c r="D2" s="92"/>
      <c r="E2" s="92"/>
      <c r="F2" s="92"/>
      <c r="G2" s="92"/>
      <c r="H2" s="92"/>
      <c r="I2" s="92"/>
    </row>
    <row r="3" spans="1:9" ht="14.25" thickBot="1">
      <c r="A3" s="93"/>
      <c r="B3" s="93"/>
      <c r="C3" s="94"/>
      <c r="D3" s="282" t="s">
        <v>2</v>
      </c>
      <c r="E3" s="283"/>
      <c r="F3" s="283"/>
      <c r="G3" s="283"/>
      <c r="H3" s="284" t="s">
        <v>78</v>
      </c>
      <c r="I3" s="284"/>
    </row>
    <row r="4" spans="1:9" ht="22.5" customHeight="1">
      <c r="A4" s="95" t="s">
        <v>79</v>
      </c>
      <c r="B4" s="96" t="s">
        <v>80</v>
      </c>
      <c r="C4" s="96" t="s">
        <v>81</v>
      </c>
      <c r="D4" s="9" t="s">
        <v>82</v>
      </c>
      <c r="E4" s="97"/>
      <c r="F4" s="96" t="s">
        <v>79</v>
      </c>
      <c r="G4" s="96" t="s">
        <v>28</v>
      </c>
      <c r="H4" s="96" t="s">
        <v>83</v>
      </c>
      <c r="I4" s="98" t="s">
        <v>84</v>
      </c>
    </row>
    <row r="5" spans="1:9" s="107" customFormat="1" ht="24" customHeight="1">
      <c r="A5" s="99" t="s">
        <v>28</v>
      </c>
      <c r="B5" s="100">
        <f>SUM(B7,B9,B11,B13,B15,B17,B19,B21,B23,B25,G5,G7,G9,G11,G13,G15,G17,G19,G21,G23,G25)</f>
        <v>15787</v>
      </c>
      <c r="C5" s="100">
        <f>SUM(C7,C9,C11,C13,C15,C17,C19,C21,C23,C25,H5,H7,H9,H11,H13,H15,H17,H19,H21,H23,H25)</f>
        <v>8219</v>
      </c>
      <c r="D5" s="101">
        <f>SUM(D7,D9,D11,D13,D15,D17,D19,D21,D23,D25,I5,I7,I9,I11,I13,I15,I17,I19,I21,I23,I25)</f>
        <v>7568</v>
      </c>
      <c r="E5" s="102"/>
      <c r="F5" s="103" t="s">
        <v>85</v>
      </c>
      <c r="G5" s="104">
        <f>SUM(H5:I5)</f>
        <v>321</v>
      </c>
      <c r="H5" s="105">
        <v>220</v>
      </c>
      <c r="I5" s="106">
        <v>101</v>
      </c>
    </row>
    <row r="6" spans="1:9" ht="24" customHeight="1">
      <c r="A6" s="99"/>
      <c r="B6" s="108" t="s">
        <v>281</v>
      </c>
      <c r="C6" s="108" t="s">
        <v>282</v>
      </c>
      <c r="D6" s="109" t="s">
        <v>283</v>
      </c>
      <c r="E6" s="110"/>
      <c r="F6" s="111"/>
      <c r="G6" s="112" t="s">
        <v>284</v>
      </c>
      <c r="H6" s="113" t="s">
        <v>285</v>
      </c>
      <c r="I6" s="114" t="s">
        <v>286</v>
      </c>
    </row>
    <row r="7" spans="1:9" ht="24" customHeight="1">
      <c r="A7" s="115" t="s">
        <v>86</v>
      </c>
      <c r="B7" s="104">
        <f>SUM(C7:D7)</f>
        <v>37</v>
      </c>
      <c r="C7" s="105">
        <v>18</v>
      </c>
      <c r="D7" s="116">
        <v>19</v>
      </c>
      <c r="E7" s="117"/>
      <c r="F7" s="118" t="s">
        <v>87</v>
      </c>
      <c r="G7" s="104">
        <f>SUM(H7:I7)</f>
        <v>540</v>
      </c>
      <c r="H7" s="105">
        <v>375</v>
      </c>
      <c r="I7" s="106">
        <v>165</v>
      </c>
    </row>
    <row r="8" spans="1:9" ht="24" customHeight="1">
      <c r="A8" s="115"/>
      <c r="B8" s="112" t="s">
        <v>287</v>
      </c>
      <c r="C8" s="113" t="s">
        <v>287</v>
      </c>
      <c r="D8" s="113" t="s">
        <v>288</v>
      </c>
      <c r="E8" s="110"/>
      <c r="F8" s="111"/>
      <c r="G8" s="112" t="s">
        <v>289</v>
      </c>
      <c r="H8" s="113" t="s">
        <v>290</v>
      </c>
      <c r="I8" s="114" t="s">
        <v>291</v>
      </c>
    </row>
    <row r="9" spans="1:9" ht="24" customHeight="1">
      <c r="A9" s="115" t="s">
        <v>88</v>
      </c>
      <c r="B9" s="104">
        <f>SUM(C9:D9)</f>
        <v>5</v>
      </c>
      <c r="C9" s="105">
        <v>3</v>
      </c>
      <c r="D9" s="116">
        <v>2</v>
      </c>
      <c r="E9" s="117"/>
      <c r="F9" s="118" t="s">
        <v>89</v>
      </c>
      <c r="G9" s="104">
        <f>SUM(H9:I9)</f>
        <v>720</v>
      </c>
      <c r="H9" s="105">
        <v>489</v>
      </c>
      <c r="I9" s="106">
        <v>231</v>
      </c>
    </row>
    <row r="10" spans="1:9" ht="24" customHeight="1">
      <c r="A10" s="115"/>
      <c r="B10" s="112" t="s">
        <v>292</v>
      </c>
      <c r="C10" s="113" t="s">
        <v>292</v>
      </c>
      <c r="D10" s="113" t="s">
        <v>292</v>
      </c>
      <c r="E10" s="110"/>
      <c r="F10" s="111"/>
      <c r="G10" s="112" t="s">
        <v>293</v>
      </c>
      <c r="H10" s="113" t="s">
        <v>294</v>
      </c>
      <c r="I10" s="114" t="s">
        <v>295</v>
      </c>
    </row>
    <row r="11" spans="1:9" ht="24" customHeight="1">
      <c r="A11" s="115" t="s">
        <v>90</v>
      </c>
      <c r="B11" s="104">
        <f>SUM(C11:D11)</f>
        <v>11</v>
      </c>
      <c r="C11" s="105">
        <v>8</v>
      </c>
      <c r="D11" s="116">
        <v>3</v>
      </c>
      <c r="E11" s="117"/>
      <c r="F11" s="118" t="s">
        <v>91</v>
      </c>
      <c r="G11" s="104">
        <f>SUM(H11:I11)</f>
        <v>912</v>
      </c>
      <c r="H11" s="105">
        <v>617</v>
      </c>
      <c r="I11" s="106">
        <v>295</v>
      </c>
    </row>
    <row r="12" spans="1:9" ht="24" customHeight="1">
      <c r="A12" s="115"/>
      <c r="B12" s="112" t="s">
        <v>296</v>
      </c>
      <c r="C12" s="113" t="s">
        <v>296</v>
      </c>
      <c r="D12" s="113" t="s">
        <v>292</v>
      </c>
      <c r="E12" s="110"/>
      <c r="F12" s="111"/>
      <c r="G12" s="112" t="s">
        <v>283</v>
      </c>
      <c r="H12" s="113" t="s">
        <v>297</v>
      </c>
      <c r="I12" s="114" t="s">
        <v>298</v>
      </c>
    </row>
    <row r="13" spans="1:9" ht="24" customHeight="1">
      <c r="A13" s="115" t="s">
        <v>92</v>
      </c>
      <c r="B13" s="104">
        <f>SUM(C13:D13)</f>
        <v>15</v>
      </c>
      <c r="C13" s="105">
        <v>11</v>
      </c>
      <c r="D13" s="116">
        <v>4</v>
      </c>
      <c r="E13" s="117"/>
      <c r="F13" s="118" t="s">
        <v>93</v>
      </c>
      <c r="G13" s="104">
        <f>SUM(H13:I13)</f>
        <v>1415</v>
      </c>
      <c r="H13" s="105">
        <v>954</v>
      </c>
      <c r="I13" s="106">
        <v>461</v>
      </c>
    </row>
    <row r="14" spans="1:9" ht="24" customHeight="1">
      <c r="A14" s="115"/>
      <c r="B14" s="112" t="s">
        <v>296</v>
      </c>
      <c r="C14" s="113" t="s">
        <v>299</v>
      </c>
      <c r="D14" s="113" t="s">
        <v>292</v>
      </c>
      <c r="E14" s="110"/>
      <c r="F14" s="111"/>
      <c r="G14" s="112" t="s">
        <v>300</v>
      </c>
      <c r="H14" s="113" t="s">
        <v>301</v>
      </c>
      <c r="I14" s="114" t="s">
        <v>302</v>
      </c>
    </row>
    <row r="15" spans="1:9" ht="24" customHeight="1">
      <c r="A15" s="115" t="s">
        <v>94</v>
      </c>
      <c r="B15" s="104">
        <f>SUM(C15:D15)</f>
        <v>31</v>
      </c>
      <c r="C15" s="105">
        <v>23</v>
      </c>
      <c r="D15" s="116">
        <v>8</v>
      </c>
      <c r="E15" s="117"/>
      <c r="F15" s="118" t="s">
        <v>95</v>
      </c>
      <c r="G15" s="104">
        <f>SUM(H15:I15)</f>
        <v>2193</v>
      </c>
      <c r="H15" s="105">
        <v>1377</v>
      </c>
      <c r="I15" s="106">
        <v>816</v>
      </c>
    </row>
    <row r="16" spans="1:9" ht="24" customHeight="1">
      <c r="A16" s="115"/>
      <c r="B16" s="112" t="s">
        <v>303</v>
      </c>
      <c r="C16" s="113" t="s">
        <v>288</v>
      </c>
      <c r="D16" s="113" t="s">
        <v>299</v>
      </c>
      <c r="E16" s="110"/>
      <c r="F16" s="111"/>
      <c r="G16" s="112" t="s">
        <v>304</v>
      </c>
      <c r="H16" s="113" t="s">
        <v>305</v>
      </c>
      <c r="I16" s="114" t="s">
        <v>306</v>
      </c>
    </row>
    <row r="17" spans="1:9" ht="24" customHeight="1">
      <c r="A17" s="115" t="s">
        <v>96</v>
      </c>
      <c r="B17" s="104">
        <f>SUM(C17:D17)</f>
        <v>39</v>
      </c>
      <c r="C17" s="105">
        <v>33</v>
      </c>
      <c r="D17" s="116">
        <v>6</v>
      </c>
      <c r="E17" s="117"/>
      <c r="F17" s="118" t="s">
        <v>97</v>
      </c>
      <c r="G17" s="104">
        <f>SUM(H17:I17)</f>
        <v>3090</v>
      </c>
      <c r="H17" s="105">
        <v>1697</v>
      </c>
      <c r="I17" s="106">
        <v>1393</v>
      </c>
    </row>
    <row r="18" spans="1:9" ht="24" customHeight="1">
      <c r="A18" s="115"/>
      <c r="B18" s="112" t="s">
        <v>307</v>
      </c>
      <c r="C18" s="113" t="s">
        <v>308</v>
      </c>
      <c r="D18" s="113" t="s">
        <v>296</v>
      </c>
      <c r="E18" s="110"/>
      <c r="F18" s="111"/>
      <c r="G18" s="112" t="s">
        <v>309</v>
      </c>
      <c r="H18" s="113" t="s">
        <v>310</v>
      </c>
      <c r="I18" s="114" t="s">
        <v>311</v>
      </c>
    </row>
    <row r="19" spans="1:9" ht="24" customHeight="1">
      <c r="A19" s="115" t="s">
        <v>98</v>
      </c>
      <c r="B19" s="104">
        <f>SUM(C19:D19)</f>
        <v>44</v>
      </c>
      <c r="C19" s="105">
        <v>35</v>
      </c>
      <c r="D19" s="116">
        <v>9</v>
      </c>
      <c r="E19" s="117"/>
      <c r="F19" s="118" t="s">
        <v>99</v>
      </c>
      <c r="G19" s="104">
        <f>SUM(H19:I19)</f>
        <v>2791</v>
      </c>
      <c r="H19" s="105">
        <v>1165</v>
      </c>
      <c r="I19" s="106">
        <v>1626</v>
      </c>
    </row>
    <row r="20" spans="1:9" ht="24" customHeight="1">
      <c r="A20" s="115"/>
      <c r="B20" s="112" t="s">
        <v>307</v>
      </c>
      <c r="C20" s="113" t="s">
        <v>312</v>
      </c>
      <c r="D20" s="113" t="s">
        <v>296</v>
      </c>
      <c r="E20" s="110"/>
      <c r="F20" s="111"/>
      <c r="G20" s="112" t="s">
        <v>313</v>
      </c>
      <c r="H20" s="113" t="s">
        <v>314</v>
      </c>
      <c r="I20" s="114" t="s">
        <v>315</v>
      </c>
    </row>
    <row r="21" spans="1:9" ht="24" customHeight="1">
      <c r="A21" s="115" t="s">
        <v>100</v>
      </c>
      <c r="B21" s="104">
        <f>SUM(C21:D21)</f>
        <v>114</v>
      </c>
      <c r="C21" s="105">
        <v>75</v>
      </c>
      <c r="D21" s="116">
        <v>39</v>
      </c>
      <c r="E21" s="117"/>
      <c r="F21" s="118" t="s">
        <v>101</v>
      </c>
      <c r="G21" s="104">
        <f>SUM(H21:I21)</f>
        <v>2091</v>
      </c>
      <c r="H21" s="105">
        <v>659</v>
      </c>
      <c r="I21" s="106">
        <v>1432</v>
      </c>
    </row>
    <row r="22" spans="1:9" ht="24" customHeight="1">
      <c r="A22" s="115"/>
      <c r="B22" s="112" t="s">
        <v>316</v>
      </c>
      <c r="C22" s="113" t="s">
        <v>317</v>
      </c>
      <c r="D22" s="113" t="s">
        <v>318</v>
      </c>
      <c r="E22" s="110"/>
      <c r="F22" s="111"/>
      <c r="G22" s="112" t="s">
        <v>319</v>
      </c>
      <c r="H22" s="113" t="s">
        <v>320</v>
      </c>
      <c r="I22" s="114" t="s">
        <v>321</v>
      </c>
    </row>
    <row r="23" spans="1:9" ht="24" customHeight="1">
      <c r="A23" s="115" t="s">
        <v>102</v>
      </c>
      <c r="B23" s="104">
        <f>SUM(C23:D23)</f>
        <v>128</v>
      </c>
      <c r="C23" s="105">
        <v>89</v>
      </c>
      <c r="D23" s="116">
        <v>39</v>
      </c>
      <c r="E23" s="117"/>
      <c r="F23" s="118" t="s">
        <v>103</v>
      </c>
      <c r="G23" s="104">
        <f>SUM(H23:I23)</f>
        <v>911</v>
      </c>
      <c r="H23" s="105">
        <v>203</v>
      </c>
      <c r="I23" s="106">
        <v>708</v>
      </c>
    </row>
    <row r="24" spans="1:9" ht="24" customHeight="1">
      <c r="A24" s="115"/>
      <c r="B24" s="112" t="s">
        <v>322</v>
      </c>
      <c r="C24" s="113" t="s">
        <v>286</v>
      </c>
      <c r="D24" s="113" t="s">
        <v>318</v>
      </c>
      <c r="E24" s="110"/>
      <c r="F24" s="111"/>
      <c r="G24" s="112" t="s">
        <v>323</v>
      </c>
      <c r="H24" s="113" t="s">
        <v>324</v>
      </c>
      <c r="I24" s="114" t="s">
        <v>325</v>
      </c>
    </row>
    <row r="25" spans="1:9" ht="24" customHeight="1">
      <c r="A25" s="115" t="s">
        <v>104</v>
      </c>
      <c r="B25" s="104">
        <f>SUM(C25:D25)</f>
        <v>170</v>
      </c>
      <c r="C25" s="105">
        <v>123</v>
      </c>
      <c r="D25" s="116">
        <v>47</v>
      </c>
      <c r="E25" s="117"/>
      <c r="F25" s="118" t="s">
        <v>105</v>
      </c>
      <c r="G25" s="104">
        <f>SUM(H25:I25)</f>
        <v>209</v>
      </c>
      <c r="H25" s="105">
        <v>45</v>
      </c>
      <c r="I25" s="106">
        <v>164</v>
      </c>
    </row>
    <row r="26" spans="1:11" ht="24" customHeight="1" thickBot="1">
      <c r="A26" s="119"/>
      <c r="B26" s="120" t="s">
        <v>326</v>
      </c>
      <c r="C26" s="121" t="s">
        <v>327</v>
      </c>
      <c r="D26" s="122" t="s">
        <v>308</v>
      </c>
      <c r="E26" s="123"/>
      <c r="F26" s="124"/>
      <c r="G26" s="120" t="s">
        <v>328</v>
      </c>
      <c r="H26" s="121" t="s">
        <v>329</v>
      </c>
      <c r="I26" s="125" t="s">
        <v>330</v>
      </c>
      <c r="K26" s="126"/>
    </row>
    <row r="27" spans="1:9" ht="13.5">
      <c r="A27" s="93"/>
      <c r="B27" s="93"/>
      <c r="C27" s="93"/>
      <c r="D27" s="93"/>
      <c r="E27" s="93"/>
      <c r="F27" s="93"/>
      <c r="G27" s="93"/>
      <c r="H27" s="93"/>
      <c r="I27" s="93"/>
    </row>
    <row r="28" spans="1:9" ht="13.5" hidden="1">
      <c r="A28" s="93"/>
      <c r="B28" s="127" t="s">
        <v>106</v>
      </c>
      <c r="C28" s="127" t="s">
        <v>107</v>
      </c>
      <c r="D28" s="127" t="s">
        <v>108</v>
      </c>
      <c r="E28" s="93"/>
      <c r="F28" s="93"/>
      <c r="G28" s="93"/>
      <c r="H28" s="93"/>
      <c r="I28" s="93"/>
    </row>
    <row r="29" spans="1:11" ht="13.5">
      <c r="A29" s="128" t="s">
        <v>109</v>
      </c>
      <c r="B29" s="285" t="s">
        <v>110</v>
      </c>
      <c r="C29" s="285"/>
      <c r="D29" s="285"/>
      <c r="E29" s="285"/>
      <c r="F29" s="285"/>
      <c r="G29" s="285"/>
      <c r="H29" s="285"/>
      <c r="I29" s="286"/>
      <c r="K29" s="126"/>
    </row>
    <row r="30" spans="1:9" ht="13.5">
      <c r="A30" s="93"/>
      <c r="B30" s="93"/>
      <c r="C30" s="93"/>
      <c r="D30" s="93"/>
      <c r="E30" s="93"/>
      <c r="F30" s="93"/>
      <c r="G30" s="93"/>
      <c r="H30" s="93"/>
      <c r="I30" s="93"/>
    </row>
    <row r="31" spans="1:9" ht="13.5">
      <c r="A31" s="93"/>
      <c r="B31" s="287" t="s">
        <v>111</v>
      </c>
      <c r="C31" s="288"/>
      <c r="D31" s="288"/>
      <c r="E31" s="288"/>
      <c r="F31" s="288"/>
      <c r="G31" s="288"/>
      <c r="H31" s="288"/>
      <c r="I31" s="93"/>
    </row>
    <row r="32" spans="1:9" ht="13.5">
      <c r="A32" s="93" t="s">
        <v>112</v>
      </c>
      <c r="B32" s="289"/>
      <c r="C32" s="286"/>
      <c r="D32" s="286"/>
      <c r="E32" s="286"/>
      <c r="F32" s="286"/>
      <c r="G32" s="286"/>
      <c r="H32" s="286"/>
      <c r="I32" s="131" t="s">
        <v>113</v>
      </c>
    </row>
    <row r="33" spans="1:9" ht="14.25">
      <c r="A33" s="93"/>
      <c r="B33" s="132"/>
      <c r="C33" s="133"/>
      <c r="D33" s="129"/>
      <c r="E33" s="129"/>
      <c r="F33" s="129"/>
      <c r="G33" s="129"/>
      <c r="H33" s="129"/>
      <c r="I33" s="93"/>
    </row>
    <row r="34" spans="3:4" ht="13.5">
      <c r="C34" s="134"/>
      <c r="D34" s="130"/>
    </row>
  </sheetData>
  <sheetProtection/>
  <mergeCells count="6">
    <mergeCell ref="A1:I1"/>
    <mergeCell ref="D3:G3"/>
    <mergeCell ref="H3:I3"/>
    <mergeCell ref="B29:I29"/>
    <mergeCell ref="B31:H31"/>
    <mergeCell ref="B32:H3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SheetLayoutView="100" zoomScalePageLayoutView="0" workbookViewId="0" topLeftCell="A1">
      <selection activeCell="J13" sqref="J13"/>
    </sheetView>
  </sheetViews>
  <sheetFormatPr defaultColWidth="9.00390625" defaultRowHeight="13.5"/>
  <cols>
    <col min="1" max="1" width="15.625" style="0" customWidth="1"/>
    <col min="2" max="2" width="3.50390625" style="0" hidden="1" customWidth="1"/>
    <col min="3" max="4" width="13.625" style="0" customWidth="1"/>
    <col min="5" max="5" width="5.625" style="0" customWidth="1"/>
    <col min="6" max="6" width="8.625" style="0" customWidth="1"/>
    <col min="7" max="7" width="5.625" style="0" customWidth="1"/>
    <col min="8" max="8" width="8.625" style="0" customWidth="1"/>
    <col min="9" max="10" width="13.625" style="0" customWidth="1"/>
    <col min="11" max="11" width="5.625" style="0" customWidth="1"/>
    <col min="12" max="12" width="8.625" style="0" customWidth="1"/>
    <col min="13" max="13" width="5.625" style="0" customWidth="1"/>
    <col min="14" max="14" width="8.625" style="0" customWidth="1"/>
    <col min="15" max="16" width="13.625" style="0" customWidth="1"/>
    <col min="17" max="17" width="5.625" style="0" customWidth="1"/>
    <col min="18" max="18" width="8.625" style="0" customWidth="1"/>
    <col min="19" max="19" width="5.625" style="0" customWidth="1"/>
    <col min="20" max="20" width="8.625" style="0" customWidth="1"/>
  </cols>
  <sheetData>
    <row r="1" spans="1:11" ht="18.75">
      <c r="A1" s="291" t="s">
        <v>114</v>
      </c>
      <c r="B1" s="291"/>
      <c r="C1" s="291"/>
      <c r="D1" s="291"/>
      <c r="E1" s="291"/>
      <c r="F1" s="291"/>
      <c r="G1" s="291"/>
      <c r="H1" s="291"/>
      <c r="I1" s="291"/>
      <c r="J1" s="291"/>
      <c r="K1" s="135"/>
    </row>
    <row r="3" spans="1:20" ht="14.2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292" t="s">
        <v>2</v>
      </c>
      <c r="M3" s="292"/>
      <c r="N3" s="292"/>
      <c r="O3" s="292"/>
      <c r="P3" s="292"/>
      <c r="Q3" s="94"/>
      <c r="R3" s="293" t="s">
        <v>115</v>
      </c>
      <c r="S3" s="293"/>
      <c r="T3" s="293"/>
    </row>
    <row r="4" spans="1:20" ht="24" customHeight="1">
      <c r="A4" s="136"/>
      <c r="B4" s="137"/>
      <c r="C4" s="265" t="s">
        <v>116</v>
      </c>
      <c r="D4" s="266"/>
      <c r="E4" s="266"/>
      <c r="F4" s="266"/>
      <c r="G4" s="266"/>
      <c r="H4" s="267"/>
      <c r="I4" s="265" t="s">
        <v>81</v>
      </c>
      <c r="J4" s="266"/>
      <c r="K4" s="266"/>
      <c r="L4" s="266"/>
      <c r="M4" s="266"/>
      <c r="N4" s="267"/>
      <c r="O4" s="265" t="s">
        <v>84</v>
      </c>
      <c r="P4" s="266"/>
      <c r="Q4" s="266"/>
      <c r="R4" s="266"/>
      <c r="S4" s="266"/>
      <c r="T4" s="294"/>
    </row>
    <row r="5" spans="1:20" ht="63" customHeight="1">
      <c r="A5" s="138" t="s">
        <v>117</v>
      </c>
      <c r="B5" s="139"/>
      <c r="C5" s="140" t="s">
        <v>118</v>
      </c>
      <c r="D5" s="20" t="s">
        <v>119</v>
      </c>
      <c r="E5" s="278" t="s">
        <v>120</v>
      </c>
      <c r="F5" s="279"/>
      <c r="G5" s="278" t="s">
        <v>121</v>
      </c>
      <c r="H5" s="279"/>
      <c r="I5" s="20" t="s">
        <v>118</v>
      </c>
      <c r="J5" s="20" t="s">
        <v>119</v>
      </c>
      <c r="K5" s="278" t="s">
        <v>120</v>
      </c>
      <c r="L5" s="279"/>
      <c r="M5" s="278" t="s">
        <v>121</v>
      </c>
      <c r="N5" s="279"/>
      <c r="O5" s="20" t="s">
        <v>118</v>
      </c>
      <c r="P5" s="20" t="s">
        <v>119</v>
      </c>
      <c r="Q5" s="278" t="s">
        <v>120</v>
      </c>
      <c r="R5" s="279"/>
      <c r="S5" s="278" t="s">
        <v>121</v>
      </c>
      <c r="T5" s="290"/>
    </row>
    <row r="6" spans="1:20" s="2" customFormat="1" ht="30" customHeight="1">
      <c r="A6" s="141" t="s">
        <v>28</v>
      </c>
      <c r="B6" s="142"/>
      <c r="C6" s="143">
        <f>SUM(C8:C28)</f>
        <v>18735</v>
      </c>
      <c r="D6" s="144">
        <f>SUM(D8:D28)</f>
        <v>22910</v>
      </c>
      <c r="E6" s="145" t="str">
        <f>IF(C6-D6&lt;0,"△","")</f>
        <v>△</v>
      </c>
      <c r="F6" s="145">
        <f>ABS(C6-D6)</f>
        <v>4175</v>
      </c>
      <c r="G6" s="145" t="str">
        <f>IF(E6="△","△","")</f>
        <v>△</v>
      </c>
      <c r="H6" s="146">
        <v>0.31006819272204966</v>
      </c>
      <c r="I6" s="143">
        <f>SUM(I8:I28)</f>
        <v>10670</v>
      </c>
      <c r="J6" s="144">
        <f>SUM(J8:J28)</f>
        <v>12404</v>
      </c>
      <c r="K6" s="145" t="str">
        <f>IF(I6-J6&lt;0,"△","")</f>
        <v>△</v>
      </c>
      <c r="L6" s="144">
        <f>ABS(I6-J6)</f>
        <v>1734</v>
      </c>
      <c r="M6" s="145" t="str">
        <f>IF(K6="△","△","")</f>
        <v>△</v>
      </c>
      <c r="N6" s="146">
        <v>0.2702567907084032</v>
      </c>
      <c r="O6" s="143">
        <f>SUM(O8:O28)</f>
        <v>8065</v>
      </c>
      <c r="P6" s="144">
        <f>SUM(P8:P28)</f>
        <v>10506</v>
      </c>
      <c r="Q6" s="145" t="str">
        <f>IF(O6-P6&lt;0,"△","")</f>
        <v>△</v>
      </c>
      <c r="R6" s="144">
        <f>ABS(O6-P6)</f>
        <v>2441</v>
      </c>
      <c r="S6" s="145" t="str">
        <f>IF(Q6="△","△","")</f>
        <v>△</v>
      </c>
      <c r="T6" s="147">
        <v>0.34630695763450076</v>
      </c>
    </row>
    <row r="7" spans="1:20" s="2" customFormat="1" ht="24" customHeight="1">
      <c r="A7" s="148" t="s">
        <v>122</v>
      </c>
      <c r="B7" s="5"/>
      <c r="C7" s="149"/>
      <c r="D7" s="150"/>
      <c r="E7" s="151"/>
      <c r="F7" s="150"/>
      <c r="G7" s="151"/>
      <c r="H7" s="152"/>
      <c r="I7" s="149"/>
      <c r="J7" s="150"/>
      <c r="K7" s="151"/>
      <c r="L7" s="150"/>
      <c r="M7" s="151"/>
      <c r="N7" s="152"/>
      <c r="O7" s="149"/>
      <c r="P7" s="150"/>
      <c r="Q7" s="151"/>
      <c r="R7" s="150"/>
      <c r="S7" s="151"/>
      <c r="T7" s="153"/>
    </row>
    <row r="8" spans="1:20" s="2" customFormat="1" ht="30" customHeight="1">
      <c r="A8" s="154" t="s">
        <v>123</v>
      </c>
      <c r="B8" s="155">
        <v>1</v>
      </c>
      <c r="C8" s="149">
        <f aca="true" t="shared" si="0" ref="C8:D28">SUM(I8,O8)</f>
        <v>1198</v>
      </c>
      <c r="D8" s="150">
        <f t="shared" si="0"/>
        <v>1253</v>
      </c>
      <c r="E8" s="151" t="str">
        <f aca="true" t="shared" si="1" ref="E8:E28">IF(C8-D8&lt;0,"△","")</f>
        <v>△</v>
      </c>
      <c r="F8" s="150">
        <f aca="true" t="shared" si="2" ref="F8:F28">ABS(C8-D8)</f>
        <v>55</v>
      </c>
      <c r="G8" s="151" t="str">
        <f aca="true" t="shared" si="3" ref="G8:G28">IF(E8="△","△","")</f>
        <v>△</v>
      </c>
      <c r="H8" s="152">
        <v>0.10810385832497986</v>
      </c>
      <c r="I8" s="149">
        <v>635</v>
      </c>
      <c r="J8" s="150">
        <v>655</v>
      </c>
      <c r="K8" s="151" t="str">
        <f aca="true" t="shared" si="4" ref="K8:K28">IF(I8-J8&lt;0,"△","")</f>
        <v>△</v>
      </c>
      <c r="L8" s="150">
        <f aca="true" t="shared" si="5" ref="L8:L28">ABS(I8-J8)</f>
        <v>20</v>
      </c>
      <c r="M8" s="151" t="str">
        <f aca="true" t="shared" si="6" ref="M8:M28">IF(K8="△","△","")</f>
        <v>△</v>
      </c>
      <c r="N8" s="152">
        <v>0.07673713693742086</v>
      </c>
      <c r="O8" s="149">
        <v>563</v>
      </c>
      <c r="P8" s="150">
        <v>598</v>
      </c>
      <c r="Q8" s="151" t="str">
        <f aca="true" t="shared" si="7" ref="Q8:Q28">IF(O8-P8&lt;0,"△","")</f>
        <v>△</v>
      </c>
      <c r="R8" s="150">
        <f aca="true" t="shared" si="8" ref="R8:R28">ABS(O8-P8)</f>
        <v>35</v>
      </c>
      <c r="S8" s="151" t="str">
        <f aca="true" t="shared" si="9" ref="S8:S28">IF(Q8="△","△","")</f>
        <v>△</v>
      </c>
      <c r="T8" s="153">
        <v>0.14104940759248813</v>
      </c>
    </row>
    <row r="9" spans="1:20" s="2" customFormat="1" ht="30" customHeight="1">
      <c r="A9" s="156" t="s">
        <v>124</v>
      </c>
      <c r="B9" s="155">
        <v>2</v>
      </c>
      <c r="C9" s="149">
        <f t="shared" si="0"/>
        <v>820</v>
      </c>
      <c r="D9" s="150">
        <f t="shared" si="0"/>
        <v>915</v>
      </c>
      <c r="E9" s="151" t="str">
        <f t="shared" si="1"/>
        <v>△</v>
      </c>
      <c r="F9" s="150">
        <f t="shared" si="2"/>
        <v>95</v>
      </c>
      <c r="G9" s="151" t="str">
        <f t="shared" si="3"/>
        <v>△</v>
      </c>
      <c r="H9" s="152">
        <v>0.16763423973460853</v>
      </c>
      <c r="I9" s="149">
        <v>411</v>
      </c>
      <c r="J9" s="150">
        <v>458</v>
      </c>
      <c r="K9" s="151" t="str">
        <f t="shared" si="4"/>
        <v>△</v>
      </c>
      <c r="L9" s="150">
        <f t="shared" si="5"/>
        <v>47</v>
      </c>
      <c r="M9" s="151" t="str">
        <f t="shared" si="6"/>
        <v>△</v>
      </c>
      <c r="N9" s="152">
        <v>0.16284387776314876</v>
      </c>
      <c r="O9" s="149">
        <v>409</v>
      </c>
      <c r="P9" s="150">
        <v>457</v>
      </c>
      <c r="Q9" s="151" t="str">
        <f t="shared" si="7"/>
        <v>△</v>
      </c>
      <c r="R9" s="150">
        <f t="shared" si="8"/>
        <v>48</v>
      </c>
      <c r="S9" s="151" t="str">
        <f t="shared" si="9"/>
        <v>△</v>
      </c>
      <c r="T9" s="153">
        <v>0.17260599086626632</v>
      </c>
    </row>
    <row r="10" spans="1:20" s="2" customFormat="1" ht="30" customHeight="1">
      <c r="A10" s="154" t="s">
        <v>125</v>
      </c>
      <c r="B10" s="155">
        <v>3</v>
      </c>
      <c r="C10" s="149">
        <f t="shared" si="0"/>
        <v>433</v>
      </c>
      <c r="D10" s="150">
        <f t="shared" si="0"/>
        <v>514</v>
      </c>
      <c r="E10" s="151" t="str">
        <f t="shared" si="1"/>
        <v>△</v>
      </c>
      <c r="F10" s="150">
        <f t="shared" si="2"/>
        <v>81</v>
      </c>
      <c r="G10" s="151" t="str">
        <f t="shared" si="3"/>
        <v>△</v>
      </c>
      <c r="H10" s="152">
        <v>0.12925669422015126</v>
      </c>
      <c r="I10" s="149">
        <v>200</v>
      </c>
      <c r="J10" s="150">
        <v>252</v>
      </c>
      <c r="K10" s="151" t="str">
        <f t="shared" si="4"/>
        <v>△</v>
      </c>
      <c r="L10" s="150">
        <f t="shared" si="5"/>
        <v>52</v>
      </c>
      <c r="M10" s="151" t="str">
        <f t="shared" si="6"/>
        <v>△</v>
      </c>
      <c r="N10" s="152">
        <v>0.1605285092458247</v>
      </c>
      <c r="O10" s="149">
        <v>233</v>
      </c>
      <c r="P10" s="150">
        <v>262</v>
      </c>
      <c r="Q10" s="151" t="str">
        <f t="shared" si="7"/>
        <v>△</v>
      </c>
      <c r="R10" s="150">
        <f t="shared" si="8"/>
        <v>29</v>
      </c>
      <c r="S10" s="151" t="str">
        <f t="shared" si="9"/>
        <v>△</v>
      </c>
      <c r="T10" s="153">
        <v>0.09579493277838337</v>
      </c>
    </row>
    <row r="11" spans="1:20" s="2" customFormat="1" ht="30" customHeight="1">
      <c r="A11" s="154" t="s">
        <v>126</v>
      </c>
      <c r="B11" s="155">
        <v>4</v>
      </c>
      <c r="C11" s="149">
        <f t="shared" si="0"/>
        <v>893</v>
      </c>
      <c r="D11" s="150">
        <f t="shared" si="0"/>
        <v>3255</v>
      </c>
      <c r="E11" s="151" t="str">
        <f t="shared" si="1"/>
        <v>△</v>
      </c>
      <c r="F11" s="150">
        <f t="shared" si="2"/>
        <v>2362</v>
      </c>
      <c r="G11" s="151" t="str">
        <f t="shared" si="3"/>
        <v>△</v>
      </c>
      <c r="H11" s="152">
        <v>3.4267144452987854</v>
      </c>
      <c r="I11" s="149">
        <v>526</v>
      </c>
      <c r="J11" s="150">
        <v>1832</v>
      </c>
      <c r="K11" s="151" t="str">
        <f t="shared" si="4"/>
        <v>△</v>
      </c>
      <c r="L11" s="150">
        <f t="shared" si="5"/>
        <v>1306</v>
      </c>
      <c r="M11" s="151" t="str">
        <f t="shared" si="6"/>
        <v>△</v>
      </c>
      <c r="N11" s="152">
        <v>3.7148708613039023</v>
      </c>
      <c r="O11" s="149">
        <v>367</v>
      </c>
      <c r="P11" s="150">
        <v>1423</v>
      </c>
      <c r="Q11" s="151" t="str">
        <f t="shared" si="7"/>
        <v>△</v>
      </c>
      <c r="R11" s="150">
        <f t="shared" si="8"/>
        <v>1056</v>
      </c>
      <c r="S11" s="151" t="str">
        <f t="shared" si="9"/>
        <v>△</v>
      </c>
      <c r="T11" s="153">
        <v>3.1267580611731267</v>
      </c>
    </row>
    <row r="12" spans="1:20" s="2" customFormat="1" ht="30" customHeight="1">
      <c r="A12" s="154" t="s">
        <v>127</v>
      </c>
      <c r="B12" s="155">
        <v>5</v>
      </c>
      <c r="C12" s="149">
        <f t="shared" si="0"/>
        <v>3334</v>
      </c>
      <c r="D12" s="150">
        <f t="shared" si="0"/>
        <v>5112</v>
      </c>
      <c r="E12" s="151" t="str">
        <f t="shared" si="1"/>
        <v>△</v>
      </c>
      <c r="F12" s="150">
        <f t="shared" si="2"/>
        <v>1778</v>
      </c>
      <c r="G12" s="151" t="str">
        <f t="shared" si="3"/>
        <v>△</v>
      </c>
      <c r="H12" s="152">
        <v>3.0079512772796484</v>
      </c>
      <c r="I12" s="149">
        <v>1847</v>
      </c>
      <c r="J12" s="150">
        <v>2542</v>
      </c>
      <c r="K12" s="151" t="str">
        <f t="shared" si="4"/>
        <v>△</v>
      </c>
      <c r="L12" s="150">
        <f t="shared" si="5"/>
        <v>695</v>
      </c>
      <c r="M12" s="151" t="str">
        <f t="shared" si="6"/>
        <v>△</v>
      </c>
      <c r="N12" s="152">
        <v>2.364186821784536</v>
      </c>
      <c r="O12" s="149">
        <v>1487</v>
      </c>
      <c r="P12" s="150">
        <v>2570</v>
      </c>
      <c r="Q12" s="151" t="str">
        <f t="shared" si="7"/>
        <v>△</v>
      </c>
      <c r="R12" s="150">
        <f t="shared" si="8"/>
        <v>1083</v>
      </c>
      <c r="S12" s="151" t="str">
        <f t="shared" si="9"/>
        <v>△</v>
      </c>
      <c r="T12" s="153">
        <v>3.644869249150204</v>
      </c>
    </row>
    <row r="13" spans="1:20" s="2" customFormat="1" ht="30" customHeight="1">
      <c r="A13" s="154" t="s">
        <v>128</v>
      </c>
      <c r="B13" s="155">
        <v>6</v>
      </c>
      <c r="C13" s="149">
        <f t="shared" si="0"/>
        <v>3189</v>
      </c>
      <c r="D13" s="150">
        <f t="shared" si="0"/>
        <v>3063</v>
      </c>
      <c r="E13" s="151">
        <f t="shared" si="1"/>
      </c>
      <c r="F13" s="150">
        <f t="shared" si="2"/>
        <v>126</v>
      </c>
      <c r="G13" s="151">
        <f t="shared" si="3"/>
      </c>
      <c r="H13" s="152">
        <v>0.20879248347059506</v>
      </c>
      <c r="I13" s="149">
        <v>1724</v>
      </c>
      <c r="J13" s="150">
        <v>1624</v>
      </c>
      <c r="K13" s="151">
        <f t="shared" si="4"/>
      </c>
      <c r="L13" s="150">
        <f t="shared" si="5"/>
        <v>100</v>
      </c>
      <c r="M13" s="151">
        <f t="shared" si="6"/>
      </c>
      <c r="N13" s="152">
        <v>0.32930483748806266</v>
      </c>
      <c r="O13" s="149">
        <v>1465</v>
      </c>
      <c r="P13" s="150">
        <v>1439</v>
      </c>
      <c r="Q13" s="151">
        <f t="shared" si="7"/>
      </c>
      <c r="R13" s="150">
        <f t="shared" si="8"/>
        <v>26</v>
      </c>
      <c r="S13" s="151">
        <f t="shared" si="9"/>
      </c>
      <c r="T13" s="153">
        <v>0.0867244829886591</v>
      </c>
    </row>
    <row r="14" spans="1:20" s="2" customFormat="1" ht="30" customHeight="1">
      <c r="A14" s="154" t="s">
        <v>129</v>
      </c>
      <c r="B14" s="155">
        <v>7</v>
      </c>
      <c r="C14" s="149">
        <f t="shared" si="0"/>
        <v>2389</v>
      </c>
      <c r="D14" s="150">
        <f t="shared" si="0"/>
        <v>2285</v>
      </c>
      <c r="E14" s="151">
        <f t="shared" si="1"/>
      </c>
      <c r="F14" s="150">
        <f t="shared" si="2"/>
        <v>104</v>
      </c>
      <c r="G14" s="151">
        <f t="shared" si="3"/>
      </c>
      <c r="H14" s="152">
        <v>0.1404949746028315</v>
      </c>
      <c r="I14" s="149">
        <v>1299</v>
      </c>
      <c r="J14" s="150">
        <v>1206</v>
      </c>
      <c r="K14" s="151">
        <f t="shared" si="4"/>
      </c>
      <c r="L14" s="150">
        <f t="shared" si="5"/>
        <v>93</v>
      </c>
      <c r="M14" s="151">
        <f t="shared" si="6"/>
      </c>
      <c r="N14" s="152">
        <v>0.24761701901059693</v>
      </c>
      <c r="O14" s="149">
        <v>1090</v>
      </c>
      <c r="P14" s="150">
        <v>1079</v>
      </c>
      <c r="Q14" s="151">
        <f t="shared" si="7"/>
      </c>
      <c r="R14" s="150">
        <f t="shared" si="8"/>
        <v>11</v>
      </c>
      <c r="S14" s="151">
        <f t="shared" si="9"/>
      </c>
      <c r="T14" s="153">
        <v>0.030165085284922944</v>
      </c>
    </row>
    <row r="15" spans="1:20" s="2" customFormat="1" ht="30" customHeight="1">
      <c r="A15" s="154" t="s">
        <v>130</v>
      </c>
      <c r="B15" s="155">
        <v>8</v>
      </c>
      <c r="C15" s="149">
        <f t="shared" si="0"/>
        <v>1880</v>
      </c>
      <c r="D15" s="150">
        <f t="shared" si="0"/>
        <v>1900</v>
      </c>
      <c r="E15" s="151" t="str">
        <f t="shared" si="1"/>
        <v>△</v>
      </c>
      <c r="F15" s="150">
        <f t="shared" si="2"/>
        <v>20</v>
      </c>
      <c r="G15" s="151" t="str">
        <f t="shared" si="3"/>
        <v>△</v>
      </c>
      <c r="H15" s="152">
        <v>0.024121087861062533</v>
      </c>
      <c r="I15" s="149">
        <v>1078</v>
      </c>
      <c r="J15" s="150">
        <v>1031</v>
      </c>
      <c r="K15" s="151">
        <f t="shared" si="4"/>
      </c>
      <c r="L15" s="150">
        <f t="shared" si="5"/>
        <v>47</v>
      </c>
      <c r="M15" s="151">
        <f t="shared" si="6"/>
      </c>
      <c r="N15" s="152">
        <v>0.11159124364879625</v>
      </c>
      <c r="O15" s="149">
        <v>802</v>
      </c>
      <c r="P15" s="150">
        <v>869</v>
      </c>
      <c r="Q15" s="151" t="str">
        <f t="shared" si="7"/>
        <v>△</v>
      </c>
      <c r="R15" s="150">
        <f t="shared" si="8"/>
        <v>67</v>
      </c>
      <c r="S15" s="151" t="str">
        <f t="shared" si="9"/>
        <v>△</v>
      </c>
      <c r="T15" s="153">
        <v>0.16422776184523372</v>
      </c>
    </row>
    <row r="16" spans="1:20" s="2" customFormat="1" ht="30" customHeight="1">
      <c r="A16" s="154" t="s">
        <v>131</v>
      </c>
      <c r="B16" s="155">
        <v>9</v>
      </c>
      <c r="C16" s="149">
        <f t="shared" si="0"/>
        <v>1233</v>
      </c>
      <c r="D16" s="150">
        <f t="shared" si="0"/>
        <v>1339</v>
      </c>
      <c r="E16" s="151" t="str">
        <f t="shared" si="1"/>
        <v>△</v>
      </c>
      <c r="F16" s="150">
        <f t="shared" si="2"/>
        <v>106</v>
      </c>
      <c r="G16" s="151" t="str">
        <f t="shared" si="3"/>
        <v>△</v>
      </c>
      <c r="H16" s="152">
        <v>0.13599856303405095</v>
      </c>
      <c r="I16" s="149">
        <v>775</v>
      </c>
      <c r="J16" s="150">
        <v>826</v>
      </c>
      <c r="K16" s="151" t="str">
        <f t="shared" si="4"/>
        <v>△</v>
      </c>
      <c r="L16" s="150">
        <f t="shared" si="5"/>
        <v>51</v>
      </c>
      <c r="M16" s="151" t="str">
        <f t="shared" si="6"/>
        <v>△</v>
      </c>
      <c r="N16" s="152">
        <v>0.13169106824695948</v>
      </c>
      <c r="O16" s="149">
        <v>458</v>
      </c>
      <c r="P16" s="150">
        <v>513</v>
      </c>
      <c r="Q16" s="151" t="str">
        <f t="shared" si="7"/>
        <v>△</v>
      </c>
      <c r="R16" s="150">
        <f t="shared" si="8"/>
        <v>55</v>
      </c>
      <c r="S16" s="151" t="str">
        <f t="shared" si="9"/>
        <v>△</v>
      </c>
      <c r="T16" s="153">
        <v>0.1402524544179523</v>
      </c>
    </row>
    <row r="17" spans="1:20" s="2" customFormat="1" ht="30" customHeight="1">
      <c r="A17" s="154" t="s">
        <v>132</v>
      </c>
      <c r="B17" s="155">
        <v>10</v>
      </c>
      <c r="C17" s="149">
        <f t="shared" si="0"/>
        <v>803</v>
      </c>
      <c r="D17" s="150">
        <f t="shared" si="0"/>
        <v>939</v>
      </c>
      <c r="E17" s="151" t="str">
        <f t="shared" si="1"/>
        <v>△</v>
      </c>
      <c r="F17" s="150">
        <f t="shared" si="2"/>
        <v>136</v>
      </c>
      <c r="G17" s="151" t="str">
        <f t="shared" si="3"/>
        <v>△</v>
      </c>
      <c r="H17" s="152">
        <v>0.1644577730482732</v>
      </c>
      <c r="I17" s="149">
        <v>551</v>
      </c>
      <c r="J17" s="150">
        <v>626</v>
      </c>
      <c r="K17" s="151" t="str">
        <f t="shared" si="4"/>
        <v>△</v>
      </c>
      <c r="L17" s="150">
        <f t="shared" si="5"/>
        <v>75</v>
      </c>
      <c r="M17" s="151" t="str">
        <f t="shared" si="6"/>
        <v>△</v>
      </c>
      <c r="N17" s="152">
        <v>0.1809190688698589</v>
      </c>
      <c r="O17" s="149">
        <v>252</v>
      </c>
      <c r="P17" s="150">
        <v>313</v>
      </c>
      <c r="Q17" s="151" t="str">
        <f t="shared" si="7"/>
        <v>△</v>
      </c>
      <c r="R17" s="150">
        <f t="shared" si="8"/>
        <v>61</v>
      </c>
      <c r="S17" s="151" t="str">
        <f t="shared" si="9"/>
        <v>△</v>
      </c>
      <c r="T17" s="153">
        <v>0.1479110593826532</v>
      </c>
    </row>
    <row r="18" spans="1:20" s="2" customFormat="1" ht="30" customHeight="1">
      <c r="A18" s="154" t="s">
        <v>133</v>
      </c>
      <c r="B18" s="155">
        <v>11</v>
      </c>
      <c r="C18" s="149">
        <f t="shared" si="0"/>
        <v>726</v>
      </c>
      <c r="D18" s="150">
        <f t="shared" si="0"/>
        <v>687</v>
      </c>
      <c r="E18" s="151">
        <f t="shared" si="1"/>
      </c>
      <c r="F18" s="150">
        <f t="shared" si="2"/>
        <v>39</v>
      </c>
      <c r="G18" s="151">
        <f t="shared" si="3"/>
      </c>
      <c r="H18" s="152">
        <v>0.043772026308110175</v>
      </c>
      <c r="I18" s="149">
        <v>502</v>
      </c>
      <c r="J18" s="150">
        <v>468</v>
      </c>
      <c r="K18" s="151">
        <f t="shared" si="4"/>
      </c>
      <c r="L18" s="150">
        <f t="shared" si="5"/>
        <v>34</v>
      </c>
      <c r="M18" s="151">
        <f t="shared" si="6"/>
      </c>
      <c r="N18" s="152">
        <v>0.07633930576137232</v>
      </c>
      <c r="O18" s="149">
        <v>224</v>
      </c>
      <c r="P18" s="150">
        <v>219</v>
      </c>
      <c r="Q18" s="151">
        <f t="shared" si="7"/>
      </c>
      <c r="R18" s="150">
        <f t="shared" si="8"/>
        <v>5</v>
      </c>
      <c r="S18" s="151">
        <f t="shared" si="9"/>
      </c>
      <c r="T18" s="153">
        <v>0.011220825852782765</v>
      </c>
    </row>
    <row r="19" spans="1:20" s="2" customFormat="1" ht="30" customHeight="1">
      <c r="A19" s="154" t="s">
        <v>134</v>
      </c>
      <c r="B19" s="155">
        <v>12</v>
      </c>
      <c r="C19" s="149">
        <f t="shared" si="0"/>
        <v>619</v>
      </c>
      <c r="D19" s="150">
        <f t="shared" si="0"/>
        <v>559</v>
      </c>
      <c r="E19" s="151">
        <f t="shared" si="1"/>
      </c>
      <c r="F19" s="150">
        <f t="shared" si="2"/>
        <v>60</v>
      </c>
      <c r="G19" s="151">
        <f t="shared" si="3"/>
      </c>
      <c r="H19" s="152">
        <v>0.05862409254790077</v>
      </c>
      <c r="I19" s="149">
        <v>410</v>
      </c>
      <c r="J19" s="150">
        <v>379</v>
      </c>
      <c r="K19" s="151">
        <f t="shared" si="4"/>
      </c>
      <c r="L19" s="150">
        <f t="shared" si="5"/>
        <v>31</v>
      </c>
      <c r="M19" s="151">
        <f t="shared" si="6"/>
      </c>
      <c r="N19" s="152">
        <v>0.06062028237318628</v>
      </c>
      <c r="O19" s="149">
        <v>209</v>
      </c>
      <c r="P19" s="150">
        <v>180</v>
      </c>
      <c r="Q19" s="151">
        <f t="shared" si="7"/>
      </c>
      <c r="R19" s="150">
        <f t="shared" si="8"/>
        <v>29</v>
      </c>
      <c r="S19" s="151">
        <f t="shared" si="9"/>
      </c>
      <c r="T19" s="153">
        <v>0.056630670389970515</v>
      </c>
    </row>
    <row r="20" spans="1:20" s="2" customFormat="1" ht="30" customHeight="1">
      <c r="A20" s="154" t="s">
        <v>135</v>
      </c>
      <c r="B20" s="155">
        <v>13</v>
      </c>
      <c r="C20" s="149">
        <f t="shared" si="0"/>
        <v>570</v>
      </c>
      <c r="D20" s="150">
        <f t="shared" si="0"/>
        <v>386</v>
      </c>
      <c r="E20" s="151">
        <f t="shared" si="1"/>
      </c>
      <c r="F20" s="150">
        <f t="shared" si="2"/>
        <v>184</v>
      </c>
      <c r="G20" s="151">
        <f t="shared" si="3"/>
      </c>
      <c r="H20" s="152">
        <v>0.1766954116811032</v>
      </c>
      <c r="I20" s="149">
        <v>393</v>
      </c>
      <c r="J20" s="150">
        <v>248</v>
      </c>
      <c r="K20" s="151">
        <f t="shared" si="4"/>
      </c>
      <c r="L20" s="150">
        <f t="shared" si="5"/>
        <v>145</v>
      </c>
      <c r="M20" s="151">
        <f t="shared" si="6"/>
      </c>
      <c r="N20" s="152">
        <v>0.28264005301937545</v>
      </c>
      <c r="O20" s="149">
        <v>177</v>
      </c>
      <c r="P20" s="150">
        <v>138</v>
      </c>
      <c r="Q20" s="151">
        <f t="shared" si="7"/>
      </c>
      <c r="R20" s="150">
        <f t="shared" si="8"/>
        <v>39</v>
      </c>
      <c r="S20" s="151">
        <f t="shared" si="9"/>
      </c>
      <c r="T20" s="153">
        <v>0.07381889763779527</v>
      </c>
    </row>
    <row r="21" spans="1:20" s="2" customFormat="1" ht="30" customHeight="1">
      <c r="A21" s="154" t="s">
        <v>136</v>
      </c>
      <c r="B21" s="155">
        <v>14</v>
      </c>
      <c r="C21" s="149">
        <f t="shared" si="0"/>
        <v>236</v>
      </c>
      <c r="D21" s="150">
        <f t="shared" si="0"/>
        <v>171</v>
      </c>
      <c r="E21" s="151">
        <f t="shared" si="1"/>
      </c>
      <c r="F21" s="150">
        <f t="shared" si="2"/>
        <v>65</v>
      </c>
      <c r="G21" s="151">
        <f t="shared" si="3"/>
      </c>
      <c r="H21" s="152">
        <v>0.07656516873785264</v>
      </c>
      <c r="I21" s="149">
        <v>149</v>
      </c>
      <c r="J21" s="150">
        <v>100</v>
      </c>
      <c r="K21" s="151">
        <f t="shared" si="4"/>
      </c>
      <c r="L21" s="150">
        <f t="shared" si="5"/>
        <v>49</v>
      </c>
      <c r="M21" s="151">
        <f t="shared" si="6"/>
      </c>
      <c r="N21" s="152">
        <v>0.1252588256346021</v>
      </c>
      <c r="O21" s="149">
        <v>87</v>
      </c>
      <c r="P21" s="150">
        <v>71</v>
      </c>
      <c r="Q21" s="151">
        <f t="shared" si="7"/>
      </c>
      <c r="R21" s="150">
        <f t="shared" si="8"/>
        <v>16</v>
      </c>
      <c r="S21" s="151">
        <f t="shared" si="9"/>
      </c>
      <c r="T21" s="153">
        <v>0.034952813701502966</v>
      </c>
    </row>
    <row r="22" spans="1:20" s="2" customFormat="1" ht="30" customHeight="1">
      <c r="A22" s="154" t="s">
        <v>137</v>
      </c>
      <c r="B22" s="155">
        <v>15</v>
      </c>
      <c r="C22" s="149">
        <f t="shared" si="0"/>
        <v>152</v>
      </c>
      <c r="D22" s="150">
        <f t="shared" si="0"/>
        <v>127</v>
      </c>
      <c r="E22" s="151">
        <f t="shared" si="1"/>
      </c>
      <c r="F22" s="150">
        <f t="shared" si="2"/>
        <v>25</v>
      </c>
      <c r="G22" s="151">
        <f t="shared" si="3"/>
      </c>
      <c r="H22" s="152">
        <v>0.02936547090469143</v>
      </c>
      <c r="I22" s="149">
        <v>76</v>
      </c>
      <c r="J22" s="150">
        <v>46</v>
      </c>
      <c r="K22" s="151">
        <f t="shared" si="4"/>
      </c>
      <c r="L22" s="150">
        <f t="shared" si="5"/>
        <v>30</v>
      </c>
      <c r="M22" s="151">
        <f t="shared" si="6"/>
      </c>
      <c r="N22" s="152">
        <v>0.07996801279488205</v>
      </c>
      <c r="O22" s="149">
        <v>76</v>
      </c>
      <c r="P22" s="150">
        <v>81</v>
      </c>
      <c r="Q22" s="151" t="str">
        <f t="shared" si="7"/>
        <v>△</v>
      </c>
      <c r="R22" s="150">
        <f t="shared" si="8"/>
        <v>5</v>
      </c>
      <c r="S22" s="151" t="str">
        <f t="shared" si="9"/>
        <v>△</v>
      </c>
      <c r="T22" s="153">
        <v>0.010500010500010499</v>
      </c>
    </row>
    <row r="23" spans="1:20" s="2" customFormat="1" ht="30" customHeight="1">
      <c r="A23" s="154" t="s">
        <v>138</v>
      </c>
      <c r="B23" s="155">
        <v>16</v>
      </c>
      <c r="C23" s="149">
        <f t="shared" si="0"/>
        <v>100</v>
      </c>
      <c r="D23" s="150">
        <f t="shared" si="0"/>
        <v>117</v>
      </c>
      <c r="E23" s="151" t="str">
        <f t="shared" si="1"/>
        <v>△</v>
      </c>
      <c r="F23" s="150">
        <f t="shared" si="2"/>
        <v>17</v>
      </c>
      <c r="G23" s="151" t="str">
        <f t="shared" si="3"/>
        <v>△</v>
      </c>
      <c r="H23" s="152">
        <v>0.020730190473867767</v>
      </c>
      <c r="I23" s="149">
        <v>43</v>
      </c>
      <c r="J23" s="150">
        <v>43</v>
      </c>
      <c r="K23" s="151">
        <f t="shared" si="4"/>
      </c>
      <c r="L23" s="150">
        <f t="shared" si="5"/>
        <v>0</v>
      </c>
      <c r="M23" s="151">
        <f t="shared" si="6"/>
      </c>
      <c r="N23" s="152">
        <v>0</v>
      </c>
      <c r="O23" s="149">
        <v>57</v>
      </c>
      <c r="P23" s="150">
        <v>74</v>
      </c>
      <c r="Q23" s="151" t="str">
        <f t="shared" si="7"/>
        <v>△</v>
      </c>
      <c r="R23" s="150">
        <f t="shared" si="8"/>
        <v>17</v>
      </c>
      <c r="S23" s="151" t="str">
        <f t="shared" si="9"/>
        <v>△</v>
      </c>
      <c r="T23" s="153">
        <v>0.03580153314800775</v>
      </c>
    </row>
    <row r="24" spans="1:20" s="2" customFormat="1" ht="30" customHeight="1">
      <c r="A24" s="154" t="s">
        <v>139</v>
      </c>
      <c r="B24" s="155">
        <v>17</v>
      </c>
      <c r="C24" s="149">
        <f t="shared" si="0"/>
        <v>73</v>
      </c>
      <c r="D24" s="150">
        <f t="shared" si="0"/>
        <v>127</v>
      </c>
      <c r="E24" s="151" t="str">
        <f t="shared" si="1"/>
        <v>△</v>
      </c>
      <c r="F24" s="150">
        <f t="shared" si="2"/>
        <v>54</v>
      </c>
      <c r="G24" s="151" t="str">
        <f t="shared" si="3"/>
        <v>△</v>
      </c>
      <c r="H24" s="152">
        <v>0.08444493095844997</v>
      </c>
      <c r="I24" s="149">
        <v>23</v>
      </c>
      <c r="J24" s="150">
        <v>36</v>
      </c>
      <c r="K24" s="151" t="str">
        <f t="shared" si="4"/>
        <v>△</v>
      </c>
      <c r="L24" s="150">
        <f t="shared" si="5"/>
        <v>13</v>
      </c>
      <c r="M24" s="151" t="str">
        <f t="shared" si="6"/>
        <v>△</v>
      </c>
      <c r="N24" s="152">
        <v>0.052521008403361345</v>
      </c>
      <c r="O24" s="149">
        <v>50</v>
      </c>
      <c r="P24" s="150">
        <v>91</v>
      </c>
      <c r="Q24" s="151" t="str">
        <f t="shared" si="7"/>
        <v>△</v>
      </c>
      <c r="R24" s="150">
        <f t="shared" si="8"/>
        <v>41</v>
      </c>
      <c r="S24" s="151" t="str">
        <f t="shared" si="9"/>
        <v>△</v>
      </c>
      <c r="T24" s="153">
        <v>0.10460517923204489</v>
      </c>
    </row>
    <row r="25" spans="1:20" s="2" customFormat="1" ht="30" customHeight="1">
      <c r="A25" s="154" t="s">
        <v>140</v>
      </c>
      <c r="B25" s="155">
        <v>18</v>
      </c>
      <c r="C25" s="149">
        <f t="shared" si="0"/>
        <v>55</v>
      </c>
      <c r="D25" s="150">
        <f t="shared" si="0"/>
        <v>109</v>
      </c>
      <c r="E25" s="151" t="str">
        <f t="shared" si="1"/>
        <v>△</v>
      </c>
      <c r="F25" s="150">
        <f t="shared" si="2"/>
        <v>54</v>
      </c>
      <c r="G25" s="151" t="str">
        <f t="shared" si="3"/>
        <v>△</v>
      </c>
      <c r="H25" s="152">
        <v>0.1487357461576599</v>
      </c>
      <c r="I25" s="149">
        <v>19</v>
      </c>
      <c r="J25" s="150">
        <v>19</v>
      </c>
      <c r="K25" s="151">
        <f t="shared" si="4"/>
      </c>
      <c r="L25" s="150">
        <f t="shared" si="5"/>
        <v>0</v>
      </c>
      <c r="M25" s="151">
        <f t="shared" si="6"/>
      </c>
      <c r="N25" s="152">
        <v>0</v>
      </c>
      <c r="O25" s="149">
        <v>36</v>
      </c>
      <c r="P25" s="150">
        <v>90</v>
      </c>
      <c r="Q25" s="151" t="str">
        <f t="shared" si="7"/>
        <v>△</v>
      </c>
      <c r="R25" s="150">
        <f t="shared" si="8"/>
        <v>54</v>
      </c>
      <c r="S25" s="151" t="str">
        <f t="shared" si="9"/>
        <v>△</v>
      </c>
      <c r="T25" s="153">
        <v>0.21619890299075148</v>
      </c>
    </row>
    <row r="26" spans="1:20" s="2" customFormat="1" ht="30" customHeight="1">
      <c r="A26" s="154" t="s">
        <v>141</v>
      </c>
      <c r="B26" s="155">
        <v>19</v>
      </c>
      <c r="C26" s="149">
        <f t="shared" si="0"/>
        <v>27</v>
      </c>
      <c r="D26" s="150">
        <f t="shared" si="0"/>
        <v>43</v>
      </c>
      <c r="E26" s="151" t="str">
        <f t="shared" si="1"/>
        <v>△</v>
      </c>
      <c r="F26" s="150">
        <f t="shared" si="2"/>
        <v>16</v>
      </c>
      <c r="G26" s="151" t="str">
        <f t="shared" si="3"/>
        <v>△</v>
      </c>
      <c r="H26" s="152">
        <v>0.09942210899148698</v>
      </c>
      <c r="I26" s="149">
        <v>7</v>
      </c>
      <c r="J26" s="150">
        <v>12</v>
      </c>
      <c r="K26" s="151" t="str">
        <f t="shared" si="4"/>
        <v>△</v>
      </c>
      <c r="L26" s="150">
        <f t="shared" si="5"/>
        <v>5</v>
      </c>
      <c r="M26" s="151" t="str">
        <f t="shared" si="6"/>
        <v>△</v>
      </c>
      <c r="N26" s="152">
        <v>0.12556504269211452</v>
      </c>
      <c r="O26" s="149">
        <v>20</v>
      </c>
      <c r="P26" s="150">
        <v>31</v>
      </c>
      <c r="Q26" s="151" t="str">
        <f t="shared" si="7"/>
        <v>△</v>
      </c>
      <c r="R26" s="150">
        <f t="shared" si="8"/>
        <v>11</v>
      </c>
      <c r="S26" s="151" t="str">
        <f t="shared" si="9"/>
        <v>△</v>
      </c>
      <c r="T26" s="153">
        <v>0.09082652134423251</v>
      </c>
    </row>
    <row r="27" spans="1:20" s="2" customFormat="1" ht="30" customHeight="1">
      <c r="A27" s="154" t="s">
        <v>142</v>
      </c>
      <c r="B27" s="155">
        <v>20</v>
      </c>
      <c r="C27" s="149">
        <f t="shared" si="0"/>
        <v>4</v>
      </c>
      <c r="D27" s="150">
        <f t="shared" si="0"/>
        <v>9</v>
      </c>
      <c r="E27" s="151" t="str">
        <f t="shared" si="1"/>
        <v>△</v>
      </c>
      <c r="F27" s="150">
        <f t="shared" si="2"/>
        <v>5</v>
      </c>
      <c r="G27" s="151" t="str">
        <f t="shared" si="3"/>
        <v>△</v>
      </c>
      <c r="H27" s="152">
        <v>0.0933184023889511</v>
      </c>
      <c r="I27" s="149">
        <v>2</v>
      </c>
      <c r="J27" s="150">
        <v>1</v>
      </c>
      <c r="K27" s="151">
        <f t="shared" si="4"/>
      </c>
      <c r="L27" s="150">
        <f t="shared" si="5"/>
        <v>1</v>
      </c>
      <c r="M27" s="151">
        <f t="shared" si="6"/>
      </c>
      <c r="N27" s="152">
        <v>0.08620689655172414</v>
      </c>
      <c r="O27" s="149">
        <v>2</v>
      </c>
      <c r="P27" s="150">
        <v>8</v>
      </c>
      <c r="Q27" s="151" t="str">
        <f t="shared" si="7"/>
        <v>△</v>
      </c>
      <c r="R27" s="150">
        <f t="shared" si="8"/>
        <v>6</v>
      </c>
      <c r="S27" s="151" t="str">
        <f t="shared" si="9"/>
        <v>△</v>
      </c>
      <c r="T27" s="153">
        <v>0.14292520247737017</v>
      </c>
    </row>
    <row r="28" spans="1:20" s="2" customFormat="1" ht="30" customHeight="1" thickBot="1">
      <c r="A28" s="157" t="s">
        <v>105</v>
      </c>
      <c r="B28" s="158">
        <v>21</v>
      </c>
      <c r="C28" s="159">
        <f t="shared" si="0"/>
        <v>1</v>
      </c>
      <c r="D28" s="160">
        <f t="shared" si="0"/>
        <v>0</v>
      </c>
      <c r="E28" s="161">
        <f t="shared" si="1"/>
      </c>
      <c r="F28" s="160">
        <f t="shared" si="2"/>
        <v>1</v>
      </c>
      <c r="G28" s="161">
        <f t="shared" si="3"/>
      </c>
      <c r="H28" s="162">
        <v>0.10172939979654119</v>
      </c>
      <c r="I28" s="159">
        <v>0</v>
      </c>
      <c r="J28" s="160">
        <v>0</v>
      </c>
      <c r="K28" s="161">
        <f t="shared" si="4"/>
      </c>
      <c r="L28" s="160">
        <f t="shared" si="5"/>
        <v>0</v>
      </c>
      <c r="M28" s="161">
        <f t="shared" si="6"/>
      </c>
      <c r="N28" s="162">
        <v>0</v>
      </c>
      <c r="O28" s="159">
        <v>1</v>
      </c>
      <c r="P28" s="160">
        <v>0</v>
      </c>
      <c r="Q28" s="161">
        <f t="shared" si="7"/>
      </c>
      <c r="R28" s="160">
        <f t="shared" si="8"/>
        <v>1</v>
      </c>
      <c r="S28" s="161">
        <f t="shared" si="9"/>
      </c>
      <c r="T28" s="163">
        <v>0.12135922330097086</v>
      </c>
    </row>
    <row r="29" spans="1:20" s="2" customFormat="1" ht="8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2" customFormat="1" ht="13.5" hidden="1">
      <c r="A30" s="4"/>
      <c r="B30" s="4"/>
      <c r="C30" s="4"/>
      <c r="D30" s="4"/>
      <c r="E30" s="4"/>
      <c r="F30" s="4"/>
      <c r="G30" s="4"/>
      <c r="H30" s="4"/>
      <c r="I30" s="4"/>
      <c r="J30" s="4" t="s">
        <v>106</v>
      </c>
      <c r="K30" s="4" t="s">
        <v>107</v>
      </c>
      <c r="L30" s="4" t="s">
        <v>108</v>
      </c>
      <c r="M30" s="4"/>
      <c r="N30" s="4"/>
      <c r="O30" s="4"/>
      <c r="P30" s="4"/>
      <c r="Q30" s="4"/>
      <c r="R30" s="4"/>
      <c r="S30" s="4"/>
      <c r="T30" s="4"/>
    </row>
    <row r="31" spans="1:20" s="2" customFormat="1" ht="18" customHeight="1">
      <c r="A31" s="4"/>
      <c r="B31" s="4"/>
      <c r="C31" s="4" t="s">
        <v>143</v>
      </c>
      <c r="J31" s="4" t="s">
        <v>144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s="2" customFormat="1" ht="18" customHeight="1">
      <c r="A32" s="4"/>
      <c r="B32" s="4"/>
      <c r="C32" s="4" t="s">
        <v>145</v>
      </c>
      <c r="J32" s="4" t="s">
        <v>146</v>
      </c>
      <c r="K32" s="287" t="s">
        <v>147</v>
      </c>
      <c r="L32" s="287"/>
      <c r="M32" s="287"/>
      <c r="N32" s="287"/>
      <c r="O32" s="287"/>
      <c r="P32" s="287"/>
      <c r="Q32" s="287"/>
      <c r="R32" s="4"/>
      <c r="S32" s="4"/>
      <c r="T32" s="4"/>
    </row>
    <row r="33" spans="5:18" ht="13.5">
      <c r="E33" s="164"/>
      <c r="F33" s="165"/>
      <c r="J33" s="93" t="s">
        <v>148</v>
      </c>
      <c r="K33" s="295"/>
      <c r="L33" s="295"/>
      <c r="M33" s="295"/>
      <c r="N33" s="295"/>
      <c r="O33" s="295"/>
      <c r="P33" s="295"/>
      <c r="Q33" s="295"/>
      <c r="R33" s="93" t="s">
        <v>149</v>
      </c>
    </row>
    <row r="34" spans="10:18" ht="13.5">
      <c r="J34" s="93"/>
      <c r="K34" s="166"/>
      <c r="L34" s="166"/>
      <c r="M34" s="166"/>
      <c r="N34" s="166"/>
      <c r="O34" s="166"/>
      <c r="P34" s="166"/>
      <c r="Q34" s="166"/>
      <c r="R34" s="93"/>
    </row>
    <row r="35" spans="10:18" ht="13.5">
      <c r="J35" s="93"/>
      <c r="K35" s="93"/>
      <c r="L35" s="93"/>
      <c r="M35" s="93"/>
      <c r="N35" s="93"/>
      <c r="O35" s="166"/>
      <c r="P35" s="166"/>
      <c r="Q35" s="166"/>
      <c r="R35" s="93"/>
    </row>
  </sheetData>
  <sheetProtection/>
  <mergeCells count="14">
    <mergeCell ref="K32:Q32"/>
    <mergeCell ref="K33:Q33"/>
    <mergeCell ref="E5:F5"/>
    <mergeCell ref="G5:H5"/>
    <mergeCell ref="K5:L5"/>
    <mergeCell ref="M5:N5"/>
    <mergeCell ref="Q5:R5"/>
    <mergeCell ref="S5:T5"/>
    <mergeCell ref="A1:J1"/>
    <mergeCell ref="L3:P3"/>
    <mergeCell ref="R3:T3"/>
    <mergeCell ref="C4:H4"/>
    <mergeCell ref="I4:N4"/>
    <mergeCell ref="O4:T4"/>
  </mergeCells>
  <printOptions/>
  <pageMargins left="1.1811023622047245" right="0.5905511811023623" top="0.7874015748031497" bottom="0.984251968503937" header="0.5118110236220472" footer="0.5118110236220472"/>
  <pageSetup fitToHeight="2" fitToWidth="2" horizontalDpi="600" verticalDpi="600" orientation="portrait" paperSize="9" scale="85" r:id="rId2"/>
  <colBreaks count="1" manualBreakCount="1">
    <brk id="9" max="3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13.125" style="2" customWidth="1"/>
    <col min="2" max="3" width="9.625" style="2" customWidth="1"/>
    <col min="4" max="4" width="4.125" style="2" customWidth="1"/>
    <col min="5" max="5" width="7.50390625" style="2" customWidth="1"/>
    <col min="6" max="8" width="9.625" style="2" customWidth="1"/>
    <col min="9" max="13" width="9.375" style="2" customWidth="1"/>
    <col min="14" max="14" width="4.125" style="2" customWidth="1"/>
    <col min="15" max="15" width="7.50390625" style="2" customWidth="1"/>
    <col min="16" max="16" width="4.125" style="2" customWidth="1"/>
    <col min="17" max="17" width="7.50390625" style="2" customWidth="1"/>
    <col min="18" max="18" width="6.625" style="2" hidden="1" customWidth="1"/>
    <col min="19" max="19" width="9.375" style="2" customWidth="1"/>
    <col min="20" max="20" width="4.125" style="2" customWidth="1"/>
    <col min="21" max="21" width="8.50390625" style="2" customWidth="1"/>
    <col min="22" max="22" width="16.125" style="2" bestFit="1" customWidth="1"/>
    <col min="23" max="23" width="2.875" style="2" customWidth="1"/>
    <col min="24" max="16384" width="9.00390625" style="2" customWidth="1"/>
  </cols>
  <sheetData>
    <row r="1" spans="1:9" ht="24" customHeight="1">
      <c r="A1" s="291" t="s">
        <v>150</v>
      </c>
      <c r="B1" s="297"/>
      <c r="C1" s="297"/>
      <c r="D1" s="297"/>
      <c r="E1" s="297"/>
      <c r="F1" s="297"/>
      <c r="G1" s="297"/>
      <c r="H1" s="297"/>
      <c r="I1" s="297"/>
    </row>
    <row r="2" spans="1:22" ht="24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58" t="s">
        <v>2</v>
      </c>
      <c r="P2" s="258"/>
      <c r="Q2" s="258"/>
      <c r="R2" s="258"/>
      <c r="S2" s="258"/>
      <c r="T2" s="258"/>
      <c r="U2" s="258"/>
      <c r="V2" s="167" t="s">
        <v>3</v>
      </c>
    </row>
    <row r="3" spans="1:22" ht="24" customHeight="1">
      <c r="A3" s="6" t="s">
        <v>151</v>
      </c>
      <c r="B3" s="259" t="s">
        <v>6</v>
      </c>
      <c r="C3" s="260"/>
      <c r="D3" s="260"/>
      <c r="E3" s="261"/>
      <c r="F3" s="265" t="s">
        <v>152</v>
      </c>
      <c r="G3" s="266"/>
      <c r="H3" s="266"/>
      <c r="I3" s="266"/>
      <c r="J3" s="266"/>
      <c r="K3" s="266"/>
      <c r="L3" s="266"/>
      <c r="M3" s="266"/>
      <c r="N3" s="266"/>
      <c r="O3" s="267"/>
      <c r="P3" s="259" t="s">
        <v>153</v>
      </c>
      <c r="Q3" s="261"/>
      <c r="R3" s="299" t="s">
        <v>154</v>
      </c>
      <c r="S3" s="168"/>
      <c r="T3" s="169"/>
      <c r="U3" s="170"/>
      <c r="V3" s="171" t="s">
        <v>155</v>
      </c>
    </row>
    <row r="4" spans="1:22" ht="24" customHeight="1">
      <c r="A4" s="12"/>
      <c r="B4" s="273"/>
      <c r="C4" s="298"/>
      <c r="D4" s="298"/>
      <c r="E4" s="274"/>
      <c r="F4" s="278" t="s">
        <v>156</v>
      </c>
      <c r="G4" s="296"/>
      <c r="H4" s="296"/>
      <c r="I4" s="279"/>
      <c r="J4" s="278" t="s">
        <v>157</v>
      </c>
      <c r="K4" s="296"/>
      <c r="L4" s="296"/>
      <c r="M4" s="279"/>
      <c r="N4" s="275" t="s">
        <v>158</v>
      </c>
      <c r="O4" s="277"/>
      <c r="P4" s="271" t="s">
        <v>16</v>
      </c>
      <c r="Q4" s="272"/>
      <c r="R4" s="300"/>
      <c r="S4" s="15" t="s">
        <v>159</v>
      </c>
      <c r="T4" s="271" t="s">
        <v>160</v>
      </c>
      <c r="U4" s="272"/>
      <c r="V4" s="172" t="s">
        <v>161</v>
      </c>
    </row>
    <row r="5" spans="1:22" ht="24" customHeight="1">
      <c r="A5" s="18" t="s">
        <v>162</v>
      </c>
      <c r="B5" s="22" t="s">
        <v>163</v>
      </c>
      <c r="C5" s="19" t="s">
        <v>164</v>
      </c>
      <c r="D5" s="273" t="s">
        <v>165</v>
      </c>
      <c r="E5" s="274"/>
      <c r="F5" s="20" t="s">
        <v>22</v>
      </c>
      <c r="G5" s="20" t="s">
        <v>23</v>
      </c>
      <c r="H5" s="20" t="s">
        <v>24</v>
      </c>
      <c r="I5" s="21" t="s">
        <v>25</v>
      </c>
      <c r="J5" s="20" t="s">
        <v>22</v>
      </c>
      <c r="K5" s="20" t="s">
        <v>23</v>
      </c>
      <c r="L5" s="20" t="s">
        <v>26</v>
      </c>
      <c r="M5" s="21" t="s">
        <v>25</v>
      </c>
      <c r="N5" s="273" t="s">
        <v>27</v>
      </c>
      <c r="O5" s="274"/>
      <c r="P5" s="273" t="s">
        <v>27</v>
      </c>
      <c r="Q5" s="274"/>
      <c r="R5" s="301"/>
      <c r="S5" s="173"/>
      <c r="T5" s="174"/>
      <c r="U5" s="175"/>
      <c r="V5" s="176" t="s">
        <v>166</v>
      </c>
    </row>
    <row r="6" spans="1:22" ht="52.5" customHeight="1">
      <c r="A6" s="177" t="s">
        <v>167</v>
      </c>
      <c r="B6" s="178">
        <f>SUM(B7,B8,B9,B10,B11,B12,B13,B14,B15,B16,B17,B18)</f>
        <v>9879</v>
      </c>
      <c r="C6" s="178">
        <f>SUM(C7,C8,C9,C10,C11,C12,C13,C14,C15,C16,C17,C18)</f>
        <v>15787</v>
      </c>
      <c r="D6" s="179" t="str">
        <f aca="true" t="shared" si="0" ref="D6:D18">IF(B6-C6&lt;0,"△","")</f>
        <v>△</v>
      </c>
      <c r="E6" s="180">
        <f aca="true" t="shared" si="1" ref="E6:E18">ABS(B6-C6)</f>
        <v>5908</v>
      </c>
      <c r="F6" s="181">
        <f>SUM(F7,F8,F9,F10,F11,F12,F13,F14,F15,F16,F17,F18)</f>
        <v>20661</v>
      </c>
      <c r="G6" s="178">
        <f>SUM(G7,G8,G9,G10,G11,G12,G13,G14,G15,G16,G17,G18)</f>
        <v>18515</v>
      </c>
      <c r="H6" s="178">
        <f>SUM(H7,H8,H9,H10,H11,H12,H13,H14,H15,H16,H17,H18)</f>
        <v>220</v>
      </c>
      <c r="I6" s="182">
        <f aca="true" t="shared" si="2" ref="I6:I18">SUM(F6:H6)</f>
        <v>39396</v>
      </c>
      <c r="J6" s="181">
        <f>SUM(J7,J8,J9,J10,J11,J12,J13,J14,J15,J16,J17,J18)</f>
        <v>20661</v>
      </c>
      <c r="K6" s="178">
        <f>SUM(K7,K8,K9,K10,K11,K12,K13,K14,K15,K16,K17,K18)</f>
        <v>22655</v>
      </c>
      <c r="L6" s="178">
        <f>SUM(L7,L8,L9,L10,L11,L12,L13,L14,L15,L16,L17,L18)</f>
        <v>255</v>
      </c>
      <c r="M6" s="182">
        <f aca="true" t="shared" si="3" ref="M6:M18">SUM(J6:L6)</f>
        <v>43571</v>
      </c>
      <c r="N6" s="183" t="str">
        <f aca="true" t="shared" si="4" ref="N6:N18">IF(I6-M6&lt;0,"△","")</f>
        <v>△</v>
      </c>
      <c r="O6" s="182">
        <f aca="true" t="shared" si="5" ref="O6:O18">ABS(I6-M6)</f>
        <v>4175</v>
      </c>
      <c r="P6" s="183" t="str">
        <f>IF(SUM(R7:R18)&lt;0,"△","")</f>
        <v>△</v>
      </c>
      <c r="Q6" s="182">
        <f>ABS(SUM(R7:R18))</f>
        <v>132</v>
      </c>
      <c r="R6" s="182">
        <f>SUM(R7:R18)</f>
        <v>-132</v>
      </c>
      <c r="S6" s="184">
        <f>SUM(S7,S8,S9,S10,S11,S12,S13,S14,S15,S16,S17,S18)</f>
        <v>20</v>
      </c>
      <c r="T6" s="183" t="str">
        <f aca="true" t="shared" si="6" ref="T6:T18">IF((B6-C6)+(I6-M6)+R6+S6&lt;0,"△","")</f>
        <v>△</v>
      </c>
      <c r="U6" s="182">
        <f aca="true" t="shared" si="7" ref="U6:U18">ABS((B6-C6)+(I6-M6)+R6+S6)</f>
        <v>10195</v>
      </c>
      <c r="V6" s="185"/>
    </row>
    <row r="7" spans="1:22" ht="52.5" customHeight="1">
      <c r="A7" s="148" t="s">
        <v>168</v>
      </c>
      <c r="B7" s="186">
        <v>808</v>
      </c>
      <c r="C7" s="186">
        <v>1307</v>
      </c>
      <c r="D7" s="187" t="str">
        <f t="shared" si="0"/>
        <v>△</v>
      </c>
      <c r="E7" s="188">
        <f t="shared" si="1"/>
        <v>499</v>
      </c>
      <c r="F7" s="189">
        <v>1414</v>
      </c>
      <c r="G7" s="186">
        <v>1301</v>
      </c>
      <c r="H7" s="186">
        <v>19</v>
      </c>
      <c r="I7" s="190">
        <f t="shared" si="2"/>
        <v>2734</v>
      </c>
      <c r="J7" s="189">
        <v>1414</v>
      </c>
      <c r="K7" s="186">
        <v>1316</v>
      </c>
      <c r="L7" s="186">
        <v>5</v>
      </c>
      <c r="M7" s="190">
        <f t="shared" si="3"/>
        <v>2735</v>
      </c>
      <c r="N7" s="191" t="str">
        <f t="shared" si="4"/>
        <v>△</v>
      </c>
      <c r="O7" s="188">
        <f t="shared" si="5"/>
        <v>1</v>
      </c>
      <c r="P7" s="191">
        <f aca="true" t="shared" si="8" ref="P7:P18">IF(R7&lt;0,"△","")</f>
      </c>
      <c r="Q7" s="188">
        <f aca="true" t="shared" si="9" ref="Q7:Q18">ABS(R7)</f>
        <v>53</v>
      </c>
      <c r="R7" s="188">
        <v>53</v>
      </c>
      <c r="S7" s="192">
        <v>1</v>
      </c>
      <c r="T7" s="191" t="str">
        <f t="shared" si="6"/>
        <v>△</v>
      </c>
      <c r="U7" s="188">
        <f t="shared" si="7"/>
        <v>446</v>
      </c>
      <c r="V7" s="193">
        <v>1340406</v>
      </c>
    </row>
    <row r="8" spans="1:22" ht="52.5" customHeight="1">
      <c r="A8" s="148" t="s">
        <v>169</v>
      </c>
      <c r="B8" s="186">
        <v>855</v>
      </c>
      <c r="C8" s="186">
        <v>1367</v>
      </c>
      <c r="D8" s="187" t="str">
        <f t="shared" si="0"/>
        <v>△</v>
      </c>
      <c r="E8" s="188">
        <f t="shared" si="1"/>
        <v>512</v>
      </c>
      <c r="F8" s="189">
        <v>1201</v>
      </c>
      <c r="G8" s="186">
        <v>1089</v>
      </c>
      <c r="H8" s="186">
        <v>16</v>
      </c>
      <c r="I8" s="190">
        <f t="shared" si="2"/>
        <v>2306</v>
      </c>
      <c r="J8" s="189">
        <v>1201</v>
      </c>
      <c r="K8" s="186">
        <v>972</v>
      </c>
      <c r="L8" s="186">
        <v>24</v>
      </c>
      <c r="M8" s="190">
        <f t="shared" si="3"/>
        <v>2197</v>
      </c>
      <c r="N8" s="191">
        <f t="shared" si="4"/>
      </c>
      <c r="O8" s="188">
        <f t="shared" si="5"/>
        <v>109</v>
      </c>
      <c r="P8" s="191" t="str">
        <f t="shared" si="8"/>
        <v>△</v>
      </c>
      <c r="Q8" s="188">
        <f t="shared" si="9"/>
        <v>17</v>
      </c>
      <c r="R8" s="188">
        <v>-17</v>
      </c>
      <c r="S8" s="192">
        <v>0</v>
      </c>
      <c r="T8" s="191" t="str">
        <f t="shared" si="6"/>
        <v>△</v>
      </c>
      <c r="U8" s="188">
        <f t="shared" si="7"/>
        <v>420</v>
      </c>
      <c r="V8" s="193">
        <f aca="true" t="shared" si="10" ref="V8:V18">SUM(IF(T8&lt;&gt;"△",U8,-U8),V7)</f>
        <v>1339986</v>
      </c>
    </row>
    <row r="9" spans="1:22" ht="52.5" customHeight="1">
      <c r="A9" s="148" t="s">
        <v>170</v>
      </c>
      <c r="B9" s="186">
        <v>761</v>
      </c>
      <c r="C9" s="186">
        <v>1302</v>
      </c>
      <c r="D9" s="187" t="str">
        <f t="shared" si="0"/>
        <v>△</v>
      </c>
      <c r="E9" s="188">
        <f t="shared" si="1"/>
        <v>541</v>
      </c>
      <c r="F9" s="189">
        <v>1184</v>
      </c>
      <c r="G9" s="186">
        <v>938</v>
      </c>
      <c r="H9" s="186">
        <v>21</v>
      </c>
      <c r="I9" s="190">
        <f t="shared" si="2"/>
        <v>2143</v>
      </c>
      <c r="J9" s="189">
        <v>1184</v>
      </c>
      <c r="K9" s="186">
        <v>973</v>
      </c>
      <c r="L9" s="186">
        <v>49</v>
      </c>
      <c r="M9" s="190">
        <f t="shared" si="3"/>
        <v>2206</v>
      </c>
      <c r="N9" s="191" t="str">
        <f t="shared" si="4"/>
        <v>△</v>
      </c>
      <c r="O9" s="188">
        <f t="shared" si="5"/>
        <v>63</v>
      </c>
      <c r="P9" s="191">
        <f t="shared" si="8"/>
      </c>
      <c r="Q9" s="188">
        <f t="shared" si="9"/>
        <v>1</v>
      </c>
      <c r="R9" s="188">
        <v>1</v>
      </c>
      <c r="S9" s="192">
        <v>2</v>
      </c>
      <c r="T9" s="191" t="str">
        <f t="shared" si="6"/>
        <v>△</v>
      </c>
      <c r="U9" s="188">
        <f t="shared" si="7"/>
        <v>601</v>
      </c>
      <c r="V9" s="193">
        <f t="shared" si="10"/>
        <v>1339385</v>
      </c>
    </row>
    <row r="10" spans="1:22" ht="52.5" customHeight="1">
      <c r="A10" s="148" t="s">
        <v>171</v>
      </c>
      <c r="B10" s="186">
        <v>810</v>
      </c>
      <c r="C10" s="186">
        <v>1528</v>
      </c>
      <c r="D10" s="187" t="str">
        <f t="shared" si="0"/>
        <v>△</v>
      </c>
      <c r="E10" s="188">
        <f t="shared" si="1"/>
        <v>718</v>
      </c>
      <c r="F10" s="189">
        <v>1074</v>
      </c>
      <c r="G10" s="186">
        <v>888</v>
      </c>
      <c r="H10" s="186">
        <v>17</v>
      </c>
      <c r="I10" s="190">
        <f t="shared" si="2"/>
        <v>1979</v>
      </c>
      <c r="J10" s="189">
        <v>1074</v>
      </c>
      <c r="K10" s="186">
        <v>1017</v>
      </c>
      <c r="L10" s="186">
        <v>26</v>
      </c>
      <c r="M10" s="190">
        <f t="shared" si="3"/>
        <v>2117</v>
      </c>
      <c r="N10" s="191" t="str">
        <f t="shared" si="4"/>
        <v>△</v>
      </c>
      <c r="O10" s="188">
        <f t="shared" si="5"/>
        <v>138</v>
      </c>
      <c r="P10" s="191" t="str">
        <f t="shared" si="8"/>
        <v>△</v>
      </c>
      <c r="Q10" s="188">
        <f t="shared" si="9"/>
        <v>111</v>
      </c>
      <c r="R10" s="188">
        <v>-111</v>
      </c>
      <c r="S10" s="192">
        <v>3</v>
      </c>
      <c r="T10" s="191" t="str">
        <f t="shared" si="6"/>
        <v>△</v>
      </c>
      <c r="U10" s="188">
        <f t="shared" si="7"/>
        <v>964</v>
      </c>
      <c r="V10" s="193">
        <f t="shared" si="10"/>
        <v>1338421</v>
      </c>
    </row>
    <row r="11" spans="1:22" ht="52.5" customHeight="1">
      <c r="A11" s="148" t="s">
        <v>172</v>
      </c>
      <c r="B11" s="186">
        <v>714</v>
      </c>
      <c r="C11" s="186">
        <v>1310</v>
      </c>
      <c r="D11" s="187" t="str">
        <f t="shared" si="0"/>
        <v>△</v>
      </c>
      <c r="E11" s="188">
        <f t="shared" si="1"/>
        <v>596</v>
      </c>
      <c r="F11" s="189">
        <v>1026</v>
      </c>
      <c r="G11" s="186">
        <v>903</v>
      </c>
      <c r="H11" s="186">
        <v>25</v>
      </c>
      <c r="I11" s="190">
        <f t="shared" si="2"/>
        <v>1954</v>
      </c>
      <c r="J11" s="189">
        <v>1026</v>
      </c>
      <c r="K11" s="186">
        <v>1040</v>
      </c>
      <c r="L11" s="186">
        <v>14</v>
      </c>
      <c r="M11" s="190">
        <f t="shared" si="3"/>
        <v>2080</v>
      </c>
      <c r="N11" s="191" t="str">
        <f t="shared" si="4"/>
        <v>△</v>
      </c>
      <c r="O11" s="188">
        <f t="shared" si="5"/>
        <v>126</v>
      </c>
      <c r="P11" s="191" t="str">
        <f t="shared" si="8"/>
        <v>△</v>
      </c>
      <c r="Q11" s="188">
        <f t="shared" si="9"/>
        <v>46</v>
      </c>
      <c r="R11" s="188">
        <v>-46</v>
      </c>
      <c r="S11" s="192">
        <v>6</v>
      </c>
      <c r="T11" s="191" t="str">
        <f t="shared" si="6"/>
        <v>△</v>
      </c>
      <c r="U11" s="188">
        <f t="shared" si="7"/>
        <v>762</v>
      </c>
      <c r="V11" s="193">
        <f t="shared" si="10"/>
        <v>1337659</v>
      </c>
    </row>
    <row r="12" spans="1:22" ht="52.5" customHeight="1">
      <c r="A12" s="148" t="s">
        <v>173</v>
      </c>
      <c r="B12" s="186">
        <v>871</v>
      </c>
      <c r="C12" s="186">
        <v>1486</v>
      </c>
      <c r="D12" s="187" t="str">
        <f t="shared" si="0"/>
        <v>△</v>
      </c>
      <c r="E12" s="188">
        <f t="shared" si="1"/>
        <v>615</v>
      </c>
      <c r="F12" s="189">
        <v>4934</v>
      </c>
      <c r="G12" s="186">
        <v>3808</v>
      </c>
      <c r="H12" s="186">
        <v>22</v>
      </c>
      <c r="I12" s="190">
        <f t="shared" si="2"/>
        <v>8764</v>
      </c>
      <c r="J12" s="189">
        <v>4934</v>
      </c>
      <c r="K12" s="186">
        <v>7610</v>
      </c>
      <c r="L12" s="186">
        <v>46</v>
      </c>
      <c r="M12" s="190">
        <f t="shared" si="3"/>
        <v>12590</v>
      </c>
      <c r="N12" s="191" t="str">
        <f t="shared" si="4"/>
        <v>△</v>
      </c>
      <c r="O12" s="188">
        <f t="shared" si="5"/>
        <v>3826</v>
      </c>
      <c r="P12" s="191" t="str">
        <f t="shared" si="8"/>
        <v>△</v>
      </c>
      <c r="Q12" s="188">
        <f t="shared" si="9"/>
        <v>63</v>
      </c>
      <c r="R12" s="188">
        <v>-63</v>
      </c>
      <c r="S12" s="192">
        <v>1</v>
      </c>
      <c r="T12" s="191" t="str">
        <f t="shared" si="6"/>
        <v>△</v>
      </c>
      <c r="U12" s="188">
        <f t="shared" si="7"/>
        <v>4503</v>
      </c>
      <c r="V12" s="193">
        <f t="shared" si="10"/>
        <v>1333156</v>
      </c>
    </row>
    <row r="13" spans="1:22" ht="52.5" customHeight="1">
      <c r="A13" s="148" t="s">
        <v>174</v>
      </c>
      <c r="B13" s="186">
        <v>834</v>
      </c>
      <c r="C13" s="186">
        <v>1277</v>
      </c>
      <c r="D13" s="187" t="str">
        <f t="shared" si="0"/>
        <v>△</v>
      </c>
      <c r="E13" s="188">
        <f t="shared" si="1"/>
        <v>443</v>
      </c>
      <c r="F13" s="189">
        <v>3773</v>
      </c>
      <c r="G13" s="186">
        <v>3557</v>
      </c>
      <c r="H13" s="186">
        <v>13</v>
      </c>
      <c r="I13" s="190">
        <f t="shared" si="2"/>
        <v>7343</v>
      </c>
      <c r="J13" s="189">
        <v>3773</v>
      </c>
      <c r="K13" s="186">
        <v>3441</v>
      </c>
      <c r="L13" s="186">
        <v>11</v>
      </c>
      <c r="M13" s="190">
        <f t="shared" si="3"/>
        <v>7225</v>
      </c>
      <c r="N13" s="191">
        <f t="shared" si="4"/>
      </c>
      <c r="O13" s="188">
        <f t="shared" si="5"/>
        <v>118</v>
      </c>
      <c r="P13" s="191">
        <f t="shared" si="8"/>
      </c>
      <c r="Q13" s="188">
        <f t="shared" si="9"/>
        <v>98</v>
      </c>
      <c r="R13" s="188">
        <v>98</v>
      </c>
      <c r="S13" s="192">
        <v>0</v>
      </c>
      <c r="T13" s="191" t="str">
        <f t="shared" si="6"/>
        <v>△</v>
      </c>
      <c r="U13" s="188">
        <f t="shared" si="7"/>
        <v>227</v>
      </c>
      <c r="V13" s="193">
        <f t="shared" si="10"/>
        <v>1332929</v>
      </c>
    </row>
    <row r="14" spans="1:22" ht="52.5" customHeight="1">
      <c r="A14" s="148" t="s">
        <v>175</v>
      </c>
      <c r="B14" s="186">
        <v>839</v>
      </c>
      <c r="C14" s="186">
        <v>1256</v>
      </c>
      <c r="D14" s="187" t="str">
        <f t="shared" si="0"/>
        <v>△</v>
      </c>
      <c r="E14" s="188">
        <f t="shared" si="1"/>
        <v>417</v>
      </c>
      <c r="F14" s="189">
        <v>1156</v>
      </c>
      <c r="G14" s="186">
        <v>1089</v>
      </c>
      <c r="H14" s="186">
        <v>18</v>
      </c>
      <c r="I14" s="190">
        <f t="shared" si="2"/>
        <v>2263</v>
      </c>
      <c r="J14" s="189">
        <v>1156</v>
      </c>
      <c r="K14" s="186">
        <v>1147</v>
      </c>
      <c r="L14" s="186">
        <v>12</v>
      </c>
      <c r="M14" s="190">
        <f t="shared" si="3"/>
        <v>2315</v>
      </c>
      <c r="N14" s="191" t="str">
        <f t="shared" si="4"/>
        <v>△</v>
      </c>
      <c r="O14" s="188">
        <f t="shared" si="5"/>
        <v>52</v>
      </c>
      <c r="P14" s="191" t="str">
        <f t="shared" si="8"/>
        <v>△</v>
      </c>
      <c r="Q14" s="188">
        <f t="shared" si="9"/>
        <v>5</v>
      </c>
      <c r="R14" s="188">
        <v>-5</v>
      </c>
      <c r="S14" s="192">
        <v>1</v>
      </c>
      <c r="T14" s="191" t="str">
        <f t="shared" si="6"/>
        <v>△</v>
      </c>
      <c r="U14" s="188">
        <f t="shared" si="7"/>
        <v>473</v>
      </c>
      <c r="V14" s="193">
        <f t="shared" si="10"/>
        <v>1332456</v>
      </c>
    </row>
    <row r="15" spans="1:22" ht="52.5" customHeight="1">
      <c r="A15" s="148" t="s">
        <v>176</v>
      </c>
      <c r="B15" s="186">
        <v>861</v>
      </c>
      <c r="C15" s="186">
        <v>1149</v>
      </c>
      <c r="D15" s="187" t="str">
        <f t="shared" si="0"/>
        <v>△</v>
      </c>
      <c r="E15" s="188">
        <f t="shared" si="1"/>
        <v>288</v>
      </c>
      <c r="F15" s="189">
        <v>1164</v>
      </c>
      <c r="G15" s="186">
        <v>1083</v>
      </c>
      <c r="H15" s="186">
        <v>28</v>
      </c>
      <c r="I15" s="190">
        <f t="shared" si="2"/>
        <v>2275</v>
      </c>
      <c r="J15" s="189">
        <v>1164</v>
      </c>
      <c r="K15" s="186">
        <v>1194</v>
      </c>
      <c r="L15" s="186">
        <v>12</v>
      </c>
      <c r="M15" s="190">
        <f t="shared" si="3"/>
        <v>2370</v>
      </c>
      <c r="N15" s="191" t="str">
        <f t="shared" si="4"/>
        <v>△</v>
      </c>
      <c r="O15" s="188">
        <f t="shared" si="5"/>
        <v>95</v>
      </c>
      <c r="P15" s="191" t="str">
        <f t="shared" si="8"/>
        <v>△</v>
      </c>
      <c r="Q15" s="188">
        <f t="shared" si="9"/>
        <v>15</v>
      </c>
      <c r="R15" s="188">
        <v>-15</v>
      </c>
      <c r="S15" s="192">
        <v>3</v>
      </c>
      <c r="T15" s="191" t="str">
        <f t="shared" si="6"/>
        <v>△</v>
      </c>
      <c r="U15" s="188">
        <f t="shared" si="7"/>
        <v>395</v>
      </c>
      <c r="V15" s="193">
        <f t="shared" si="10"/>
        <v>1332061</v>
      </c>
    </row>
    <row r="16" spans="1:22" ht="52.5" customHeight="1">
      <c r="A16" s="148" t="s">
        <v>177</v>
      </c>
      <c r="B16" s="186">
        <v>799</v>
      </c>
      <c r="C16" s="186">
        <v>1182</v>
      </c>
      <c r="D16" s="187" t="str">
        <f t="shared" si="0"/>
        <v>△</v>
      </c>
      <c r="E16" s="188">
        <f t="shared" si="1"/>
        <v>383</v>
      </c>
      <c r="F16" s="189">
        <v>1276</v>
      </c>
      <c r="G16" s="186">
        <v>1354</v>
      </c>
      <c r="H16" s="186">
        <v>18</v>
      </c>
      <c r="I16" s="190">
        <f t="shared" si="2"/>
        <v>2648</v>
      </c>
      <c r="J16" s="189">
        <v>1276</v>
      </c>
      <c r="K16" s="186">
        <v>1292</v>
      </c>
      <c r="L16" s="186">
        <v>2</v>
      </c>
      <c r="M16" s="190">
        <f t="shared" si="3"/>
        <v>2570</v>
      </c>
      <c r="N16" s="191">
        <f t="shared" si="4"/>
      </c>
      <c r="O16" s="188">
        <f t="shared" si="5"/>
        <v>78</v>
      </c>
      <c r="P16" s="191" t="str">
        <f t="shared" si="8"/>
        <v>△</v>
      </c>
      <c r="Q16" s="188">
        <f t="shared" si="9"/>
        <v>61</v>
      </c>
      <c r="R16" s="188">
        <v>-61</v>
      </c>
      <c r="S16" s="192">
        <v>0</v>
      </c>
      <c r="T16" s="191" t="str">
        <f t="shared" si="6"/>
        <v>△</v>
      </c>
      <c r="U16" s="188">
        <f t="shared" si="7"/>
        <v>366</v>
      </c>
      <c r="V16" s="193">
        <f t="shared" si="10"/>
        <v>1331695</v>
      </c>
    </row>
    <row r="17" spans="1:22" ht="52.5" customHeight="1">
      <c r="A17" s="148" t="s">
        <v>178</v>
      </c>
      <c r="B17" s="186">
        <v>889</v>
      </c>
      <c r="C17" s="186">
        <v>1368</v>
      </c>
      <c r="D17" s="187" t="str">
        <f t="shared" si="0"/>
        <v>△</v>
      </c>
      <c r="E17" s="188">
        <f t="shared" si="1"/>
        <v>479</v>
      </c>
      <c r="F17" s="189">
        <v>1229</v>
      </c>
      <c r="G17" s="186">
        <v>1296</v>
      </c>
      <c r="H17" s="186">
        <v>12</v>
      </c>
      <c r="I17" s="190">
        <f t="shared" si="2"/>
        <v>2537</v>
      </c>
      <c r="J17" s="189">
        <v>1229</v>
      </c>
      <c r="K17" s="186">
        <v>1344</v>
      </c>
      <c r="L17" s="186">
        <v>15</v>
      </c>
      <c r="M17" s="190">
        <f t="shared" si="3"/>
        <v>2588</v>
      </c>
      <c r="N17" s="191" t="str">
        <f t="shared" si="4"/>
        <v>△</v>
      </c>
      <c r="O17" s="188">
        <f t="shared" si="5"/>
        <v>51</v>
      </c>
      <c r="P17" s="191">
        <f t="shared" si="8"/>
      </c>
      <c r="Q17" s="188">
        <f t="shared" si="9"/>
        <v>56</v>
      </c>
      <c r="R17" s="188">
        <v>56</v>
      </c>
      <c r="S17" s="192">
        <v>2</v>
      </c>
      <c r="T17" s="191" t="str">
        <f t="shared" si="6"/>
        <v>△</v>
      </c>
      <c r="U17" s="188">
        <f t="shared" si="7"/>
        <v>472</v>
      </c>
      <c r="V17" s="193">
        <f t="shared" si="10"/>
        <v>1331223</v>
      </c>
    </row>
    <row r="18" spans="1:22" ht="52.5" customHeight="1" thickBot="1">
      <c r="A18" s="194" t="s">
        <v>179</v>
      </c>
      <c r="B18" s="195">
        <v>838</v>
      </c>
      <c r="C18" s="195">
        <v>1255</v>
      </c>
      <c r="D18" s="196" t="str">
        <f t="shared" si="0"/>
        <v>△</v>
      </c>
      <c r="E18" s="197">
        <f t="shared" si="1"/>
        <v>417</v>
      </c>
      <c r="F18" s="198">
        <v>1230</v>
      </c>
      <c r="G18" s="195">
        <v>1209</v>
      </c>
      <c r="H18" s="195">
        <v>11</v>
      </c>
      <c r="I18" s="199">
        <f t="shared" si="2"/>
        <v>2450</v>
      </c>
      <c r="J18" s="198">
        <v>1230</v>
      </c>
      <c r="K18" s="195">
        <v>1309</v>
      </c>
      <c r="L18" s="195">
        <v>39</v>
      </c>
      <c r="M18" s="199">
        <f t="shared" si="3"/>
        <v>2578</v>
      </c>
      <c r="N18" s="200" t="str">
        <f t="shared" si="4"/>
        <v>△</v>
      </c>
      <c r="O18" s="197">
        <f t="shared" si="5"/>
        <v>128</v>
      </c>
      <c r="P18" s="200" t="str">
        <f t="shared" si="8"/>
        <v>△</v>
      </c>
      <c r="Q18" s="197">
        <f t="shared" si="9"/>
        <v>22</v>
      </c>
      <c r="R18" s="197">
        <v>-22</v>
      </c>
      <c r="S18" s="201">
        <v>1</v>
      </c>
      <c r="T18" s="200" t="str">
        <f t="shared" si="6"/>
        <v>△</v>
      </c>
      <c r="U18" s="197">
        <f t="shared" si="7"/>
        <v>566</v>
      </c>
      <c r="V18" s="202">
        <f t="shared" si="10"/>
        <v>1330657</v>
      </c>
    </row>
    <row r="19" spans="1:22" ht="13.5">
      <c r="A19" s="4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22" ht="13.5">
      <c r="A20" s="5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1:22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</sheetData>
  <sheetProtection/>
  <mergeCells count="14">
    <mergeCell ref="A1:I1"/>
    <mergeCell ref="O2:U2"/>
    <mergeCell ref="B3:E4"/>
    <mergeCell ref="F3:O3"/>
    <mergeCell ref="P3:Q3"/>
    <mergeCell ref="R3:R5"/>
    <mergeCell ref="F4:I4"/>
    <mergeCell ref="J4:M4"/>
    <mergeCell ref="N4:O4"/>
    <mergeCell ref="P4:Q4"/>
    <mergeCell ref="T4:U4"/>
    <mergeCell ref="D5:E5"/>
    <mergeCell ref="N5:O5"/>
    <mergeCell ref="P5:Q5"/>
  </mergeCells>
  <printOptions/>
  <pageMargins left="1.1811023622047245" right="0.5905511811023623" top="0.7874015748031497" bottom="0.984251968503937" header="0.5118110236220472" footer="0.5118110236220472"/>
  <pageSetup fitToHeight="2" horizontalDpi="600" verticalDpi="600" orientation="portrait" paperSize="9" scale="85" r:id="rId2"/>
  <colBreaks count="1" manualBreakCount="1">
    <brk id="9" max="30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3.625" style="2" customWidth="1"/>
    <col min="2" max="4" width="9.125" style="2" customWidth="1"/>
    <col min="5" max="5" width="0.37109375" style="2" customWidth="1"/>
    <col min="6" max="8" width="9.125" style="2" customWidth="1"/>
    <col min="9" max="9" width="0.37109375" style="2" customWidth="1"/>
    <col min="10" max="10" width="4.00390625" style="2" customWidth="1"/>
    <col min="11" max="11" width="7.625" style="2" customWidth="1"/>
    <col min="12" max="16384" width="9.00390625" style="2" customWidth="1"/>
  </cols>
  <sheetData>
    <row r="1" spans="1:7" ht="17.25">
      <c r="A1" s="255" t="s">
        <v>180</v>
      </c>
      <c r="B1" s="255"/>
      <c r="C1" s="255"/>
      <c r="D1" s="255"/>
      <c r="E1" s="255"/>
      <c r="F1" s="255"/>
      <c r="G1" s="255"/>
    </row>
    <row r="2" spans="1:11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 thickBot="1">
      <c r="A3" s="4"/>
      <c r="B3" s="4"/>
      <c r="C3" s="302" t="s">
        <v>2</v>
      </c>
      <c r="D3" s="302"/>
      <c r="E3" s="302"/>
      <c r="F3" s="302"/>
      <c r="G3" s="302"/>
      <c r="H3" s="258" t="s">
        <v>3</v>
      </c>
      <c r="I3" s="258"/>
      <c r="J3" s="258"/>
      <c r="K3" s="258"/>
    </row>
    <row r="4" spans="1:11" ht="19.5" customHeight="1">
      <c r="A4" s="6" t="s">
        <v>4</v>
      </c>
      <c r="B4" s="265" t="s">
        <v>181</v>
      </c>
      <c r="C4" s="266"/>
      <c r="D4" s="267"/>
      <c r="E4" s="97"/>
      <c r="F4" s="265" t="s">
        <v>182</v>
      </c>
      <c r="G4" s="266"/>
      <c r="H4" s="267"/>
      <c r="I4" s="97"/>
      <c r="J4" s="259" t="s">
        <v>21</v>
      </c>
      <c r="K4" s="303"/>
    </row>
    <row r="5" spans="1:11" ht="19.5" customHeight="1">
      <c r="A5" s="18" t="s">
        <v>183</v>
      </c>
      <c r="B5" s="20" t="s">
        <v>28</v>
      </c>
      <c r="C5" s="20" t="s">
        <v>81</v>
      </c>
      <c r="D5" s="23" t="s">
        <v>84</v>
      </c>
      <c r="E5" s="173"/>
      <c r="F5" s="20" t="s">
        <v>28</v>
      </c>
      <c r="G5" s="20" t="s">
        <v>81</v>
      </c>
      <c r="H5" s="23" t="s">
        <v>84</v>
      </c>
      <c r="I5" s="173"/>
      <c r="J5" s="273"/>
      <c r="K5" s="304"/>
    </row>
    <row r="6" spans="1:11" ht="39.75" customHeight="1">
      <c r="A6" s="204" t="s">
        <v>28</v>
      </c>
      <c r="B6" s="205">
        <f>SUM(B7,B8,B9,B10,B11,B12,B13,B14,B15,B16,B17,B18)</f>
        <v>9879</v>
      </c>
      <c r="C6" s="206">
        <f>SUM(C7,C8,C9,C10,C11,C12,C13,C14,C15,C16,C17,C18)</f>
        <v>4990</v>
      </c>
      <c r="D6" s="207">
        <f>SUM(D7,D8,D9,D10,D11,D12,D13,D14,D15,D16,D17,D18)</f>
        <v>4889</v>
      </c>
      <c r="E6" s="208"/>
      <c r="F6" s="205">
        <f>SUM(F7,F8,F9,F10,F11,F12,F13,F14,F15,F16,F17,F18)</f>
        <v>15787</v>
      </c>
      <c r="G6" s="206">
        <f>SUM(G7,G8,G9,G10,G11,G12,G13,G14,G15,G16,G17,G18)</f>
        <v>8219</v>
      </c>
      <c r="H6" s="207">
        <f>SUM(H7,H8,H9,H10,H11,H12,H13,H14,H15,H16,H17,H18)</f>
        <v>7568</v>
      </c>
      <c r="I6" s="208"/>
      <c r="J6" s="209" t="str">
        <f aca="true" t="shared" si="0" ref="J6:J18">IF(B6-F6&lt;0,"△","")</f>
        <v>△</v>
      </c>
      <c r="K6" s="210">
        <f aca="true" t="shared" si="1" ref="K6:K18">ABS(B6-F6)</f>
        <v>5908</v>
      </c>
    </row>
    <row r="7" spans="1:11" ht="39.75" customHeight="1">
      <c r="A7" s="148" t="s">
        <v>168</v>
      </c>
      <c r="B7" s="189">
        <f aca="true" t="shared" si="2" ref="B7:B18">SUM(C7:D7)</f>
        <v>808</v>
      </c>
      <c r="C7" s="186">
        <v>400</v>
      </c>
      <c r="D7" s="188">
        <v>408</v>
      </c>
      <c r="E7" s="192"/>
      <c r="F7" s="189">
        <f aca="true" t="shared" si="3" ref="F7:F18">SUM(G7:H7)</f>
        <v>1307</v>
      </c>
      <c r="G7" s="186">
        <v>675</v>
      </c>
      <c r="H7" s="188">
        <v>632</v>
      </c>
      <c r="I7" s="192"/>
      <c r="J7" s="187" t="str">
        <f t="shared" si="0"/>
        <v>△</v>
      </c>
      <c r="K7" s="193">
        <f t="shared" si="1"/>
        <v>499</v>
      </c>
    </row>
    <row r="8" spans="1:11" ht="39.75" customHeight="1">
      <c r="A8" s="148" t="s">
        <v>169</v>
      </c>
      <c r="B8" s="189">
        <f t="shared" si="2"/>
        <v>855</v>
      </c>
      <c r="C8" s="186">
        <v>425</v>
      </c>
      <c r="D8" s="188">
        <v>430</v>
      </c>
      <c r="E8" s="192"/>
      <c r="F8" s="189">
        <f t="shared" si="3"/>
        <v>1367</v>
      </c>
      <c r="G8" s="186">
        <v>723</v>
      </c>
      <c r="H8" s="188">
        <v>644</v>
      </c>
      <c r="I8" s="192"/>
      <c r="J8" s="187" t="str">
        <f t="shared" si="0"/>
        <v>△</v>
      </c>
      <c r="K8" s="193">
        <f t="shared" si="1"/>
        <v>512</v>
      </c>
    </row>
    <row r="9" spans="1:11" ht="39.75" customHeight="1">
      <c r="A9" s="148" t="s">
        <v>170</v>
      </c>
      <c r="B9" s="189">
        <f t="shared" si="2"/>
        <v>761</v>
      </c>
      <c r="C9" s="186">
        <v>403</v>
      </c>
      <c r="D9" s="188">
        <v>358</v>
      </c>
      <c r="E9" s="192"/>
      <c r="F9" s="189">
        <f t="shared" si="3"/>
        <v>1302</v>
      </c>
      <c r="G9" s="186">
        <v>702</v>
      </c>
      <c r="H9" s="188">
        <v>600</v>
      </c>
      <c r="I9" s="192"/>
      <c r="J9" s="187" t="str">
        <f t="shared" si="0"/>
        <v>△</v>
      </c>
      <c r="K9" s="193">
        <f t="shared" si="1"/>
        <v>541</v>
      </c>
    </row>
    <row r="10" spans="1:11" ht="39.75" customHeight="1">
      <c r="A10" s="148" t="s">
        <v>171</v>
      </c>
      <c r="B10" s="189">
        <f t="shared" si="2"/>
        <v>810</v>
      </c>
      <c r="C10" s="186">
        <v>408</v>
      </c>
      <c r="D10" s="188">
        <v>402</v>
      </c>
      <c r="E10" s="192"/>
      <c r="F10" s="189">
        <f t="shared" si="3"/>
        <v>1528</v>
      </c>
      <c r="G10" s="186">
        <v>753</v>
      </c>
      <c r="H10" s="188">
        <v>775</v>
      </c>
      <c r="I10" s="192"/>
      <c r="J10" s="187" t="str">
        <f t="shared" si="0"/>
        <v>△</v>
      </c>
      <c r="K10" s="193">
        <f t="shared" si="1"/>
        <v>718</v>
      </c>
    </row>
    <row r="11" spans="1:11" ht="39.75" customHeight="1">
      <c r="A11" s="148" t="s">
        <v>172</v>
      </c>
      <c r="B11" s="189">
        <f t="shared" si="2"/>
        <v>714</v>
      </c>
      <c r="C11" s="186">
        <v>324</v>
      </c>
      <c r="D11" s="188">
        <v>390</v>
      </c>
      <c r="E11" s="192"/>
      <c r="F11" s="189">
        <f t="shared" si="3"/>
        <v>1310</v>
      </c>
      <c r="G11" s="186">
        <v>684</v>
      </c>
      <c r="H11" s="188">
        <v>626</v>
      </c>
      <c r="I11" s="192"/>
      <c r="J11" s="187" t="str">
        <f t="shared" si="0"/>
        <v>△</v>
      </c>
      <c r="K11" s="193">
        <f t="shared" si="1"/>
        <v>596</v>
      </c>
    </row>
    <row r="12" spans="1:11" ht="39.75" customHeight="1">
      <c r="A12" s="148" t="s">
        <v>173</v>
      </c>
      <c r="B12" s="189">
        <f t="shared" si="2"/>
        <v>871</v>
      </c>
      <c r="C12" s="186">
        <v>439</v>
      </c>
      <c r="D12" s="188">
        <v>432</v>
      </c>
      <c r="E12" s="192"/>
      <c r="F12" s="189">
        <f t="shared" si="3"/>
        <v>1486</v>
      </c>
      <c r="G12" s="186">
        <v>768</v>
      </c>
      <c r="H12" s="188">
        <v>718</v>
      </c>
      <c r="I12" s="192"/>
      <c r="J12" s="187" t="str">
        <f t="shared" si="0"/>
        <v>△</v>
      </c>
      <c r="K12" s="193">
        <f t="shared" si="1"/>
        <v>615</v>
      </c>
    </row>
    <row r="13" spans="1:11" ht="39.75" customHeight="1">
      <c r="A13" s="148" t="s">
        <v>174</v>
      </c>
      <c r="B13" s="189">
        <f t="shared" si="2"/>
        <v>834</v>
      </c>
      <c r="C13" s="186">
        <v>434</v>
      </c>
      <c r="D13" s="188">
        <v>400</v>
      </c>
      <c r="E13" s="192"/>
      <c r="F13" s="189">
        <f t="shared" si="3"/>
        <v>1277</v>
      </c>
      <c r="G13" s="186">
        <v>674</v>
      </c>
      <c r="H13" s="188">
        <v>603</v>
      </c>
      <c r="I13" s="192"/>
      <c r="J13" s="187" t="str">
        <f t="shared" si="0"/>
        <v>△</v>
      </c>
      <c r="K13" s="193">
        <f t="shared" si="1"/>
        <v>443</v>
      </c>
    </row>
    <row r="14" spans="1:11" ht="39.75" customHeight="1">
      <c r="A14" s="148" t="s">
        <v>175</v>
      </c>
      <c r="B14" s="189">
        <f t="shared" si="2"/>
        <v>839</v>
      </c>
      <c r="C14" s="186">
        <v>407</v>
      </c>
      <c r="D14" s="188">
        <v>432</v>
      </c>
      <c r="E14" s="192"/>
      <c r="F14" s="189">
        <f t="shared" si="3"/>
        <v>1256</v>
      </c>
      <c r="G14" s="186">
        <v>648</v>
      </c>
      <c r="H14" s="188">
        <v>608</v>
      </c>
      <c r="I14" s="192"/>
      <c r="J14" s="187" t="str">
        <f t="shared" si="0"/>
        <v>△</v>
      </c>
      <c r="K14" s="193">
        <f t="shared" si="1"/>
        <v>417</v>
      </c>
    </row>
    <row r="15" spans="1:11" ht="39.75" customHeight="1">
      <c r="A15" s="148" t="s">
        <v>176</v>
      </c>
      <c r="B15" s="189">
        <f t="shared" si="2"/>
        <v>861</v>
      </c>
      <c r="C15" s="186">
        <v>448</v>
      </c>
      <c r="D15" s="188">
        <v>413</v>
      </c>
      <c r="E15" s="192"/>
      <c r="F15" s="189">
        <f t="shared" si="3"/>
        <v>1149</v>
      </c>
      <c r="G15" s="186">
        <v>577</v>
      </c>
      <c r="H15" s="188">
        <v>572</v>
      </c>
      <c r="I15" s="192"/>
      <c r="J15" s="187" t="str">
        <f t="shared" si="0"/>
        <v>△</v>
      </c>
      <c r="K15" s="193">
        <f t="shared" si="1"/>
        <v>288</v>
      </c>
    </row>
    <row r="16" spans="1:11" ht="39.75" customHeight="1">
      <c r="A16" s="148" t="s">
        <v>177</v>
      </c>
      <c r="B16" s="189">
        <f t="shared" si="2"/>
        <v>799</v>
      </c>
      <c r="C16" s="186">
        <v>394</v>
      </c>
      <c r="D16" s="188">
        <v>405</v>
      </c>
      <c r="E16" s="192"/>
      <c r="F16" s="189">
        <f t="shared" si="3"/>
        <v>1182</v>
      </c>
      <c r="G16" s="186">
        <v>631</v>
      </c>
      <c r="H16" s="188">
        <v>551</v>
      </c>
      <c r="I16" s="192"/>
      <c r="J16" s="187" t="str">
        <f t="shared" si="0"/>
        <v>△</v>
      </c>
      <c r="K16" s="193">
        <f t="shared" si="1"/>
        <v>383</v>
      </c>
    </row>
    <row r="17" spans="1:11" ht="39.75" customHeight="1">
      <c r="A17" s="148" t="s">
        <v>178</v>
      </c>
      <c r="B17" s="189">
        <f t="shared" si="2"/>
        <v>889</v>
      </c>
      <c r="C17" s="186">
        <v>461</v>
      </c>
      <c r="D17" s="188">
        <v>428</v>
      </c>
      <c r="E17" s="192"/>
      <c r="F17" s="189">
        <f t="shared" si="3"/>
        <v>1368</v>
      </c>
      <c r="G17" s="186">
        <v>716</v>
      </c>
      <c r="H17" s="188">
        <v>652</v>
      </c>
      <c r="I17" s="192"/>
      <c r="J17" s="187" t="str">
        <f t="shared" si="0"/>
        <v>△</v>
      </c>
      <c r="K17" s="193">
        <f t="shared" si="1"/>
        <v>479</v>
      </c>
    </row>
    <row r="18" spans="1:11" ht="39.75" customHeight="1" thickBot="1">
      <c r="A18" s="194" t="s">
        <v>179</v>
      </c>
      <c r="B18" s="195">
        <f t="shared" si="2"/>
        <v>838</v>
      </c>
      <c r="C18" s="195">
        <v>447</v>
      </c>
      <c r="D18" s="197">
        <v>391</v>
      </c>
      <c r="E18" s="201"/>
      <c r="F18" s="198">
        <f t="shared" si="3"/>
        <v>1255</v>
      </c>
      <c r="G18" s="195">
        <v>668</v>
      </c>
      <c r="H18" s="197">
        <v>587</v>
      </c>
      <c r="I18" s="201"/>
      <c r="J18" s="196" t="str">
        <f t="shared" si="0"/>
        <v>△</v>
      </c>
      <c r="K18" s="202">
        <f t="shared" si="1"/>
        <v>417</v>
      </c>
    </row>
  </sheetData>
  <sheetProtection/>
  <mergeCells count="6">
    <mergeCell ref="A1:G1"/>
    <mergeCell ref="C3:G3"/>
    <mergeCell ref="H3:K3"/>
    <mergeCell ref="B4:D4"/>
    <mergeCell ref="F4:H4"/>
    <mergeCell ref="J4:K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93"/>
  <sheetViews>
    <sheetView showGridLines="0" zoomScale="90" zoomScaleNormal="90" zoomScaleSheetLayoutView="90" zoomScalePageLayoutView="0" workbookViewId="0" topLeftCell="B1">
      <selection activeCell="C11" sqref="C11"/>
    </sheetView>
  </sheetViews>
  <sheetFormatPr defaultColWidth="9.00390625" defaultRowHeight="13.5"/>
  <cols>
    <col min="1" max="1" width="4.75390625" style="2" hidden="1" customWidth="1"/>
    <col min="2" max="2" width="13.50390625" style="2" customWidth="1"/>
    <col min="3" max="37" width="8.00390625" style="2" customWidth="1"/>
    <col min="38" max="67" width="8.00390625" style="2" hidden="1" customWidth="1"/>
    <col min="68" max="71" width="9.75390625" style="2" customWidth="1"/>
    <col min="72" max="72" width="11.125" style="2" customWidth="1"/>
    <col min="73" max="16384" width="9.00390625" style="2" customWidth="1"/>
  </cols>
  <sheetData>
    <row r="1" spans="2:72" ht="22.5" customHeight="1">
      <c r="B1" s="305" t="s">
        <v>184</v>
      </c>
      <c r="C1" s="305"/>
      <c r="D1" s="305"/>
      <c r="E1" s="305"/>
      <c r="F1" s="305"/>
      <c r="G1" s="305"/>
      <c r="H1" s="305"/>
      <c r="I1" s="305"/>
      <c r="J1" s="306" t="s">
        <v>185</v>
      </c>
      <c r="K1" s="306"/>
      <c r="L1" s="306"/>
      <c r="M1" s="306"/>
      <c r="N1" s="306"/>
      <c r="O1" s="307" t="s">
        <v>2</v>
      </c>
      <c r="P1" s="307"/>
      <c r="Q1" s="307"/>
      <c r="R1" s="307"/>
      <c r="S1" s="307"/>
      <c r="T1" s="307"/>
      <c r="BO1" s="211"/>
      <c r="BP1" s="211"/>
      <c r="BQ1" s="211"/>
      <c r="BR1" s="211"/>
      <c r="BS1" s="211" t="s">
        <v>186</v>
      </c>
      <c r="BT1" s="211"/>
    </row>
    <row r="2" spans="2:67" s="212" customFormat="1" ht="12" hidden="1">
      <c r="B2" s="213"/>
      <c r="C2" s="213">
        <v>201</v>
      </c>
      <c r="D2" s="213">
        <v>202</v>
      </c>
      <c r="E2" s="213">
        <v>203</v>
      </c>
      <c r="F2" s="213">
        <v>205</v>
      </c>
      <c r="G2" s="213">
        <v>206</v>
      </c>
      <c r="H2" s="213">
        <v>207</v>
      </c>
      <c r="I2" s="213">
        <v>208</v>
      </c>
      <c r="J2" s="213">
        <v>209</v>
      </c>
      <c r="K2" s="213">
        <v>210</v>
      </c>
      <c r="L2" s="213">
        <v>211</v>
      </c>
      <c r="M2" s="213">
        <v>213</v>
      </c>
      <c r="N2" s="213">
        <v>214</v>
      </c>
      <c r="O2" s="213">
        <v>215</v>
      </c>
      <c r="P2" s="213">
        <v>301</v>
      </c>
      <c r="Q2" s="213">
        <v>302</v>
      </c>
      <c r="R2" s="213">
        <v>303</v>
      </c>
      <c r="S2" s="213">
        <v>305</v>
      </c>
      <c r="T2" s="213">
        <v>321</v>
      </c>
      <c r="U2" s="213">
        <v>322</v>
      </c>
      <c r="V2" s="213">
        <v>366</v>
      </c>
      <c r="W2" s="213">
        <v>381</v>
      </c>
      <c r="X2" s="213">
        <v>402</v>
      </c>
      <c r="Y2" s="213">
        <v>422</v>
      </c>
      <c r="Z2" s="213">
        <v>441</v>
      </c>
      <c r="AA2" s="213">
        <v>461</v>
      </c>
      <c r="AB2" s="213">
        <v>482</v>
      </c>
      <c r="AC2" s="213">
        <v>483</v>
      </c>
      <c r="AD2" s="213">
        <v>484</v>
      </c>
      <c r="AE2" s="213">
        <v>485</v>
      </c>
      <c r="AF2" s="213">
        <v>487</v>
      </c>
      <c r="AG2" s="213">
        <v>501</v>
      </c>
      <c r="AH2" s="213">
        <v>503</v>
      </c>
      <c r="AI2" s="213">
        <v>506</v>
      </c>
      <c r="AJ2" s="213">
        <v>507</v>
      </c>
      <c r="AK2" s="213">
        <v>524</v>
      </c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</row>
    <row r="3" spans="2:72" s="211" customFormat="1" ht="22.5" customHeight="1">
      <c r="B3" s="214" t="s">
        <v>187</v>
      </c>
      <c r="C3" s="308" t="s">
        <v>188</v>
      </c>
      <c r="D3" s="311" t="s">
        <v>189</v>
      </c>
      <c r="E3" s="311" t="s">
        <v>190</v>
      </c>
      <c r="F3" s="311" t="s">
        <v>191</v>
      </c>
      <c r="G3" s="311" t="s">
        <v>192</v>
      </c>
      <c r="H3" s="311" t="s">
        <v>193</v>
      </c>
      <c r="I3" s="311" t="s">
        <v>194</v>
      </c>
      <c r="J3" s="311" t="s">
        <v>195</v>
      </c>
      <c r="K3" s="311" t="s">
        <v>196</v>
      </c>
      <c r="L3" s="311" t="s">
        <v>197</v>
      </c>
      <c r="M3" s="311" t="s">
        <v>198</v>
      </c>
      <c r="N3" s="311" t="s">
        <v>199</v>
      </c>
      <c r="O3" s="311" t="s">
        <v>200</v>
      </c>
      <c r="P3" s="311" t="s">
        <v>201</v>
      </c>
      <c r="Q3" s="311" t="s">
        <v>202</v>
      </c>
      <c r="R3" s="311" t="s">
        <v>203</v>
      </c>
      <c r="S3" s="311" t="s">
        <v>204</v>
      </c>
      <c r="T3" s="311" t="s">
        <v>205</v>
      </c>
      <c r="U3" s="311" t="s">
        <v>206</v>
      </c>
      <c r="V3" s="311" t="s">
        <v>207</v>
      </c>
      <c r="W3" s="311" t="s">
        <v>208</v>
      </c>
      <c r="X3" s="311" t="s">
        <v>209</v>
      </c>
      <c r="Y3" s="311" t="s">
        <v>210</v>
      </c>
      <c r="Z3" s="311" t="s">
        <v>211</v>
      </c>
      <c r="AA3" s="311" t="s">
        <v>212</v>
      </c>
      <c r="AB3" s="311" t="s">
        <v>213</v>
      </c>
      <c r="AC3" s="311" t="s">
        <v>214</v>
      </c>
      <c r="AD3" s="311" t="s">
        <v>215</v>
      </c>
      <c r="AE3" s="311" t="s">
        <v>216</v>
      </c>
      <c r="AF3" s="311" t="s">
        <v>217</v>
      </c>
      <c r="AG3" s="311" t="s">
        <v>218</v>
      </c>
      <c r="AH3" s="311" t="s">
        <v>219</v>
      </c>
      <c r="AI3" s="311" t="s">
        <v>220</v>
      </c>
      <c r="AJ3" s="311" t="s">
        <v>221</v>
      </c>
      <c r="AK3" s="311" t="s">
        <v>222</v>
      </c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23"/>
      <c r="BP3" s="326" t="s">
        <v>223</v>
      </c>
      <c r="BQ3" s="314" t="s">
        <v>224</v>
      </c>
      <c r="BR3" s="314" t="s">
        <v>225</v>
      </c>
      <c r="BS3" s="317" t="s">
        <v>226</v>
      </c>
      <c r="BT3" s="320" t="s">
        <v>227</v>
      </c>
    </row>
    <row r="4" spans="2:72" s="211" customFormat="1" ht="22.5" customHeight="1">
      <c r="B4" s="215"/>
      <c r="C4" s="309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24"/>
      <c r="BP4" s="327"/>
      <c r="BQ4" s="315"/>
      <c r="BR4" s="315"/>
      <c r="BS4" s="318"/>
      <c r="BT4" s="321"/>
    </row>
    <row r="5" spans="2:72" s="211" customFormat="1" ht="22.5" customHeight="1">
      <c r="B5" s="215"/>
      <c r="C5" s="309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24"/>
      <c r="BP5" s="327"/>
      <c r="BQ5" s="315"/>
      <c r="BR5" s="315"/>
      <c r="BS5" s="318"/>
      <c r="BT5" s="321"/>
    </row>
    <row r="6" spans="2:72" s="211" customFormat="1" ht="22.5" customHeight="1">
      <c r="B6" s="215"/>
      <c r="C6" s="309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24"/>
      <c r="BP6" s="327"/>
      <c r="BQ6" s="315"/>
      <c r="BR6" s="315"/>
      <c r="BS6" s="318"/>
      <c r="BT6" s="321"/>
    </row>
    <row r="7" spans="2:72" s="211" customFormat="1" ht="22.5" customHeight="1">
      <c r="B7" s="216" t="s">
        <v>228</v>
      </c>
      <c r="C7" s="310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25"/>
      <c r="BP7" s="328"/>
      <c r="BQ7" s="316"/>
      <c r="BR7" s="316" t="s">
        <v>229</v>
      </c>
      <c r="BS7" s="319"/>
      <c r="BT7" s="322"/>
    </row>
    <row r="8" spans="1:72" s="211" customFormat="1" ht="21.75" customHeight="1">
      <c r="A8" s="211">
        <v>201</v>
      </c>
      <c r="B8" s="217" t="s">
        <v>188</v>
      </c>
      <c r="C8" s="218" t="s">
        <v>230</v>
      </c>
      <c r="D8" s="218">
        <v>312</v>
      </c>
      <c r="E8" s="218">
        <v>110</v>
      </c>
      <c r="F8" s="218">
        <v>297</v>
      </c>
      <c r="G8" s="218">
        <v>359</v>
      </c>
      <c r="H8" s="218">
        <v>157</v>
      </c>
      <c r="I8" s="218">
        <v>86</v>
      </c>
      <c r="J8" s="218">
        <v>267</v>
      </c>
      <c r="K8" s="218">
        <v>65</v>
      </c>
      <c r="L8" s="218">
        <v>150</v>
      </c>
      <c r="M8" s="218">
        <v>132</v>
      </c>
      <c r="N8" s="218">
        <v>148</v>
      </c>
      <c r="O8" s="218">
        <v>275</v>
      </c>
      <c r="P8" s="218">
        <v>117</v>
      </c>
      <c r="Q8" s="218">
        <v>27</v>
      </c>
      <c r="R8" s="218">
        <v>64</v>
      </c>
      <c r="S8" s="218">
        <v>1056</v>
      </c>
      <c r="T8" s="218">
        <v>340</v>
      </c>
      <c r="U8" s="218">
        <v>335</v>
      </c>
      <c r="V8" s="218">
        <v>19</v>
      </c>
      <c r="W8" s="218">
        <v>45</v>
      </c>
      <c r="X8" s="218">
        <v>5</v>
      </c>
      <c r="Y8" s="218">
        <v>8</v>
      </c>
      <c r="Z8" s="218">
        <v>15</v>
      </c>
      <c r="AA8" s="218">
        <v>28</v>
      </c>
      <c r="AB8" s="218">
        <v>60</v>
      </c>
      <c r="AC8" s="218">
        <v>64</v>
      </c>
      <c r="AD8" s="218">
        <v>9</v>
      </c>
      <c r="AE8" s="218">
        <v>15</v>
      </c>
      <c r="AF8" s="218">
        <v>0</v>
      </c>
      <c r="AG8" s="218">
        <v>41</v>
      </c>
      <c r="AH8" s="218">
        <v>9</v>
      </c>
      <c r="AI8" s="218">
        <v>7</v>
      </c>
      <c r="AJ8" s="218">
        <v>19</v>
      </c>
      <c r="AK8" s="218">
        <v>36</v>
      </c>
      <c r="AL8" s="218">
        <v>0</v>
      </c>
      <c r="AM8" s="218">
        <v>0</v>
      </c>
      <c r="AN8" s="218">
        <v>0</v>
      </c>
      <c r="AO8" s="218">
        <v>0</v>
      </c>
      <c r="AP8" s="218">
        <v>0</v>
      </c>
      <c r="AQ8" s="218">
        <v>0</v>
      </c>
      <c r="AR8" s="218">
        <v>0</v>
      </c>
      <c r="AS8" s="218">
        <v>0</v>
      </c>
      <c r="AT8" s="218">
        <v>0</v>
      </c>
      <c r="AU8" s="218">
        <v>0</v>
      </c>
      <c r="AV8" s="218">
        <v>0</v>
      </c>
      <c r="AW8" s="218">
        <v>0</v>
      </c>
      <c r="AX8" s="218">
        <v>0</v>
      </c>
      <c r="AY8" s="218">
        <v>0</v>
      </c>
      <c r="AZ8" s="218">
        <v>0</v>
      </c>
      <c r="BA8" s="218">
        <v>0</v>
      </c>
      <c r="BB8" s="218">
        <v>0</v>
      </c>
      <c r="BC8" s="218">
        <v>0</v>
      </c>
      <c r="BD8" s="218">
        <v>0</v>
      </c>
      <c r="BE8" s="218">
        <v>0</v>
      </c>
      <c r="BF8" s="218">
        <v>0</v>
      </c>
      <c r="BG8" s="218">
        <v>0</v>
      </c>
      <c r="BH8" s="218">
        <v>0</v>
      </c>
      <c r="BI8" s="218">
        <v>0</v>
      </c>
      <c r="BJ8" s="218">
        <v>0</v>
      </c>
      <c r="BK8" s="218">
        <v>0</v>
      </c>
      <c r="BL8" s="218">
        <v>0</v>
      </c>
      <c r="BM8" s="218">
        <v>0</v>
      </c>
      <c r="BN8" s="218">
        <v>0</v>
      </c>
      <c r="BO8" s="219">
        <v>0</v>
      </c>
      <c r="BP8" s="220">
        <f>SUM(C8:BO8)</f>
        <v>4677</v>
      </c>
      <c r="BQ8" s="221">
        <v>7971</v>
      </c>
      <c r="BR8" s="221">
        <v>2585</v>
      </c>
      <c r="BS8" s="222">
        <v>27</v>
      </c>
      <c r="BT8" s="223">
        <f aca="true" t="shared" si="0" ref="BT8:BT71">SUM(BP8:BS8)</f>
        <v>15260</v>
      </c>
    </row>
    <row r="9" spans="1:72" s="211" customFormat="1" ht="21.75" customHeight="1">
      <c r="A9" s="211">
        <v>202</v>
      </c>
      <c r="B9" s="217" t="s">
        <v>189</v>
      </c>
      <c r="C9" s="218">
        <v>438</v>
      </c>
      <c r="D9" s="218" t="s">
        <v>230</v>
      </c>
      <c r="E9" s="218">
        <v>21</v>
      </c>
      <c r="F9" s="218">
        <v>55</v>
      </c>
      <c r="G9" s="218">
        <v>67</v>
      </c>
      <c r="H9" s="218">
        <v>19</v>
      </c>
      <c r="I9" s="218">
        <v>12</v>
      </c>
      <c r="J9" s="218">
        <v>35</v>
      </c>
      <c r="K9" s="218">
        <v>3</v>
      </c>
      <c r="L9" s="218">
        <v>30</v>
      </c>
      <c r="M9" s="218">
        <v>10</v>
      </c>
      <c r="N9" s="218">
        <v>3</v>
      </c>
      <c r="O9" s="218">
        <v>58</v>
      </c>
      <c r="P9" s="218">
        <v>10</v>
      </c>
      <c r="Q9" s="218">
        <v>1</v>
      </c>
      <c r="R9" s="218">
        <v>1</v>
      </c>
      <c r="S9" s="218">
        <v>43</v>
      </c>
      <c r="T9" s="218">
        <v>15</v>
      </c>
      <c r="U9" s="218">
        <v>20</v>
      </c>
      <c r="V9" s="218">
        <v>2</v>
      </c>
      <c r="W9" s="218">
        <v>7</v>
      </c>
      <c r="X9" s="218">
        <v>0</v>
      </c>
      <c r="Y9" s="218">
        <v>5</v>
      </c>
      <c r="Z9" s="218">
        <v>1</v>
      </c>
      <c r="AA9" s="218">
        <v>7</v>
      </c>
      <c r="AB9" s="218">
        <v>85</v>
      </c>
      <c r="AC9" s="218">
        <v>28</v>
      </c>
      <c r="AD9" s="218">
        <v>15</v>
      </c>
      <c r="AE9" s="218">
        <v>1</v>
      </c>
      <c r="AF9" s="218">
        <v>0</v>
      </c>
      <c r="AG9" s="218">
        <v>1</v>
      </c>
      <c r="AH9" s="218">
        <v>2</v>
      </c>
      <c r="AI9" s="218">
        <v>5</v>
      </c>
      <c r="AJ9" s="218">
        <v>2</v>
      </c>
      <c r="AK9" s="218">
        <v>4</v>
      </c>
      <c r="AL9" s="218">
        <v>0</v>
      </c>
      <c r="AM9" s="218">
        <v>0</v>
      </c>
      <c r="AN9" s="218">
        <v>0</v>
      </c>
      <c r="AO9" s="218">
        <v>0</v>
      </c>
      <c r="AP9" s="218">
        <v>0</v>
      </c>
      <c r="AQ9" s="218">
        <v>0</v>
      </c>
      <c r="AR9" s="218">
        <v>0</v>
      </c>
      <c r="AS9" s="218">
        <v>0</v>
      </c>
      <c r="AT9" s="218">
        <v>0</v>
      </c>
      <c r="AU9" s="218">
        <v>0</v>
      </c>
      <c r="AV9" s="218">
        <v>0</v>
      </c>
      <c r="AW9" s="218">
        <v>0</v>
      </c>
      <c r="AX9" s="218">
        <v>0</v>
      </c>
      <c r="AY9" s="218">
        <v>0</v>
      </c>
      <c r="AZ9" s="218">
        <v>0</v>
      </c>
      <c r="BA9" s="218">
        <v>0</v>
      </c>
      <c r="BB9" s="218">
        <v>0</v>
      </c>
      <c r="BC9" s="218">
        <v>0</v>
      </c>
      <c r="BD9" s="218">
        <v>0</v>
      </c>
      <c r="BE9" s="218">
        <v>0</v>
      </c>
      <c r="BF9" s="218">
        <v>0</v>
      </c>
      <c r="BG9" s="218">
        <v>0</v>
      </c>
      <c r="BH9" s="218">
        <v>0</v>
      </c>
      <c r="BI9" s="218">
        <v>0</v>
      </c>
      <c r="BJ9" s="218">
        <v>0</v>
      </c>
      <c r="BK9" s="218">
        <v>0</v>
      </c>
      <c r="BL9" s="218">
        <v>0</v>
      </c>
      <c r="BM9" s="218">
        <v>0</v>
      </c>
      <c r="BN9" s="218">
        <v>0</v>
      </c>
      <c r="BO9" s="224">
        <v>0</v>
      </c>
      <c r="BP9" s="220">
        <f>SUM(C9,E9:BO9)</f>
        <v>1006</v>
      </c>
      <c r="BQ9" s="221">
        <v>802</v>
      </c>
      <c r="BR9" s="221">
        <v>792</v>
      </c>
      <c r="BS9" s="222">
        <v>10</v>
      </c>
      <c r="BT9" s="223">
        <f t="shared" si="0"/>
        <v>2610</v>
      </c>
    </row>
    <row r="10" spans="1:72" s="211" customFormat="1" ht="21.75" customHeight="1">
      <c r="A10" s="211">
        <v>203</v>
      </c>
      <c r="B10" s="217" t="s">
        <v>190</v>
      </c>
      <c r="C10" s="218">
        <v>160</v>
      </c>
      <c r="D10" s="218">
        <v>31</v>
      </c>
      <c r="E10" s="218" t="s">
        <v>230</v>
      </c>
      <c r="F10" s="218">
        <v>21</v>
      </c>
      <c r="G10" s="218">
        <v>46</v>
      </c>
      <c r="H10" s="218">
        <v>4</v>
      </c>
      <c r="I10" s="218">
        <v>13</v>
      </c>
      <c r="J10" s="218">
        <v>32</v>
      </c>
      <c r="K10" s="218">
        <v>87</v>
      </c>
      <c r="L10" s="218">
        <v>37</v>
      </c>
      <c r="M10" s="218">
        <v>9</v>
      </c>
      <c r="N10" s="218">
        <v>4</v>
      </c>
      <c r="O10" s="218">
        <v>42</v>
      </c>
      <c r="P10" s="218">
        <v>0</v>
      </c>
      <c r="Q10" s="218">
        <v>1</v>
      </c>
      <c r="R10" s="218">
        <v>4</v>
      </c>
      <c r="S10" s="218">
        <v>11</v>
      </c>
      <c r="T10" s="218">
        <v>9</v>
      </c>
      <c r="U10" s="218">
        <v>3</v>
      </c>
      <c r="V10" s="218">
        <v>2</v>
      </c>
      <c r="W10" s="218">
        <v>2</v>
      </c>
      <c r="X10" s="218">
        <v>0</v>
      </c>
      <c r="Y10" s="218">
        <v>0</v>
      </c>
      <c r="Z10" s="218">
        <v>12</v>
      </c>
      <c r="AA10" s="218">
        <v>0</v>
      </c>
      <c r="AB10" s="218">
        <v>4</v>
      </c>
      <c r="AC10" s="218">
        <v>2</v>
      </c>
      <c r="AD10" s="218">
        <v>0</v>
      </c>
      <c r="AE10" s="218">
        <v>0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218">
        <v>2</v>
      </c>
      <c r="AL10" s="218">
        <v>0</v>
      </c>
      <c r="AM10" s="218">
        <v>0</v>
      </c>
      <c r="AN10" s="218">
        <v>0</v>
      </c>
      <c r="AO10" s="218">
        <v>0</v>
      </c>
      <c r="AP10" s="218">
        <v>0</v>
      </c>
      <c r="AQ10" s="218">
        <v>0</v>
      </c>
      <c r="AR10" s="218">
        <v>0</v>
      </c>
      <c r="AS10" s="218">
        <v>0</v>
      </c>
      <c r="AT10" s="218">
        <v>0</v>
      </c>
      <c r="AU10" s="218">
        <v>0</v>
      </c>
      <c r="AV10" s="218">
        <v>0</v>
      </c>
      <c r="AW10" s="218">
        <v>0</v>
      </c>
      <c r="AX10" s="218">
        <v>0</v>
      </c>
      <c r="AY10" s="218">
        <v>0</v>
      </c>
      <c r="AZ10" s="218">
        <v>0</v>
      </c>
      <c r="BA10" s="218">
        <v>0</v>
      </c>
      <c r="BB10" s="218">
        <v>0</v>
      </c>
      <c r="BC10" s="218">
        <v>0</v>
      </c>
      <c r="BD10" s="218">
        <v>0</v>
      </c>
      <c r="BE10" s="218">
        <v>0</v>
      </c>
      <c r="BF10" s="218">
        <v>0</v>
      </c>
      <c r="BG10" s="218">
        <v>0</v>
      </c>
      <c r="BH10" s="218">
        <v>0</v>
      </c>
      <c r="BI10" s="218">
        <v>0</v>
      </c>
      <c r="BJ10" s="218">
        <v>0</v>
      </c>
      <c r="BK10" s="218">
        <v>0</v>
      </c>
      <c r="BL10" s="218">
        <v>0</v>
      </c>
      <c r="BM10" s="218">
        <v>0</v>
      </c>
      <c r="BN10" s="218">
        <v>0</v>
      </c>
      <c r="BO10" s="224">
        <v>0</v>
      </c>
      <c r="BP10" s="220">
        <f>SUM(C10:D10,F10:BO10)</f>
        <v>538</v>
      </c>
      <c r="BQ10" s="221">
        <v>593</v>
      </c>
      <c r="BR10" s="221">
        <v>515</v>
      </c>
      <c r="BS10" s="222">
        <v>2</v>
      </c>
      <c r="BT10" s="223">
        <f t="shared" si="0"/>
        <v>1648</v>
      </c>
    </row>
    <row r="11" spans="1:72" s="211" customFormat="1" ht="21.75" customHeight="1">
      <c r="A11" s="211">
        <v>205</v>
      </c>
      <c r="B11" s="217" t="s">
        <v>191</v>
      </c>
      <c r="C11" s="218">
        <v>349</v>
      </c>
      <c r="D11" s="218">
        <v>43</v>
      </c>
      <c r="E11" s="218">
        <v>26</v>
      </c>
      <c r="F11" s="218" t="s">
        <v>230</v>
      </c>
      <c r="G11" s="218">
        <v>328</v>
      </c>
      <c r="H11" s="218">
        <v>13</v>
      </c>
      <c r="I11" s="218">
        <v>37</v>
      </c>
      <c r="J11" s="218">
        <v>57</v>
      </c>
      <c r="K11" s="218">
        <v>12</v>
      </c>
      <c r="L11" s="218">
        <v>39</v>
      </c>
      <c r="M11" s="218">
        <v>17</v>
      </c>
      <c r="N11" s="218">
        <v>18</v>
      </c>
      <c r="O11" s="218">
        <v>78</v>
      </c>
      <c r="P11" s="218">
        <v>11</v>
      </c>
      <c r="Q11" s="218">
        <v>11</v>
      </c>
      <c r="R11" s="218">
        <v>5</v>
      </c>
      <c r="S11" s="218">
        <v>45</v>
      </c>
      <c r="T11" s="218">
        <v>98</v>
      </c>
      <c r="U11" s="218">
        <v>74</v>
      </c>
      <c r="V11" s="218">
        <v>7</v>
      </c>
      <c r="W11" s="218">
        <v>26</v>
      </c>
      <c r="X11" s="218">
        <v>2</v>
      </c>
      <c r="Y11" s="218">
        <v>1</v>
      </c>
      <c r="Z11" s="218">
        <v>3</v>
      </c>
      <c r="AA11" s="218">
        <v>4</v>
      </c>
      <c r="AB11" s="218">
        <v>10</v>
      </c>
      <c r="AC11" s="218">
        <v>10</v>
      </c>
      <c r="AD11" s="218">
        <v>2</v>
      </c>
      <c r="AE11" s="218">
        <v>0</v>
      </c>
      <c r="AF11" s="218">
        <v>0</v>
      </c>
      <c r="AG11" s="218">
        <v>6</v>
      </c>
      <c r="AH11" s="218">
        <v>6</v>
      </c>
      <c r="AI11" s="218">
        <v>4</v>
      </c>
      <c r="AJ11" s="218">
        <v>10</v>
      </c>
      <c r="AK11" s="218">
        <v>13</v>
      </c>
      <c r="AL11" s="218">
        <v>0</v>
      </c>
      <c r="AM11" s="218">
        <v>0</v>
      </c>
      <c r="AN11" s="218">
        <v>0</v>
      </c>
      <c r="AO11" s="218">
        <v>0</v>
      </c>
      <c r="AP11" s="218">
        <v>0</v>
      </c>
      <c r="AQ11" s="218">
        <v>0</v>
      </c>
      <c r="AR11" s="218">
        <v>0</v>
      </c>
      <c r="AS11" s="218">
        <v>0</v>
      </c>
      <c r="AT11" s="218">
        <v>0</v>
      </c>
      <c r="AU11" s="218">
        <v>0</v>
      </c>
      <c r="AV11" s="218">
        <v>0</v>
      </c>
      <c r="AW11" s="218">
        <v>0</v>
      </c>
      <c r="AX11" s="218">
        <v>0</v>
      </c>
      <c r="AY11" s="218">
        <v>0</v>
      </c>
      <c r="AZ11" s="218">
        <v>0</v>
      </c>
      <c r="BA11" s="218">
        <v>0</v>
      </c>
      <c r="BB11" s="218">
        <v>0</v>
      </c>
      <c r="BC11" s="218">
        <v>0</v>
      </c>
      <c r="BD11" s="218">
        <v>0</v>
      </c>
      <c r="BE11" s="218">
        <v>0</v>
      </c>
      <c r="BF11" s="218">
        <v>0</v>
      </c>
      <c r="BG11" s="218">
        <v>0</v>
      </c>
      <c r="BH11" s="218">
        <v>0</v>
      </c>
      <c r="BI11" s="218">
        <v>0</v>
      </c>
      <c r="BJ11" s="218">
        <v>0</v>
      </c>
      <c r="BK11" s="218">
        <v>0</v>
      </c>
      <c r="BL11" s="218">
        <v>0</v>
      </c>
      <c r="BM11" s="218">
        <v>0</v>
      </c>
      <c r="BN11" s="218">
        <v>0</v>
      </c>
      <c r="BO11" s="224">
        <v>0</v>
      </c>
      <c r="BP11" s="220">
        <f>SUM(C11:E11,G11:BO11)</f>
        <v>1365</v>
      </c>
      <c r="BQ11" s="221">
        <v>1331</v>
      </c>
      <c r="BR11" s="221">
        <v>1248</v>
      </c>
      <c r="BS11" s="222">
        <v>21</v>
      </c>
      <c r="BT11" s="223">
        <f t="shared" si="0"/>
        <v>3965</v>
      </c>
    </row>
    <row r="12" spans="1:72" s="211" customFormat="1" ht="21.75" customHeight="1">
      <c r="A12" s="211">
        <v>206</v>
      </c>
      <c r="B12" s="217" t="s">
        <v>192</v>
      </c>
      <c r="C12" s="218">
        <v>355</v>
      </c>
      <c r="D12" s="218">
        <v>49</v>
      </c>
      <c r="E12" s="218">
        <v>59</v>
      </c>
      <c r="F12" s="218">
        <v>300</v>
      </c>
      <c r="G12" s="218" t="s">
        <v>230</v>
      </c>
      <c r="H12" s="218">
        <v>23</v>
      </c>
      <c r="I12" s="218">
        <v>44</v>
      </c>
      <c r="J12" s="218">
        <v>94</v>
      </c>
      <c r="K12" s="218">
        <v>24</v>
      </c>
      <c r="L12" s="218">
        <v>20</v>
      </c>
      <c r="M12" s="218">
        <v>11</v>
      </c>
      <c r="N12" s="218">
        <v>13</v>
      </c>
      <c r="O12" s="218">
        <v>195</v>
      </c>
      <c r="P12" s="218">
        <v>6</v>
      </c>
      <c r="Q12" s="218">
        <v>3</v>
      </c>
      <c r="R12" s="218">
        <v>8</v>
      </c>
      <c r="S12" s="218">
        <v>33</v>
      </c>
      <c r="T12" s="218">
        <v>38</v>
      </c>
      <c r="U12" s="218">
        <v>26</v>
      </c>
      <c r="V12" s="218">
        <v>24</v>
      </c>
      <c r="W12" s="218">
        <v>70</v>
      </c>
      <c r="X12" s="218">
        <v>6</v>
      </c>
      <c r="Y12" s="218">
        <v>0</v>
      </c>
      <c r="Z12" s="218">
        <v>1</v>
      </c>
      <c r="AA12" s="218">
        <v>10</v>
      </c>
      <c r="AB12" s="218">
        <v>9</v>
      </c>
      <c r="AC12" s="218">
        <v>1</v>
      </c>
      <c r="AD12" s="218">
        <v>1</v>
      </c>
      <c r="AE12" s="218">
        <v>2</v>
      </c>
      <c r="AF12" s="218">
        <v>0</v>
      </c>
      <c r="AG12" s="218">
        <v>14</v>
      </c>
      <c r="AH12" s="218">
        <v>2</v>
      </c>
      <c r="AI12" s="218">
        <v>1</v>
      </c>
      <c r="AJ12" s="218">
        <v>6</v>
      </c>
      <c r="AK12" s="218">
        <v>4</v>
      </c>
      <c r="AL12" s="218">
        <v>0</v>
      </c>
      <c r="AM12" s="218">
        <v>0</v>
      </c>
      <c r="AN12" s="218">
        <v>0</v>
      </c>
      <c r="AO12" s="218">
        <v>0</v>
      </c>
      <c r="AP12" s="218">
        <v>0</v>
      </c>
      <c r="AQ12" s="218">
        <v>0</v>
      </c>
      <c r="AR12" s="218">
        <v>0</v>
      </c>
      <c r="AS12" s="218">
        <v>0</v>
      </c>
      <c r="AT12" s="218">
        <v>0</v>
      </c>
      <c r="AU12" s="218">
        <v>0</v>
      </c>
      <c r="AV12" s="218">
        <v>0</v>
      </c>
      <c r="AW12" s="218">
        <v>0</v>
      </c>
      <c r="AX12" s="218">
        <v>0</v>
      </c>
      <c r="AY12" s="218">
        <v>0</v>
      </c>
      <c r="AZ12" s="218">
        <v>0</v>
      </c>
      <c r="BA12" s="218">
        <v>0</v>
      </c>
      <c r="BB12" s="218">
        <v>0</v>
      </c>
      <c r="BC12" s="218">
        <v>0</v>
      </c>
      <c r="BD12" s="218">
        <v>0</v>
      </c>
      <c r="BE12" s="218">
        <v>0</v>
      </c>
      <c r="BF12" s="218">
        <v>0</v>
      </c>
      <c r="BG12" s="218">
        <v>0</v>
      </c>
      <c r="BH12" s="218">
        <v>0</v>
      </c>
      <c r="BI12" s="218">
        <v>0</v>
      </c>
      <c r="BJ12" s="218">
        <v>0</v>
      </c>
      <c r="BK12" s="218">
        <v>0</v>
      </c>
      <c r="BL12" s="218">
        <v>0</v>
      </c>
      <c r="BM12" s="218">
        <v>0</v>
      </c>
      <c r="BN12" s="218">
        <v>0</v>
      </c>
      <c r="BO12" s="224">
        <v>0</v>
      </c>
      <c r="BP12" s="220">
        <f>SUM(C12:F12,H12:BO12)</f>
        <v>1452</v>
      </c>
      <c r="BQ12" s="221">
        <v>1676</v>
      </c>
      <c r="BR12" s="221">
        <v>918</v>
      </c>
      <c r="BS12" s="222">
        <v>56</v>
      </c>
      <c r="BT12" s="223">
        <f t="shared" si="0"/>
        <v>4102</v>
      </c>
    </row>
    <row r="13" spans="1:72" s="211" customFormat="1" ht="21.75" customHeight="1">
      <c r="A13" s="211">
        <v>207</v>
      </c>
      <c r="B13" s="217" t="s">
        <v>193</v>
      </c>
      <c r="C13" s="218">
        <v>215</v>
      </c>
      <c r="D13" s="218">
        <v>32</v>
      </c>
      <c r="E13" s="218">
        <v>15</v>
      </c>
      <c r="F13" s="218">
        <v>36</v>
      </c>
      <c r="G13" s="218">
        <v>13</v>
      </c>
      <c r="H13" s="218" t="s">
        <v>230</v>
      </c>
      <c r="I13" s="218">
        <v>5</v>
      </c>
      <c r="J13" s="218">
        <v>30</v>
      </c>
      <c r="K13" s="218">
        <v>1</v>
      </c>
      <c r="L13" s="218">
        <v>16</v>
      </c>
      <c r="M13" s="218">
        <v>27</v>
      </c>
      <c r="N13" s="218">
        <v>15</v>
      </c>
      <c r="O13" s="218">
        <v>34</v>
      </c>
      <c r="P13" s="218">
        <v>1</v>
      </c>
      <c r="Q13" s="218">
        <v>5</v>
      </c>
      <c r="R13" s="218">
        <v>2</v>
      </c>
      <c r="S13" s="218">
        <v>24</v>
      </c>
      <c r="T13" s="218">
        <v>6</v>
      </c>
      <c r="U13" s="218">
        <v>12</v>
      </c>
      <c r="V13" s="218">
        <v>0</v>
      </c>
      <c r="W13" s="218">
        <v>7</v>
      </c>
      <c r="X13" s="218">
        <v>0</v>
      </c>
      <c r="Y13" s="218">
        <v>0</v>
      </c>
      <c r="Z13" s="218">
        <v>0</v>
      </c>
      <c r="AA13" s="218">
        <v>0</v>
      </c>
      <c r="AB13" s="218">
        <v>0</v>
      </c>
      <c r="AC13" s="218">
        <v>9</v>
      </c>
      <c r="AD13" s="218">
        <v>7</v>
      </c>
      <c r="AE13" s="218">
        <v>12</v>
      </c>
      <c r="AF13" s="218">
        <v>0</v>
      </c>
      <c r="AG13" s="218">
        <v>3</v>
      </c>
      <c r="AH13" s="218">
        <v>22</v>
      </c>
      <c r="AI13" s="218">
        <v>1</v>
      </c>
      <c r="AJ13" s="218">
        <v>33</v>
      </c>
      <c r="AK13" s="218">
        <v>6</v>
      </c>
      <c r="AL13" s="218">
        <v>0</v>
      </c>
      <c r="AM13" s="218">
        <v>0</v>
      </c>
      <c r="AN13" s="218">
        <v>0</v>
      </c>
      <c r="AO13" s="218">
        <v>0</v>
      </c>
      <c r="AP13" s="218">
        <v>0</v>
      </c>
      <c r="AQ13" s="218">
        <v>0</v>
      </c>
      <c r="AR13" s="218">
        <v>0</v>
      </c>
      <c r="AS13" s="218">
        <v>0</v>
      </c>
      <c r="AT13" s="218">
        <v>0</v>
      </c>
      <c r="AU13" s="218">
        <v>0</v>
      </c>
      <c r="AV13" s="218">
        <v>0</v>
      </c>
      <c r="AW13" s="218">
        <v>0</v>
      </c>
      <c r="AX13" s="218">
        <v>0</v>
      </c>
      <c r="AY13" s="218">
        <v>0</v>
      </c>
      <c r="AZ13" s="218">
        <v>0</v>
      </c>
      <c r="BA13" s="218">
        <v>0</v>
      </c>
      <c r="BB13" s="218">
        <v>0</v>
      </c>
      <c r="BC13" s="218">
        <v>0</v>
      </c>
      <c r="BD13" s="218">
        <v>0</v>
      </c>
      <c r="BE13" s="218">
        <v>0</v>
      </c>
      <c r="BF13" s="218">
        <v>0</v>
      </c>
      <c r="BG13" s="218">
        <v>0</v>
      </c>
      <c r="BH13" s="218">
        <v>0</v>
      </c>
      <c r="BI13" s="218">
        <v>0</v>
      </c>
      <c r="BJ13" s="218">
        <v>0</v>
      </c>
      <c r="BK13" s="218">
        <v>0</v>
      </c>
      <c r="BL13" s="218">
        <v>0</v>
      </c>
      <c r="BM13" s="218">
        <v>0</v>
      </c>
      <c r="BN13" s="218">
        <v>0</v>
      </c>
      <c r="BO13" s="224">
        <v>0</v>
      </c>
      <c r="BP13" s="220">
        <f>SUM(C13:G13,I13:BO13)</f>
        <v>589</v>
      </c>
      <c r="BQ13" s="221">
        <v>641</v>
      </c>
      <c r="BR13" s="221">
        <v>429</v>
      </c>
      <c r="BS13" s="222">
        <v>0</v>
      </c>
      <c r="BT13" s="223">
        <f t="shared" si="0"/>
        <v>1659</v>
      </c>
    </row>
    <row r="14" spans="1:72" s="211" customFormat="1" ht="21.75" customHeight="1">
      <c r="A14" s="211">
        <v>208</v>
      </c>
      <c r="B14" s="217" t="s">
        <v>194</v>
      </c>
      <c r="C14" s="218">
        <v>106</v>
      </c>
      <c r="D14" s="218">
        <v>15</v>
      </c>
      <c r="E14" s="218">
        <v>11</v>
      </c>
      <c r="F14" s="218">
        <v>73</v>
      </c>
      <c r="G14" s="218">
        <v>51</v>
      </c>
      <c r="H14" s="218">
        <v>5</v>
      </c>
      <c r="I14" s="218" t="s">
        <v>230</v>
      </c>
      <c r="J14" s="218">
        <v>24</v>
      </c>
      <c r="K14" s="218">
        <v>4</v>
      </c>
      <c r="L14" s="218">
        <v>11</v>
      </c>
      <c r="M14" s="218">
        <v>4</v>
      </c>
      <c r="N14" s="218">
        <v>5</v>
      </c>
      <c r="O14" s="218">
        <v>27</v>
      </c>
      <c r="P14" s="218">
        <v>12</v>
      </c>
      <c r="Q14" s="218">
        <v>4</v>
      </c>
      <c r="R14" s="218">
        <v>4</v>
      </c>
      <c r="S14" s="218">
        <v>12</v>
      </c>
      <c r="T14" s="218">
        <v>15</v>
      </c>
      <c r="U14" s="218">
        <v>14</v>
      </c>
      <c r="V14" s="218">
        <v>0</v>
      </c>
      <c r="W14" s="218">
        <v>7</v>
      </c>
      <c r="X14" s="218">
        <v>2</v>
      </c>
      <c r="Y14" s="218">
        <v>0</v>
      </c>
      <c r="Z14" s="218">
        <v>0</v>
      </c>
      <c r="AA14" s="218">
        <v>1</v>
      </c>
      <c r="AB14" s="218">
        <v>3</v>
      </c>
      <c r="AC14" s="218">
        <v>5</v>
      </c>
      <c r="AD14" s="218">
        <v>6</v>
      </c>
      <c r="AE14" s="218">
        <v>0</v>
      </c>
      <c r="AF14" s="218">
        <v>0</v>
      </c>
      <c r="AG14" s="218">
        <v>0</v>
      </c>
      <c r="AH14" s="218">
        <v>0</v>
      </c>
      <c r="AI14" s="218">
        <v>0</v>
      </c>
      <c r="AJ14" s="218">
        <v>1</v>
      </c>
      <c r="AK14" s="218">
        <v>4</v>
      </c>
      <c r="AL14" s="218">
        <v>0</v>
      </c>
      <c r="AM14" s="218">
        <v>0</v>
      </c>
      <c r="AN14" s="218">
        <v>0</v>
      </c>
      <c r="AO14" s="218">
        <v>0</v>
      </c>
      <c r="AP14" s="218">
        <v>0</v>
      </c>
      <c r="AQ14" s="218">
        <v>0</v>
      </c>
      <c r="AR14" s="218">
        <v>0</v>
      </c>
      <c r="AS14" s="218">
        <v>0</v>
      </c>
      <c r="AT14" s="218">
        <v>0</v>
      </c>
      <c r="AU14" s="218">
        <v>0</v>
      </c>
      <c r="AV14" s="218">
        <v>0</v>
      </c>
      <c r="AW14" s="218">
        <v>0</v>
      </c>
      <c r="AX14" s="218">
        <v>0</v>
      </c>
      <c r="AY14" s="218">
        <v>0</v>
      </c>
      <c r="AZ14" s="218">
        <v>0</v>
      </c>
      <c r="BA14" s="218">
        <v>0</v>
      </c>
      <c r="BB14" s="218">
        <v>0</v>
      </c>
      <c r="BC14" s="218">
        <v>0</v>
      </c>
      <c r="BD14" s="218">
        <v>0</v>
      </c>
      <c r="BE14" s="218">
        <v>0</v>
      </c>
      <c r="BF14" s="218">
        <v>0</v>
      </c>
      <c r="BG14" s="218">
        <v>0</v>
      </c>
      <c r="BH14" s="218">
        <v>0</v>
      </c>
      <c r="BI14" s="218">
        <v>0</v>
      </c>
      <c r="BJ14" s="218">
        <v>0</v>
      </c>
      <c r="BK14" s="218">
        <v>0</v>
      </c>
      <c r="BL14" s="218">
        <v>0</v>
      </c>
      <c r="BM14" s="218">
        <v>0</v>
      </c>
      <c r="BN14" s="218">
        <v>0</v>
      </c>
      <c r="BO14" s="224">
        <v>0</v>
      </c>
      <c r="BP14" s="220">
        <f>SUM(C14:H14,J14:BO14)</f>
        <v>426</v>
      </c>
      <c r="BQ14" s="221">
        <v>289</v>
      </c>
      <c r="BR14" s="221">
        <v>428</v>
      </c>
      <c r="BS14" s="222">
        <v>2</v>
      </c>
      <c r="BT14" s="223">
        <f t="shared" si="0"/>
        <v>1145</v>
      </c>
    </row>
    <row r="15" spans="1:72" s="211" customFormat="1" ht="21.75" customHeight="1">
      <c r="A15" s="211">
        <v>209</v>
      </c>
      <c r="B15" s="217" t="s">
        <v>195</v>
      </c>
      <c r="C15" s="218">
        <v>332</v>
      </c>
      <c r="D15" s="218">
        <v>32</v>
      </c>
      <c r="E15" s="218">
        <v>34</v>
      </c>
      <c r="F15" s="218">
        <v>66</v>
      </c>
      <c r="G15" s="218">
        <v>89</v>
      </c>
      <c r="H15" s="218">
        <v>21</v>
      </c>
      <c r="I15" s="218">
        <v>12</v>
      </c>
      <c r="J15" s="218" t="s">
        <v>230</v>
      </c>
      <c r="K15" s="218">
        <v>15</v>
      </c>
      <c r="L15" s="218">
        <v>34</v>
      </c>
      <c r="M15" s="218">
        <v>18</v>
      </c>
      <c r="N15" s="218">
        <v>10</v>
      </c>
      <c r="O15" s="218">
        <v>214</v>
      </c>
      <c r="P15" s="218">
        <v>3</v>
      </c>
      <c r="Q15" s="218">
        <v>2</v>
      </c>
      <c r="R15" s="218">
        <v>9</v>
      </c>
      <c r="S15" s="218">
        <v>29</v>
      </c>
      <c r="T15" s="218">
        <v>20</v>
      </c>
      <c r="U15" s="218">
        <v>21</v>
      </c>
      <c r="V15" s="218">
        <v>5</v>
      </c>
      <c r="W15" s="218">
        <v>23</v>
      </c>
      <c r="X15" s="218">
        <v>56</v>
      </c>
      <c r="Y15" s="218">
        <v>68</v>
      </c>
      <c r="Z15" s="218">
        <v>3</v>
      </c>
      <c r="AA15" s="218">
        <v>7</v>
      </c>
      <c r="AB15" s="218">
        <v>4</v>
      </c>
      <c r="AC15" s="218">
        <v>4</v>
      </c>
      <c r="AD15" s="218">
        <v>2</v>
      </c>
      <c r="AE15" s="218">
        <v>1</v>
      </c>
      <c r="AF15" s="218">
        <v>0</v>
      </c>
      <c r="AG15" s="218">
        <v>1</v>
      </c>
      <c r="AH15" s="218">
        <v>0</v>
      </c>
      <c r="AI15" s="218">
        <v>7</v>
      </c>
      <c r="AJ15" s="218">
        <v>0</v>
      </c>
      <c r="AK15" s="218">
        <v>1</v>
      </c>
      <c r="AL15" s="218">
        <v>0</v>
      </c>
      <c r="AM15" s="218">
        <v>0</v>
      </c>
      <c r="AN15" s="218">
        <v>0</v>
      </c>
      <c r="AO15" s="218">
        <v>0</v>
      </c>
      <c r="AP15" s="218">
        <v>0</v>
      </c>
      <c r="AQ15" s="218">
        <v>0</v>
      </c>
      <c r="AR15" s="218">
        <v>0</v>
      </c>
      <c r="AS15" s="218">
        <v>0</v>
      </c>
      <c r="AT15" s="218">
        <v>0</v>
      </c>
      <c r="AU15" s="218">
        <v>0</v>
      </c>
      <c r="AV15" s="218">
        <v>0</v>
      </c>
      <c r="AW15" s="218">
        <v>0</v>
      </c>
      <c r="AX15" s="218">
        <v>0</v>
      </c>
      <c r="AY15" s="218">
        <v>0</v>
      </c>
      <c r="AZ15" s="218">
        <v>0</v>
      </c>
      <c r="BA15" s="218">
        <v>0</v>
      </c>
      <c r="BB15" s="218">
        <v>0</v>
      </c>
      <c r="BC15" s="218">
        <v>0</v>
      </c>
      <c r="BD15" s="218">
        <v>0</v>
      </c>
      <c r="BE15" s="218">
        <v>0</v>
      </c>
      <c r="BF15" s="218">
        <v>0</v>
      </c>
      <c r="BG15" s="218">
        <v>0</v>
      </c>
      <c r="BH15" s="218">
        <v>0</v>
      </c>
      <c r="BI15" s="218">
        <v>0</v>
      </c>
      <c r="BJ15" s="218">
        <v>0</v>
      </c>
      <c r="BK15" s="218">
        <v>0</v>
      </c>
      <c r="BL15" s="218">
        <v>0</v>
      </c>
      <c r="BM15" s="218">
        <v>0</v>
      </c>
      <c r="BN15" s="218">
        <v>0</v>
      </c>
      <c r="BO15" s="224">
        <v>0</v>
      </c>
      <c r="BP15" s="220">
        <f>SUM(C15:I15,K15:BO15)</f>
        <v>1143</v>
      </c>
      <c r="BQ15" s="221">
        <v>1992</v>
      </c>
      <c r="BR15" s="221">
        <v>1632</v>
      </c>
      <c r="BS15" s="222">
        <v>11</v>
      </c>
      <c r="BT15" s="223">
        <f t="shared" si="0"/>
        <v>4778</v>
      </c>
    </row>
    <row r="16" spans="1:72" s="211" customFormat="1" ht="21.75" customHeight="1">
      <c r="A16" s="211">
        <v>210</v>
      </c>
      <c r="B16" s="217" t="s">
        <v>196</v>
      </c>
      <c r="C16" s="218">
        <v>40</v>
      </c>
      <c r="D16" s="218">
        <v>10</v>
      </c>
      <c r="E16" s="218">
        <v>70</v>
      </c>
      <c r="F16" s="218">
        <v>8</v>
      </c>
      <c r="G16" s="218">
        <v>8</v>
      </c>
      <c r="H16" s="218">
        <v>0</v>
      </c>
      <c r="I16" s="218">
        <v>2</v>
      </c>
      <c r="J16" s="218">
        <v>17</v>
      </c>
      <c r="K16" s="218" t="s">
        <v>230</v>
      </c>
      <c r="L16" s="218">
        <v>12</v>
      </c>
      <c r="M16" s="218">
        <v>1</v>
      </c>
      <c r="N16" s="218">
        <v>0</v>
      </c>
      <c r="O16" s="218">
        <v>16</v>
      </c>
      <c r="P16" s="218">
        <v>3</v>
      </c>
      <c r="Q16" s="218">
        <v>1</v>
      </c>
      <c r="R16" s="218">
        <v>0</v>
      </c>
      <c r="S16" s="218">
        <v>9</v>
      </c>
      <c r="T16" s="218">
        <v>1</v>
      </c>
      <c r="U16" s="218">
        <v>1</v>
      </c>
      <c r="V16" s="218">
        <v>0</v>
      </c>
      <c r="W16" s="218">
        <v>2</v>
      </c>
      <c r="X16" s="218">
        <v>1</v>
      </c>
      <c r="Y16" s="218">
        <v>0</v>
      </c>
      <c r="Z16" s="218">
        <v>9</v>
      </c>
      <c r="AA16" s="218">
        <v>0</v>
      </c>
      <c r="AB16" s="218">
        <v>1</v>
      </c>
      <c r="AC16" s="218">
        <v>0</v>
      </c>
      <c r="AD16" s="218">
        <v>0</v>
      </c>
      <c r="AE16" s="218">
        <v>0</v>
      </c>
      <c r="AF16" s="218">
        <v>0</v>
      </c>
      <c r="AG16" s="218">
        <v>0</v>
      </c>
      <c r="AH16" s="218">
        <v>2</v>
      </c>
      <c r="AI16" s="218">
        <v>4</v>
      </c>
      <c r="AJ16" s="218">
        <v>0</v>
      </c>
      <c r="AK16" s="218">
        <v>3</v>
      </c>
      <c r="AL16" s="218">
        <v>0</v>
      </c>
      <c r="AM16" s="218">
        <v>0</v>
      </c>
      <c r="AN16" s="218">
        <v>0</v>
      </c>
      <c r="AO16" s="218">
        <v>0</v>
      </c>
      <c r="AP16" s="218">
        <v>0</v>
      </c>
      <c r="AQ16" s="218">
        <v>0</v>
      </c>
      <c r="AR16" s="218">
        <v>0</v>
      </c>
      <c r="AS16" s="218">
        <v>0</v>
      </c>
      <c r="AT16" s="218">
        <v>0</v>
      </c>
      <c r="AU16" s="218">
        <v>0</v>
      </c>
      <c r="AV16" s="218">
        <v>0</v>
      </c>
      <c r="AW16" s="218">
        <v>0</v>
      </c>
      <c r="AX16" s="218">
        <v>0</v>
      </c>
      <c r="AY16" s="218">
        <v>0</v>
      </c>
      <c r="AZ16" s="218">
        <v>0</v>
      </c>
      <c r="BA16" s="218">
        <v>0</v>
      </c>
      <c r="BB16" s="218">
        <v>0</v>
      </c>
      <c r="BC16" s="218">
        <v>0</v>
      </c>
      <c r="BD16" s="218">
        <v>0</v>
      </c>
      <c r="BE16" s="218">
        <v>0</v>
      </c>
      <c r="BF16" s="218">
        <v>0</v>
      </c>
      <c r="BG16" s="218">
        <v>0</v>
      </c>
      <c r="BH16" s="218">
        <v>0</v>
      </c>
      <c r="BI16" s="218">
        <v>0</v>
      </c>
      <c r="BJ16" s="218">
        <v>0</v>
      </c>
      <c r="BK16" s="218">
        <v>0</v>
      </c>
      <c r="BL16" s="218">
        <v>0</v>
      </c>
      <c r="BM16" s="218">
        <v>0</v>
      </c>
      <c r="BN16" s="218">
        <v>0</v>
      </c>
      <c r="BO16" s="224">
        <v>0</v>
      </c>
      <c r="BP16" s="220">
        <f>SUM(C16:J16,L16:BO16)</f>
        <v>221</v>
      </c>
      <c r="BQ16" s="221">
        <v>281</v>
      </c>
      <c r="BR16" s="221">
        <v>325</v>
      </c>
      <c r="BS16" s="222">
        <v>7</v>
      </c>
      <c r="BT16" s="223">
        <f t="shared" si="0"/>
        <v>834</v>
      </c>
    </row>
    <row r="17" spans="1:72" s="211" customFormat="1" ht="21.75" customHeight="1">
      <c r="A17" s="211">
        <v>211</v>
      </c>
      <c r="B17" s="217" t="s">
        <v>197</v>
      </c>
      <c r="C17" s="218">
        <v>224</v>
      </c>
      <c r="D17" s="218">
        <v>39</v>
      </c>
      <c r="E17" s="218">
        <v>62</v>
      </c>
      <c r="F17" s="218">
        <v>35</v>
      </c>
      <c r="G17" s="218">
        <v>46</v>
      </c>
      <c r="H17" s="218">
        <v>8</v>
      </c>
      <c r="I17" s="218">
        <v>28</v>
      </c>
      <c r="J17" s="218">
        <v>50</v>
      </c>
      <c r="K17" s="218">
        <v>4</v>
      </c>
      <c r="L17" s="218" t="s">
        <v>230</v>
      </c>
      <c r="M17" s="218">
        <v>7</v>
      </c>
      <c r="N17" s="218">
        <v>5</v>
      </c>
      <c r="O17" s="218">
        <v>25</v>
      </c>
      <c r="P17" s="218">
        <v>1</v>
      </c>
      <c r="Q17" s="218">
        <v>0</v>
      </c>
      <c r="R17" s="218">
        <v>1</v>
      </c>
      <c r="S17" s="218">
        <v>15</v>
      </c>
      <c r="T17" s="218">
        <v>21</v>
      </c>
      <c r="U17" s="218">
        <v>10</v>
      </c>
      <c r="V17" s="218">
        <v>0</v>
      </c>
      <c r="W17" s="218">
        <v>5</v>
      </c>
      <c r="X17" s="218">
        <v>5</v>
      </c>
      <c r="Y17" s="218">
        <v>0</v>
      </c>
      <c r="Z17" s="218">
        <v>3</v>
      </c>
      <c r="AA17" s="218">
        <v>95</v>
      </c>
      <c r="AB17" s="218">
        <v>13</v>
      </c>
      <c r="AC17" s="218">
        <v>12</v>
      </c>
      <c r="AD17" s="218">
        <v>0</v>
      </c>
      <c r="AE17" s="218">
        <v>0</v>
      </c>
      <c r="AF17" s="218">
        <v>0</v>
      </c>
      <c r="AG17" s="218">
        <v>0</v>
      </c>
      <c r="AH17" s="218">
        <v>0</v>
      </c>
      <c r="AI17" s="218">
        <v>0</v>
      </c>
      <c r="AJ17" s="218">
        <v>4</v>
      </c>
      <c r="AK17" s="218">
        <v>0</v>
      </c>
      <c r="AL17" s="218">
        <v>0</v>
      </c>
      <c r="AM17" s="218">
        <v>0</v>
      </c>
      <c r="AN17" s="218">
        <v>0</v>
      </c>
      <c r="AO17" s="218">
        <v>0</v>
      </c>
      <c r="AP17" s="218">
        <v>0</v>
      </c>
      <c r="AQ17" s="218">
        <v>0</v>
      </c>
      <c r="AR17" s="218">
        <v>0</v>
      </c>
      <c r="AS17" s="218">
        <v>0</v>
      </c>
      <c r="AT17" s="218">
        <v>0</v>
      </c>
      <c r="AU17" s="218">
        <v>0</v>
      </c>
      <c r="AV17" s="218">
        <v>0</v>
      </c>
      <c r="AW17" s="218">
        <v>0</v>
      </c>
      <c r="AX17" s="218">
        <v>0</v>
      </c>
      <c r="AY17" s="218">
        <v>0</v>
      </c>
      <c r="AZ17" s="218">
        <v>0</v>
      </c>
      <c r="BA17" s="218">
        <v>0</v>
      </c>
      <c r="BB17" s="218">
        <v>0</v>
      </c>
      <c r="BC17" s="218">
        <v>0</v>
      </c>
      <c r="BD17" s="218">
        <v>0</v>
      </c>
      <c r="BE17" s="218">
        <v>0</v>
      </c>
      <c r="BF17" s="218">
        <v>0</v>
      </c>
      <c r="BG17" s="218">
        <v>0</v>
      </c>
      <c r="BH17" s="218">
        <v>0</v>
      </c>
      <c r="BI17" s="218">
        <v>0</v>
      </c>
      <c r="BJ17" s="218">
        <v>0</v>
      </c>
      <c r="BK17" s="218">
        <v>0</v>
      </c>
      <c r="BL17" s="218">
        <v>0</v>
      </c>
      <c r="BM17" s="218">
        <v>0</v>
      </c>
      <c r="BN17" s="218">
        <v>0</v>
      </c>
      <c r="BO17" s="224">
        <v>0</v>
      </c>
      <c r="BP17" s="220">
        <f>SUM(C17:K17,M17:BO17)</f>
        <v>718</v>
      </c>
      <c r="BQ17" s="221">
        <v>535</v>
      </c>
      <c r="BR17" s="221">
        <v>643</v>
      </c>
      <c r="BS17" s="222">
        <v>7</v>
      </c>
      <c r="BT17" s="223">
        <f t="shared" si="0"/>
        <v>1903</v>
      </c>
    </row>
    <row r="18" spans="1:72" s="211" customFormat="1" ht="21.75" customHeight="1">
      <c r="A18" s="211">
        <v>213</v>
      </c>
      <c r="B18" s="217" t="s">
        <v>198</v>
      </c>
      <c r="C18" s="218">
        <v>196</v>
      </c>
      <c r="D18" s="218">
        <v>13</v>
      </c>
      <c r="E18" s="218">
        <v>11</v>
      </c>
      <c r="F18" s="218">
        <v>9</v>
      </c>
      <c r="G18" s="218">
        <v>32</v>
      </c>
      <c r="H18" s="218">
        <v>20</v>
      </c>
      <c r="I18" s="218">
        <v>2</v>
      </c>
      <c r="J18" s="218">
        <v>21</v>
      </c>
      <c r="K18" s="218">
        <v>4</v>
      </c>
      <c r="L18" s="218">
        <v>8</v>
      </c>
      <c r="M18" s="218" t="s">
        <v>230</v>
      </c>
      <c r="N18" s="218">
        <v>12</v>
      </c>
      <c r="O18" s="218">
        <v>16</v>
      </c>
      <c r="P18" s="218">
        <v>1</v>
      </c>
      <c r="Q18" s="218">
        <v>2</v>
      </c>
      <c r="R18" s="218">
        <v>12</v>
      </c>
      <c r="S18" s="218">
        <v>45</v>
      </c>
      <c r="T18" s="218">
        <v>0</v>
      </c>
      <c r="U18" s="218">
        <v>1</v>
      </c>
      <c r="V18" s="218">
        <v>4</v>
      </c>
      <c r="W18" s="218">
        <v>6</v>
      </c>
      <c r="X18" s="218">
        <v>0</v>
      </c>
      <c r="Y18" s="218">
        <v>0</v>
      </c>
      <c r="Z18" s="218">
        <v>1</v>
      </c>
      <c r="AA18" s="218">
        <v>0</v>
      </c>
      <c r="AB18" s="218">
        <v>2</v>
      </c>
      <c r="AC18" s="218">
        <v>0</v>
      </c>
      <c r="AD18" s="218">
        <v>0</v>
      </c>
      <c r="AE18" s="218">
        <v>0</v>
      </c>
      <c r="AF18" s="218">
        <v>0</v>
      </c>
      <c r="AG18" s="218">
        <v>36</v>
      </c>
      <c r="AH18" s="218">
        <v>6</v>
      </c>
      <c r="AI18" s="218">
        <v>18</v>
      </c>
      <c r="AJ18" s="218">
        <v>4</v>
      </c>
      <c r="AK18" s="218">
        <v>37</v>
      </c>
      <c r="AL18" s="218">
        <v>0</v>
      </c>
      <c r="AM18" s="218">
        <v>0</v>
      </c>
      <c r="AN18" s="218">
        <v>0</v>
      </c>
      <c r="AO18" s="218">
        <v>0</v>
      </c>
      <c r="AP18" s="218">
        <v>0</v>
      </c>
      <c r="AQ18" s="218">
        <v>0</v>
      </c>
      <c r="AR18" s="218">
        <v>0</v>
      </c>
      <c r="AS18" s="218">
        <v>0</v>
      </c>
      <c r="AT18" s="218">
        <v>0</v>
      </c>
      <c r="AU18" s="218">
        <v>0</v>
      </c>
      <c r="AV18" s="218">
        <v>0</v>
      </c>
      <c r="AW18" s="218">
        <v>0</v>
      </c>
      <c r="AX18" s="218">
        <v>0</v>
      </c>
      <c r="AY18" s="218">
        <v>0</v>
      </c>
      <c r="AZ18" s="218">
        <v>0</v>
      </c>
      <c r="BA18" s="218">
        <v>0</v>
      </c>
      <c r="BB18" s="218">
        <v>0</v>
      </c>
      <c r="BC18" s="218">
        <v>0</v>
      </c>
      <c r="BD18" s="218">
        <v>0</v>
      </c>
      <c r="BE18" s="218">
        <v>0</v>
      </c>
      <c r="BF18" s="218">
        <v>0</v>
      </c>
      <c r="BG18" s="218">
        <v>0</v>
      </c>
      <c r="BH18" s="218">
        <v>0</v>
      </c>
      <c r="BI18" s="218">
        <v>0</v>
      </c>
      <c r="BJ18" s="218">
        <v>0</v>
      </c>
      <c r="BK18" s="218">
        <v>0</v>
      </c>
      <c r="BL18" s="218">
        <v>0</v>
      </c>
      <c r="BM18" s="218">
        <v>0</v>
      </c>
      <c r="BN18" s="218">
        <v>0</v>
      </c>
      <c r="BO18" s="224">
        <v>0</v>
      </c>
      <c r="BP18" s="220">
        <f>SUM(C18:L18,N18:BO18)</f>
        <v>519</v>
      </c>
      <c r="BQ18" s="221">
        <v>443</v>
      </c>
      <c r="BR18" s="221">
        <v>396</v>
      </c>
      <c r="BS18" s="222">
        <v>16</v>
      </c>
      <c r="BT18" s="223">
        <f t="shared" si="0"/>
        <v>1374</v>
      </c>
    </row>
    <row r="19" spans="1:72" s="211" customFormat="1" ht="21.75" customHeight="1">
      <c r="A19" s="211">
        <v>214</v>
      </c>
      <c r="B19" s="217" t="s">
        <v>199</v>
      </c>
      <c r="C19" s="218">
        <v>265</v>
      </c>
      <c r="D19" s="218">
        <v>8</v>
      </c>
      <c r="E19" s="218">
        <v>0</v>
      </c>
      <c r="F19" s="218">
        <v>23</v>
      </c>
      <c r="G19" s="218">
        <v>21</v>
      </c>
      <c r="H19" s="218">
        <v>7</v>
      </c>
      <c r="I19" s="218">
        <v>6</v>
      </c>
      <c r="J19" s="218">
        <v>12</v>
      </c>
      <c r="K19" s="218">
        <v>0</v>
      </c>
      <c r="L19" s="218">
        <v>0</v>
      </c>
      <c r="M19" s="218">
        <v>5</v>
      </c>
      <c r="N19" s="218" t="s">
        <v>230</v>
      </c>
      <c r="O19" s="218">
        <v>3</v>
      </c>
      <c r="P19" s="218">
        <v>1</v>
      </c>
      <c r="Q19" s="218">
        <v>4</v>
      </c>
      <c r="R19" s="218">
        <v>34</v>
      </c>
      <c r="S19" s="218">
        <v>119</v>
      </c>
      <c r="T19" s="218">
        <v>4</v>
      </c>
      <c r="U19" s="218">
        <v>3</v>
      </c>
      <c r="V19" s="218">
        <v>0</v>
      </c>
      <c r="W19" s="218">
        <v>3</v>
      </c>
      <c r="X19" s="218">
        <v>2</v>
      </c>
      <c r="Y19" s="218">
        <v>4</v>
      </c>
      <c r="Z19" s="218">
        <v>0</v>
      </c>
      <c r="AA19" s="218">
        <v>0</v>
      </c>
      <c r="AB19" s="218">
        <v>6</v>
      </c>
      <c r="AC19" s="218">
        <v>1</v>
      </c>
      <c r="AD19" s="218">
        <v>0</v>
      </c>
      <c r="AE19" s="218">
        <v>0</v>
      </c>
      <c r="AF19" s="218">
        <v>0</v>
      </c>
      <c r="AG19" s="218">
        <v>0</v>
      </c>
      <c r="AH19" s="218">
        <v>0</v>
      </c>
      <c r="AI19" s="218">
        <v>0</v>
      </c>
      <c r="AJ19" s="218">
        <v>0</v>
      </c>
      <c r="AK19" s="218">
        <v>3</v>
      </c>
      <c r="AL19" s="218">
        <v>0</v>
      </c>
      <c r="AM19" s="218">
        <v>0</v>
      </c>
      <c r="AN19" s="218">
        <v>0</v>
      </c>
      <c r="AO19" s="218">
        <v>0</v>
      </c>
      <c r="AP19" s="218">
        <v>0</v>
      </c>
      <c r="AQ19" s="218">
        <v>0</v>
      </c>
      <c r="AR19" s="218">
        <v>0</v>
      </c>
      <c r="AS19" s="218">
        <v>0</v>
      </c>
      <c r="AT19" s="218">
        <v>0</v>
      </c>
      <c r="AU19" s="218">
        <v>0</v>
      </c>
      <c r="AV19" s="218">
        <v>0</v>
      </c>
      <c r="AW19" s="218">
        <v>0</v>
      </c>
      <c r="AX19" s="218">
        <v>0</v>
      </c>
      <c r="AY19" s="218">
        <v>0</v>
      </c>
      <c r="AZ19" s="218">
        <v>0</v>
      </c>
      <c r="BA19" s="218">
        <v>0</v>
      </c>
      <c r="BB19" s="218">
        <v>0</v>
      </c>
      <c r="BC19" s="218">
        <v>0</v>
      </c>
      <c r="BD19" s="218">
        <v>0</v>
      </c>
      <c r="BE19" s="218">
        <v>0</v>
      </c>
      <c r="BF19" s="218">
        <v>0</v>
      </c>
      <c r="BG19" s="218">
        <v>0</v>
      </c>
      <c r="BH19" s="218">
        <v>0</v>
      </c>
      <c r="BI19" s="218">
        <v>0</v>
      </c>
      <c r="BJ19" s="218">
        <v>0</v>
      </c>
      <c r="BK19" s="218">
        <v>0</v>
      </c>
      <c r="BL19" s="218">
        <v>0</v>
      </c>
      <c r="BM19" s="218">
        <v>0</v>
      </c>
      <c r="BN19" s="218">
        <v>0</v>
      </c>
      <c r="BO19" s="224">
        <v>0</v>
      </c>
      <c r="BP19" s="220">
        <f>SUM(C19:M19,O19:BO19)</f>
        <v>534</v>
      </c>
      <c r="BQ19" s="221">
        <v>313</v>
      </c>
      <c r="BR19" s="221">
        <v>404</v>
      </c>
      <c r="BS19" s="222">
        <v>2</v>
      </c>
      <c r="BT19" s="223">
        <f t="shared" si="0"/>
        <v>1253</v>
      </c>
    </row>
    <row r="20" spans="1:72" s="211" customFormat="1" ht="21.75" customHeight="1">
      <c r="A20" s="211">
        <v>215</v>
      </c>
      <c r="B20" s="217" t="s">
        <v>200</v>
      </c>
      <c r="C20" s="218">
        <v>352</v>
      </c>
      <c r="D20" s="218">
        <v>55</v>
      </c>
      <c r="E20" s="218">
        <v>35</v>
      </c>
      <c r="F20" s="218">
        <v>96</v>
      </c>
      <c r="G20" s="218">
        <v>274</v>
      </c>
      <c r="H20" s="218">
        <v>13</v>
      </c>
      <c r="I20" s="218">
        <v>18</v>
      </c>
      <c r="J20" s="218">
        <v>169</v>
      </c>
      <c r="K20" s="218">
        <v>17</v>
      </c>
      <c r="L20" s="218">
        <v>33</v>
      </c>
      <c r="M20" s="218">
        <v>15</v>
      </c>
      <c r="N20" s="218">
        <v>4</v>
      </c>
      <c r="O20" s="218" t="s">
        <v>230</v>
      </c>
      <c r="P20" s="218">
        <v>1</v>
      </c>
      <c r="Q20" s="218">
        <v>5</v>
      </c>
      <c r="R20" s="218">
        <v>5</v>
      </c>
      <c r="S20" s="218">
        <v>36</v>
      </c>
      <c r="T20" s="218">
        <v>15</v>
      </c>
      <c r="U20" s="218">
        <v>12</v>
      </c>
      <c r="V20" s="218">
        <v>1</v>
      </c>
      <c r="W20" s="218">
        <v>132</v>
      </c>
      <c r="X20" s="218">
        <v>20</v>
      </c>
      <c r="Y20" s="218">
        <v>3</v>
      </c>
      <c r="Z20" s="218">
        <v>12</v>
      </c>
      <c r="AA20" s="218">
        <v>4</v>
      </c>
      <c r="AB20" s="218">
        <v>7</v>
      </c>
      <c r="AC20" s="218">
        <v>5</v>
      </c>
      <c r="AD20" s="218">
        <v>0</v>
      </c>
      <c r="AE20" s="218">
        <v>0</v>
      </c>
      <c r="AF20" s="218">
        <v>0</v>
      </c>
      <c r="AG20" s="218">
        <v>3</v>
      </c>
      <c r="AH20" s="218">
        <v>0</v>
      </c>
      <c r="AI20" s="218">
        <v>3</v>
      </c>
      <c r="AJ20" s="218">
        <v>5</v>
      </c>
      <c r="AK20" s="218">
        <v>2</v>
      </c>
      <c r="AL20" s="218">
        <v>0</v>
      </c>
      <c r="AM20" s="218">
        <v>0</v>
      </c>
      <c r="AN20" s="218">
        <v>0</v>
      </c>
      <c r="AO20" s="218">
        <v>0</v>
      </c>
      <c r="AP20" s="218">
        <v>0</v>
      </c>
      <c r="AQ20" s="218">
        <v>0</v>
      </c>
      <c r="AR20" s="218">
        <v>0</v>
      </c>
      <c r="AS20" s="218">
        <v>0</v>
      </c>
      <c r="AT20" s="218">
        <v>0</v>
      </c>
      <c r="AU20" s="218">
        <v>0</v>
      </c>
      <c r="AV20" s="218">
        <v>0</v>
      </c>
      <c r="AW20" s="218">
        <v>0</v>
      </c>
      <c r="AX20" s="218">
        <v>0</v>
      </c>
      <c r="AY20" s="218">
        <v>0</v>
      </c>
      <c r="AZ20" s="218">
        <v>0</v>
      </c>
      <c r="BA20" s="218">
        <v>0</v>
      </c>
      <c r="BB20" s="218">
        <v>0</v>
      </c>
      <c r="BC20" s="218">
        <v>0</v>
      </c>
      <c r="BD20" s="218">
        <v>0</v>
      </c>
      <c r="BE20" s="218">
        <v>0</v>
      </c>
      <c r="BF20" s="218">
        <v>0</v>
      </c>
      <c r="BG20" s="218">
        <v>0</v>
      </c>
      <c r="BH20" s="218">
        <v>0</v>
      </c>
      <c r="BI20" s="218">
        <v>0</v>
      </c>
      <c r="BJ20" s="218">
        <v>0</v>
      </c>
      <c r="BK20" s="218">
        <v>0</v>
      </c>
      <c r="BL20" s="218">
        <v>0</v>
      </c>
      <c r="BM20" s="218">
        <v>0</v>
      </c>
      <c r="BN20" s="218">
        <v>0</v>
      </c>
      <c r="BO20" s="224">
        <v>0</v>
      </c>
      <c r="BP20" s="220">
        <f>SUM(C20:N20,P20:BO20)</f>
        <v>1352</v>
      </c>
      <c r="BQ20" s="221">
        <v>1728</v>
      </c>
      <c r="BR20" s="221">
        <v>1557</v>
      </c>
      <c r="BS20" s="222">
        <v>27</v>
      </c>
      <c r="BT20" s="223">
        <f t="shared" si="0"/>
        <v>4664</v>
      </c>
    </row>
    <row r="21" spans="1:72" s="211" customFormat="1" ht="21.75" customHeight="1">
      <c r="A21" s="211">
        <v>301</v>
      </c>
      <c r="B21" s="217" t="s">
        <v>201</v>
      </c>
      <c r="C21" s="218">
        <v>181</v>
      </c>
      <c r="D21" s="218">
        <v>8</v>
      </c>
      <c r="E21" s="218">
        <v>2</v>
      </c>
      <c r="F21" s="218">
        <v>7</v>
      </c>
      <c r="G21" s="218">
        <v>10</v>
      </c>
      <c r="H21" s="218">
        <v>2</v>
      </c>
      <c r="I21" s="218">
        <v>5</v>
      </c>
      <c r="J21" s="218">
        <v>1</v>
      </c>
      <c r="K21" s="218">
        <v>2</v>
      </c>
      <c r="L21" s="218">
        <v>0</v>
      </c>
      <c r="M21" s="218">
        <v>7</v>
      </c>
      <c r="N21" s="218">
        <v>10</v>
      </c>
      <c r="O21" s="218">
        <v>10</v>
      </c>
      <c r="P21" s="218" t="s">
        <v>230</v>
      </c>
      <c r="Q21" s="218">
        <v>1</v>
      </c>
      <c r="R21" s="218">
        <v>4</v>
      </c>
      <c r="S21" s="218">
        <v>79</v>
      </c>
      <c r="T21" s="218">
        <v>4</v>
      </c>
      <c r="U21" s="218">
        <v>13</v>
      </c>
      <c r="V21" s="218">
        <v>5</v>
      </c>
      <c r="W21" s="218">
        <v>0</v>
      </c>
      <c r="X21" s="218">
        <v>0</v>
      </c>
      <c r="Y21" s="218">
        <v>0</v>
      </c>
      <c r="Z21" s="218">
        <v>0</v>
      </c>
      <c r="AA21" s="218">
        <v>2</v>
      </c>
      <c r="AB21" s="218">
        <v>0</v>
      </c>
      <c r="AC21" s="218">
        <v>0</v>
      </c>
      <c r="AD21" s="218">
        <v>0</v>
      </c>
      <c r="AE21" s="218">
        <v>0</v>
      </c>
      <c r="AF21" s="218">
        <v>0</v>
      </c>
      <c r="AG21" s="218">
        <v>0</v>
      </c>
      <c r="AH21" s="218">
        <v>0</v>
      </c>
      <c r="AI21" s="218">
        <v>0</v>
      </c>
      <c r="AJ21" s="218">
        <v>0</v>
      </c>
      <c r="AK21" s="218">
        <v>2</v>
      </c>
      <c r="AL21" s="218">
        <v>0</v>
      </c>
      <c r="AM21" s="218">
        <v>0</v>
      </c>
      <c r="AN21" s="218">
        <v>0</v>
      </c>
      <c r="AO21" s="218">
        <v>0</v>
      </c>
      <c r="AP21" s="218">
        <v>0</v>
      </c>
      <c r="AQ21" s="218">
        <v>0</v>
      </c>
      <c r="AR21" s="218">
        <v>0</v>
      </c>
      <c r="AS21" s="218">
        <v>0</v>
      </c>
      <c r="AT21" s="218">
        <v>0</v>
      </c>
      <c r="AU21" s="218">
        <v>0</v>
      </c>
      <c r="AV21" s="218">
        <v>0</v>
      </c>
      <c r="AW21" s="218">
        <v>0</v>
      </c>
      <c r="AX21" s="218">
        <v>0</v>
      </c>
      <c r="AY21" s="218">
        <v>0</v>
      </c>
      <c r="AZ21" s="218">
        <v>0</v>
      </c>
      <c r="BA21" s="218">
        <v>0</v>
      </c>
      <c r="BB21" s="218">
        <v>0</v>
      </c>
      <c r="BC21" s="218">
        <v>0</v>
      </c>
      <c r="BD21" s="218">
        <v>0</v>
      </c>
      <c r="BE21" s="218">
        <v>0</v>
      </c>
      <c r="BF21" s="218">
        <v>0</v>
      </c>
      <c r="BG21" s="218">
        <v>0</v>
      </c>
      <c r="BH21" s="218">
        <v>0</v>
      </c>
      <c r="BI21" s="218">
        <v>0</v>
      </c>
      <c r="BJ21" s="218">
        <v>0</v>
      </c>
      <c r="BK21" s="218">
        <v>0</v>
      </c>
      <c r="BL21" s="218">
        <v>0</v>
      </c>
      <c r="BM21" s="218">
        <v>0</v>
      </c>
      <c r="BN21" s="218">
        <v>0</v>
      </c>
      <c r="BO21" s="224">
        <v>0</v>
      </c>
      <c r="BP21" s="220">
        <f>SUM(C21:O21,Q21:BO21)</f>
        <v>355</v>
      </c>
      <c r="BQ21" s="221">
        <v>154</v>
      </c>
      <c r="BR21" s="221">
        <v>243</v>
      </c>
      <c r="BS21" s="222">
        <v>0</v>
      </c>
      <c r="BT21" s="223">
        <f t="shared" si="0"/>
        <v>752</v>
      </c>
    </row>
    <row r="22" spans="1:72" s="211" customFormat="1" ht="21.75" customHeight="1">
      <c r="A22" s="211">
        <v>302</v>
      </c>
      <c r="B22" s="217" t="s">
        <v>202</v>
      </c>
      <c r="C22" s="218">
        <v>59</v>
      </c>
      <c r="D22" s="218">
        <v>1</v>
      </c>
      <c r="E22" s="218">
        <v>0</v>
      </c>
      <c r="F22" s="218">
        <v>10</v>
      </c>
      <c r="G22" s="218">
        <v>3</v>
      </c>
      <c r="H22" s="218">
        <v>2</v>
      </c>
      <c r="I22" s="218">
        <v>0</v>
      </c>
      <c r="J22" s="218">
        <v>3</v>
      </c>
      <c r="K22" s="218">
        <v>5</v>
      </c>
      <c r="L22" s="218">
        <v>0</v>
      </c>
      <c r="M22" s="218">
        <v>9</v>
      </c>
      <c r="N22" s="218">
        <v>3</v>
      </c>
      <c r="O22" s="218">
        <v>8</v>
      </c>
      <c r="P22" s="218">
        <v>0</v>
      </c>
      <c r="Q22" s="218" t="s">
        <v>230</v>
      </c>
      <c r="R22" s="218">
        <v>18</v>
      </c>
      <c r="S22" s="218">
        <v>18</v>
      </c>
      <c r="T22" s="218">
        <v>4</v>
      </c>
      <c r="U22" s="218">
        <v>4</v>
      </c>
      <c r="V22" s="218">
        <v>0</v>
      </c>
      <c r="W22" s="218">
        <v>0</v>
      </c>
      <c r="X22" s="218">
        <v>0</v>
      </c>
      <c r="Y22" s="218">
        <v>0</v>
      </c>
      <c r="Z22" s="218">
        <v>0</v>
      </c>
      <c r="AA22" s="218">
        <v>0</v>
      </c>
      <c r="AB22" s="218">
        <v>0</v>
      </c>
      <c r="AC22" s="218">
        <v>0</v>
      </c>
      <c r="AD22" s="218">
        <v>0</v>
      </c>
      <c r="AE22" s="218">
        <v>0</v>
      </c>
      <c r="AF22" s="218">
        <v>0</v>
      </c>
      <c r="AG22" s="218">
        <v>0</v>
      </c>
      <c r="AH22" s="218">
        <v>0</v>
      </c>
      <c r="AI22" s="218">
        <v>0</v>
      </c>
      <c r="AJ22" s="218">
        <v>0</v>
      </c>
      <c r="AK22" s="218">
        <v>0</v>
      </c>
      <c r="AL22" s="218">
        <v>0</v>
      </c>
      <c r="AM22" s="218">
        <v>0</v>
      </c>
      <c r="AN22" s="218">
        <v>0</v>
      </c>
      <c r="AO22" s="218">
        <v>0</v>
      </c>
      <c r="AP22" s="218">
        <v>0</v>
      </c>
      <c r="AQ22" s="218">
        <v>0</v>
      </c>
      <c r="AR22" s="218">
        <v>0</v>
      </c>
      <c r="AS22" s="218">
        <v>0</v>
      </c>
      <c r="AT22" s="218">
        <v>0</v>
      </c>
      <c r="AU22" s="218">
        <v>0</v>
      </c>
      <c r="AV22" s="218">
        <v>0</v>
      </c>
      <c r="AW22" s="218">
        <v>0</v>
      </c>
      <c r="AX22" s="218">
        <v>0</v>
      </c>
      <c r="AY22" s="218">
        <v>0</v>
      </c>
      <c r="AZ22" s="218">
        <v>0</v>
      </c>
      <c r="BA22" s="218">
        <v>0</v>
      </c>
      <c r="BB22" s="218">
        <v>0</v>
      </c>
      <c r="BC22" s="218">
        <v>0</v>
      </c>
      <c r="BD22" s="218">
        <v>0</v>
      </c>
      <c r="BE22" s="218">
        <v>0</v>
      </c>
      <c r="BF22" s="218">
        <v>0</v>
      </c>
      <c r="BG22" s="218">
        <v>0</v>
      </c>
      <c r="BH22" s="218">
        <v>0</v>
      </c>
      <c r="BI22" s="218">
        <v>0</v>
      </c>
      <c r="BJ22" s="218">
        <v>0</v>
      </c>
      <c r="BK22" s="218">
        <v>0</v>
      </c>
      <c r="BL22" s="218">
        <v>0</v>
      </c>
      <c r="BM22" s="218">
        <v>0</v>
      </c>
      <c r="BN22" s="218">
        <v>0</v>
      </c>
      <c r="BO22" s="224">
        <v>0</v>
      </c>
      <c r="BP22" s="220">
        <f>SUM(C22:P22,R22:BO22)</f>
        <v>147</v>
      </c>
      <c r="BQ22" s="221">
        <v>66</v>
      </c>
      <c r="BR22" s="221">
        <v>141</v>
      </c>
      <c r="BS22" s="222">
        <v>0</v>
      </c>
      <c r="BT22" s="223">
        <f t="shared" si="0"/>
        <v>354</v>
      </c>
    </row>
    <row r="23" spans="1:72" s="211" customFormat="1" ht="21.75" customHeight="1">
      <c r="A23" s="211">
        <v>303</v>
      </c>
      <c r="B23" s="217" t="s">
        <v>203</v>
      </c>
      <c r="C23" s="218">
        <v>147</v>
      </c>
      <c r="D23" s="218">
        <v>4</v>
      </c>
      <c r="E23" s="218">
        <v>2</v>
      </c>
      <c r="F23" s="218">
        <v>11</v>
      </c>
      <c r="G23" s="218">
        <v>21</v>
      </c>
      <c r="H23" s="218">
        <v>8</v>
      </c>
      <c r="I23" s="218">
        <v>0</v>
      </c>
      <c r="J23" s="218">
        <v>4</v>
      </c>
      <c r="K23" s="218">
        <v>0</v>
      </c>
      <c r="L23" s="218">
        <v>0</v>
      </c>
      <c r="M23" s="218">
        <v>21</v>
      </c>
      <c r="N23" s="218">
        <v>30</v>
      </c>
      <c r="O23" s="218">
        <v>4</v>
      </c>
      <c r="P23" s="218">
        <v>1</v>
      </c>
      <c r="Q23" s="218">
        <v>5</v>
      </c>
      <c r="R23" s="218" t="s">
        <v>230</v>
      </c>
      <c r="S23" s="218">
        <v>44</v>
      </c>
      <c r="T23" s="218">
        <v>8</v>
      </c>
      <c r="U23" s="218">
        <v>6</v>
      </c>
      <c r="V23" s="218">
        <v>0</v>
      </c>
      <c r="W23" s="218">
        <v>2</v>
      </c>
      <c r="X23" s="218">
        <v>1</v>
      </c>
      <c r="Y23" s="218">
        <v>0</v>
      </c>
      <c r="Z23" s="218">
        <v>0</v>
      </c>
      <c r="AA23" s="218">
        <v>0</v>
      </c>
      <c r="AB23" s="218">
        <v>0</v>
      </c>
      <c r="AC23" s="218">
        <v>0</v>
      </c>
      <c r="AD23" s="218">
        <v>0</v>
      </c>
      <c r="AE23" s="218">
        <v>0</v>
      </c>
      <c r="AF23" s="218">
        <v>0</v>
      </c>
      <c r="AG23" s="218">
        <v>0</v>
      </c>
      <c r="AH23" s="218">
        <v>0</v>
      </c>
      <c r="AI23" s="218">
        <v>4</v>
      </c>
      <c r="AJ23" s="218">
        <v>0</v>
      </c>
      <c r="AK23" s="218">
        <v>10</v>
      </c>
      <c r="AL23" s="218">
        <v>0</v>
      </c>
      <c r="AM23" s="218">
        <v>0</v>
      </c>
      <c r="AN23" s="218">
        <v>0</v>
      </c>
      <c r="AO23" s="218">
        <v>0</v>
      </c>
      <c r="AP23" s="218">
        <v>0</v>
      </c>
      <c r="AQ23" s="218">
        <v>0</v>
      </c>
      <c r="AR23" s="218">
        <v>0</v>
      </c>
      <c r="AS23" s="218">
        <v>0</v>
      </c>
      <c r="AT23" s="218">
        <v>0</v>
      </c>
      <c r="AU23" s="218">
        <v>0</v>
      </c>
      <c r="AV23" s="218">
        <v>0</v>
      </c>
      <c r="AW23" s="218">
        <v>0</v>
      </c>
      <c r="AX23" s="218">
        <v>0</v>
      </c>
      <c r="AY23" s="218">
        <v>0</v>
      </c>
      <c r="AZ23" s="218">
        <v>0</v>
      </c>
      <c r="BA23" s="218">
        <v>0</v>
      </c>
      <c r="BB23" s="218">
        <v>0</v>
      </c>
      <c r="BC23" s="218">
        <v>0</v>
      </c>
      <c r="BD23" s="218">
        <v>0</v>
      </c>
      <c r="BE23" s="218">
        <v>0</v>
      </c>
      <c r="BF23" s="218">
        <v>0</v>
      </c>
      <c r="BG23" s="218">
        <v>0</v>
      </c>
      <c r="BH23" s="218">
        <v>0</v>
      </c>
      <c r="BI23" s="218">
        <v>0</v>
      </c>
      <c r="BJ23" s="218">
        <v>0</v>
      </c>
      <c r="BK23" s="218">
        <v>0</v>
      </c>
      <c r="BL23" s="218">
        <v>0</v>
      </c>
      <c r="BM23" s="218">
        <v>0</v>
      </c>
      <c r="BN23" s="218">
        <v>0</v>
      </c>
      <c r="BO23" s="224">
        <v>0</v>
      </c>
      <c r="BP23" s="220">
        <f>SUM(C23:Q23,S23:BO23)</f>
        <v>333</v>
      </c>
      <c r="BQ23" s="221">
        <v>156</v>
      </c>
      <c r="BR23" s="221">
        <v>214</v>
      </c>
      <c r="BS23" s="222">
        <v>4</v>
      </c>
      <c r="BT23" s="223">
        <f t="shared" si="0"/>
        <v>707</v>
      </c>
    </row>
    <row r="24" spans="1:72" s="211" customFormat="1" ht="21.75" customHeight="1">
      <c r="A24" s="211">
        <v>305</v>
      </c>
      <c r="B24" s="217" t="s">
        <v>204</v>
      </c>
      <c r="C24" s="218">
        <v>909</v>
      </c>
      <c r="D24" s="218">
        <v>30</v>
      </c>
      <c r="E24" s="218">
        <v>10</v>
      </c>
      <c r="F24" s="218">
        <v>30</v>
      </c>
      <c r="G24" s="218">
        <v>51</v>
      </c>
      <c r="H24" s="218">
        <v>22</v>
      </c>
      <c r="I24" s="218">
        <v>19</v>
      </c>
      <c r="J24" s="218">
        <v>44</v>
      </c>
      <c r="K24" s="218">
        <v>10</v>
      </c>
      <c r="L24" s="218">
        <v>9</v>
      </c>
      <c r="M24" s="218">
        <v>21</v>
      </c>
      <c r="N24" s="218">
        <v>63</v>
      </c>
      <c r="O24" s="218">
        <v>21</v>
      </c>
      <c r="P24" s="218">
        <v>34</v>
      </c>
      <c r="Q24" s="218">
        <v>6</v>
      </c>
      <c r="R24" s="218">
        <v>21</v>
      </c>
      <c r="S24" s="218" t="s">
        <v>230</v>
      </c>
      <c r="T24" s="218">
        <v>17</v>
      </c>
      <c r="U24" s="218">
        <v>38</v>
      </c>
      <c r="V24" s="218">
        <v>8</v>
      </c>
      <c r="W24" s="218">
        <v>16</v>
      </c>
      <c r="X24" s="218">
        <v>4</v>
      </c>
      <c r="Y24" s="218">
        <v>2</v>
      </c>
      <c r="Z24" s="218">
        <v>1</v>
      </c>
      <c r="AA24" s="218">
        <v>7</v>
      </c>
      <c r="AB24" s="218">
        <v>3</v>
      </c>
      <c r="AC24" s="218">
        <v>10</v>
      </c>
      <c r="AD24" s="218">
        <v>2</v>
      </c>
      <c r="AE24" s="218">
        <v>0</v>
      </c>
      <c r="AF24" s="218">
        <v>0</v>
      </c>
      <c r="AG24" s="218">
        <v>2</v>
      </c>
      <c r="AH24" s="218">
        <v>4</v>
      </c>
      <c r="AI24" s="218">
        <v>2</v>
      </c>
      <c r="AJ24" s="218">
        <v>3</v>
      </c>
      <c r="AK24" s="218">
        <v>10</v>
      </c>
      <c r="AL24" s="218">
        <v>0</v>
      </c>
      <c r="AM24" s="218">
        <v>0</v>
      </c>
      <c r="AN24" s="218">
        <v>0</v>
      </c>
      <c r="AO24" s="218">
        <v>0</v>
      </c>
      <c r="AP24" s="218">
        <v>0</v>
      </c>
      <c r="AQ24" s="218">
        <v>0</v>
      </c>
      <c r="AR24" s="218">
        <v>0</v>
      </c>
      <c r="AS24" s="218">
        <v>0</v>
      </c>
      <c r="AT24" s="218">
        <v>0</v>
      </c>
      <c r="AU24" s="218">
        <v>0</v>
      </c>
      <c r="AV24" s="218">
        <v>0</v>
      </c>
      <c r="AW24" s="218">
        <v>0</v>
      </c>
      <c r="AX24" s="218">
        <v>0</v>
      </c>
      <c r="AY24" s="218">
        <v>0</v>
      </c>
      <c r="AZ24" s="218">
        <v>0</v>
      </c>
      <c r="BA24" s="218">
        <v>0</v>
      </c>
      <c r="BB24" s="218">
        <v>0</v>
      </c>
      <c r="BC24" s="218">
        <v>0</v>
      </c>
      <c r="BD24" s="218">
        <v>0</v>
      </c>
      <c r="BE24" s="218">
        <v>0</v>
      </c>
      <c r="BF24" s="218">
        <v>0</v>
      </c>
      <c r="BG24" s="218">
        <v>0</v>
      </c>
      <c r="BH24" s="218">
        <v>0</v>
      </c>
      <c r="BI24" s="218">
        <v>0</v>
      </c>
      <c r="BJ24" s="218">
        <v>0</v>
      </c>
      <c r="BK24" s="218">
        <v>0</v>
      </c>
      <c r="BL24" s="218">
        <v>0</v>
      </c>
      <c r="BM24" s="218">
        <v>0</v>
      </c>
      <c r="BN24" s="218">
        <v>0</v>
      </c>
      <c r="BO24" s="224">
        <v>0</v>
      </c>
      <c r="BP24" s="220">
        <f>SUM(C24:R24,T24:BO24)</f>
        <v>1429</v>
      </c>
      <c r="BQ24" s="221">
        <v>916</v>
      </c>
      <c r="BR24" s="221">
        <v>371</v>
      </c>
      <c r="BS24" s="222">
        <v>11</v>
      </c>
      <c r="BT24" s="223">
        <f t="shared" si="0"/>
        <v>2727</v>
      </c>
    </row>
    <row r="25" spans="1:72" s="211" customFormat="1" ht="21.75" customHeight="1">
      <c r="A25" s="211">
        <v>321</v>
      </c>
      <c r="B25" s="217" t="s">
        <v>205</v>
      </c>
      <c r="C25" s="218">
        <v>274</v>
      </c>
      <c r="D25" s="218">
        <v>15</v>
      </c>
      <c r="E25" s="218">
        <v>7</v>
      </c>
      <c r="F25" s="218">
        <v>97</v>
      </c>
      <c r="G25" s="218">
        <v>36</v>
      </c>
      <c r="H25" s="218">
        <v>6</v>
      </c>
      <c r="I25" s="218">
        <v>5</v>
      </c>
      <c r="J25" s="218">
        <v>11</v>
      </c>
      <c r="K25" s="218">
        <v>7</v>
      </c>
      <c r="L25" s="218">
        <v>13</v>
      </c>
      <c r="M25" s="218">
        <v>7</v>
      </c>
      <c r="N25" s="218">
        <v>0</v>
      </c>
      <c r="O25" s="218">
        <v>26</v>
      </c>
      <c r="P25" s="218">
        <v>6</v>
      </c>
      <c r="Q25" s="218">
        <v>3</v>
      </c>
      <c r="R25" s="218">
        <v>5</v>
      </c>
      <c r="S25" s="218">
        <v>33</v>
      </c>
      <c r="T25" s="218" t="s">
        <v>230</v>
      </c>
      <c r="U25" s="218">
        <v>94</v>
      </c>
      <c r="V25" s="218">
        <v>0</v>
      </c>
      <c r="W25" s="218">
        <v>7</v>
      </c>
      <c r="X25" s="218">
        <v>3</v>
      </c>
      <c r="Y25" s="218">
        <v>1</v>
      </c>
      <c r="Z25" s="218">
        <v>0</v>
      </c>
      <c r="AA25" s="218">
        <v>1</v>
      </c>
      <c r="AB25" s="218">
        <v>7</v>
      </c>
      <c r="AC25" s="218">
        <v>2</v>
      </c>
      <c r="AD25" s="218">
        <v>1</v>
      </c>
      <c r="AE25" s="218">
        <v>0</v>
      </c>
      <c r="AF25" s="218">
        <v>0</v>
      </c>
      <c r="AG25" s="218">
        <v>0</v>
      </c>
      <c r="AH25" s="218">
        <v>0</v>
      </c>
      <c r="AI25" s="218">
        <v>1</v>
      </c>
      <c r="AJ25" s="218">
        <v>1</v>
      </c>
      <c r="AK25" s="218">
        <v>1</v>
      </c>
      <c r="AL25" s="218">
        <v>0</v>
      </c>
      <c r="AM25" s="218">
        <v>0</v>
      </c>
      <c r="AN25" s="218">
        <v>0</v>
      </c>
      <c r="AO25" s="218">
        <v>0</v>
      </c>
      <c r="AP25" s="218">
        <v>0</v>
      </c>
      <c r="AQ25" s="218">
        <v>0</v>
      </c>
      <c r="AR25" s="218">
        <v>0</v>
      </c>
      <c r="AS25" s="218">
        <v>0</v>
      </c>
      <c r="AT25" s="218">
        <v>0</v>
      </c>
      <c r="AU25" s="218">
        <v>0</v>
      </c>
      <c r="AV25" s="218">
        <v>0</v>
      </c>
      <c r="AW25" s="218">
        <v>0</v>
      </c>
      <c r="AX25" s="218">
        <v>0</v>
      </c>
      <c r="AY25" s="218">
        <v>0</v>
      </c>
      <c r="AZ25" s="218">
        <v>0</v>
      </c>
      <c r="BA25" s="218">
        <v>0</v>
      </c>
      <c r="BB25" s="218">
        <v>0</v>
      </c>
      <c r="BC25" s="218">
        <v>0</v>
      </c>
      <c r="BD25" s="218">
        <v>0</v>
      </c>
      <c r="BE25" s="218">
        <v>0</v>
      </c>
      <c r="BF25" s="218">
        <v>0</v>
      </c>
      <c r="BG25" s="218">
        <v>0</v>
      </c>
      <c r="BH25" s="218">
        <v>0</v>
      </c>
      <c r="BI25" s="218">
        <v>0</v>
      </c>
      <c r="BJ25" s="218">
        <v>0</v>
      </c>
      <c r="BK25" s="218">
        <v>0</v>
      </c>
      <c r="BL25" s="218">
        <v>0</v>
      </c>
      <c r="BM25" s="218">
        <v>0</v>
      </c>
      <c r="BN25" s="218">
        <v>0</v>
      </c>
      <c r="BO25" s="224">
        <v>0</v>
      </c>
      <c r="BP25" s="220">
        <f>SUM(C25:S25,U25:BO25)</f>
        <v>670</v>
      </c>
      <c r="BQ25" s="221">
        <v>368</v>
      </c>
      <c r="BR25" s="221">
        <v>366</v>
      </c>
      <c r="BS25" s="222">
        <v>8</v>
      </c>
      <c r="BT25" s="223">
        <f t="shared" si="0"/>
        <v>1412</v>
      </c>
    </row>
    <row r="26" spans="1:72" s="211" customFormat="1" ht="21.75" customHeight="1">
      <c r="A26" s="211">
        <v>322</v>
      </c>
      <c r="B26" s="217" t="s">
        <v>206</v>
      </c>
      <c r="C26" s="218">
        <v>391</v>
      </c>
      <c r="D26" s="218">
        <v>11</v>
      </c>
      <c r="E26" s="218">
        <v>4</v>
      </c>
      <c r="F26" s="218">
        <v>67</v>
      </c>
      <c r="G26" s="218">
        <v>29</v>
      </c>
      <c r="H26" s="218">
        <v>14</v>
      </c>
      <c r="I26" s="218">
        <v>6</v>
      </c>
      <c r="J26" s="218">
        <v>10</v>
      </c>
      <c r="K26" s="218">
        <v>0</v>
      </c>
      <c r="L26" s="218">
        <v>11</v>
      </c>
      <c r="M26" s="218">
        <v>7</v>
      </c>
      <c r="N26" s="218">
        <v>7</v>
      </c>
      <c r="O26" s="218">
        <v>20</v>
      </c>
      <c r="P26" s="218">
        <v>4</v>
      </c>
      <c r="Q26" s="218">
        <v>4</v>
      </c>
      <c r="R26" s="218">
        <v>9</v>
      </c>
      <c r="S26" s="218">
        <v>35</v>
      </c>
      <c r="T26" s="218">
        <v>86</v>
      </c>
      <c r="U26" s="218" t="s">
        <v>230</v>
      </c>
      <c r="V26" s="218">
        <v>2</v>
      </c>
      <c r="W26" s="218">
        <v>3</v>
      </c>
      <c r="X26" s="218">
        <v>1</v>
      </c>
      <c r="Y26" s="218">
        <v>0</v>
      </c>
      <c r="Z26" s="218">
        <v>0</v>
      </c>
      <c r="AA26" s="218">
        <v>0</v>
      </c>
      <c r="AB26" s="218">
        <v>0</v>
      </c>
      <c r="AC26" s="218">
        <v>2</v>
      </c>
      <c r="AD26" s="218">
        <v>0</v>
      </c>
      <c r="AE26" s="218">
        <v>0</v>
      </c>
      <c r="AF26" s="218">
        <v>0</v>
      </c>
      <c r="AG26" s="218">
        <v>0</v>
      </c>
      <c r="AH26" s="218">
        <v>0</v>
      </c>
      <c r="AI26" s="218">
        <v>1</v>
      </c>
      <c r="AJ26" s="218">
        <v>0</v>
      </c>
      <c r="AK26" s="218">
        <v>5</v>
      </c>
      <c r="AL26" s="218">
        <v>0</v>
      </c>
      <c r="AM26" s="218">
        <v>0</v>
      </c>
      <c r="AN26" s="218">
        <v>0</v>
      </c>
      <c r="AO26" s="218">
        <v>0</v>
      </c>
      <c r="AP26" s="218">
        <v>0</v>
      </c>
      <c r="AQ26" s="218">
        <v>0</v>
      </c>
      <c r="AR26" s="218">
        <v>0</v>
      </c>
      <c r="AS26" s="218">
        <v>0</v>
      </c>
      <c r="AT26" s="218">
        <v>0</v>
      </c>
      <c r="AU26" s="218">
        <v>0</v>
      </c>
      <c r="AV26" s="218">
        <v>0</v>
      </c>
      <c r="AW26" s="218">
        <v>0</v>
      </c>
      <c r="AX26" s="218">
        <v>0</v>
      </c>
      <c r="AY26" s="218">
        <v>0</v>
      </c>
      <c r="AZ26" s="218">
        <v>0</v>
      </c>
      <c r="BA26" s="218">
        <v>0</v>
      </c>
      <c r="BB26" s="218">
        <v>0</v>
      </c>
      <c r="BC26" s="218">
        <v>0</v>
      </c>
      <c r="BD26" s="218">
        <v>0</v>
      </c>
      <c r="BE26" s="218">
        <v>0</v>
      </c>
      <c r="BF26" s="218">
        <v>0</v>
      </c>
      <c r="BG26" s="218">
        <v>0</v>
      </c>
      <c r="BH26" s="218">
        <v>0</v>
      </c>
      <c r="BI26" s="218">
        <v>0</v>
      </c>
      <c r="BJ26" s="218">
        <v>0</v>
      </c>
      <c r="BK26" s="218">
        <v>0</v>
      </c>
      <c r="BL26" s="218">
        <v>0</v>
      </c>
      <c r="BM26" s="218">
        <v>0</v>
      </c>
      <c r="BN26" s="218">
        <v>0</v>
      </c>
      <c r="BO26" s="224">
        <v>0</v>
      </c>
      <c r="BP26" s="220">
        <f>SUM(C26:T26,V26:BO26)</f>
        <v>729</v>
      </c>
      <c r="BQ26" s="221">
        <v>407</v>
      </c>
      <c r="BR26" s="221">
        <v>224</v>
      </c>
      <c r="BS26" s="222">
        <v>5</v>
      </c>
      <c r="BT26" s="223">
        <f t="shared" si="0"/>
        <v>1365</v>
      </c>
    </row>
    <row r="27" spans="1:72" s="211" customFormat="1" ht="21.75" customHeight="1">
      <c r="A27" s="211">
        <v>366</v>
      </c>
      <c r="B27" s="217" t="s">
        <v>207</v>
      </c>
      <c r="C27" s="218">
        <v>17</v>
      </c>
      <c r="D27" s="218">
        <v>2</v>
      </c>
      <c r="E27" s="218">
        <v>1</v>
      </c>
      <c r="F27" s="218">
        <v>10</v>
      </c>
      <c r="G27" s="218">
        <v>51</v>
      </c>
      <c r="H27" s="218">
        <v>0</v>
      </c>
      <c r="I27" s="218">
        <v>0</v>
      </c>
      <c r="J27" s="218">
        <v>3</v>
      </c>
      <c r="K27" s="218">
        <v>0</v>
      </c>
      <c r="L27" s="218">
        <v>1</v>
      </c>
      <c r="M27" s="218">
        <v>2</v>
      </c>
      <c r="N27" s="218">
        <v>0</v>
      </c>
      <c r="O27" s="218">
        <v>5</v>
      </c>
      <c r="P27" s="218">
        <v>5</v>
      </c>
      <c r="Q27" s="218">
        <v>1</v>
      </c>
      <c r="R27" s="218">
        <v>1</v>
      </c>
      <c r="S27" s="218">
        <v>6</v>
      </c>
      <c r="T27" s="218">
        <v>2</v>
      </c>
      <c r="U27" s="218">
        <v>1</v>
      </c>
      <c r="V27" s="218" t="s">
        <v>230</v>
      </c>
      <c r="W27" s="218">
        <v>5</v>
      </c>
      <c r="X27" s="218">
        <v>0</v>
      </c>
      <c r="Y27" s="218">
        <v>0</v>
      </c>
      <c r="Z27" s="218">
        <v>0</v>
      </c>
      <c r="AA27" s="218">
        <v>0</v>
      </c>
      <c r="AB27" s="218">
        <v>1</v>
      </c>
      <c r="AC27" s="218">
        <v>0</v>
      </c>
      <c r="AD27" s="218">
        <v>0</v>
      </c>
      <c r="AE27" s="218">
        <v>0</v>
      </c>
      <c r="AF27" s="218">
        <v>0</v>
      </c>
      <c r="AG27" s="218">
        <v>0</v>
      </c>
      <c r="AH27" s="218">
        <v>0</v>
      </c>
      <c r="AI27" s="218">
        <v>0</v>
      </c>
      <c r="AJ27" s="218">
        <v>0</v>
      </c>
      <c r="AK27" s="218">
        <v>0</v>
      </c>
      <c r="AL27" s="218">
        <v>0</v>
      </c>
      <c r="AM27" s="218">
        <v>0</v>
      </c>
      <c r="AN27" s="218">
        <v>0</v>
      </c>
      <c r="AO27" s="218">
        <v>0</v>
      </c>
      <c r="AP27" s="218">
        <v>0</v>
      </c>
      <c r="AQ27" s="218">
        <v>0</v>
      </c>
      <c r="AR27" s="218">
        <v>0</v>
      </c>
      <c r="AS27" s="218">
        <v>0</v>
      </c>
      <c r="AT27" s="218">
        <v>0</v>
      </c>
      <c r="AU27" s="218">
        <v>0</v>
      </c>
      <c r="AV27" s="218">
        <v>0</v>
      </c>
      <c r="AW27" s="218">
        <v>0</v>
      </c>
      <c r="AX27" s="218">
        <v>0</v>
      </c>
      <c r="AY27" s="218">
        <v>0</v>
      </c>
      <c r="AZ27" s="218">
        <v>0</v>
      </c>
      <c r="BA27" s="218">
        <v>0</v>
      </c>
      <c r="BB27" s="218">
        <v>0</v>
      </c>
      <c r="BC27" s="218">
        <v>0</v>
      </c>
      <c r="BD27" s="218">
        <v>0</v>
      </c>
      <c r="BE27" s="218">
        <v>0</v>
      </c>
      <c r="BF27" s="218">
        <v>0</v>
      </c>
      <c r="BG27" s="218">
        <v>0</v>
      </c>
      <c r="BH27" s="218">
        <v>0</v>
      </c>
      <c r="BI27" s="218">
        <v>0</v>
      </c>
      <c r="BJ27" s="218">
        <v>0</v>
      </c>
      <c r="BK27" s="218">
        <v>0</v>
      </c>
      <c r="BL27" s="218">
        <v>0</v>
      </c>
      <c r="BM27" s="218">
        <v>0</v>
      </c>
      <c r="BN27" s="218">
        <v>0</v>
      </c>
      <c r="BO27" s="224">
        <v>0</v>
      </c>
      <c r="BP27" s="220">
        <f>SUM(C27:U27,W27:BO27)</f>
        <v>114</v>
      </c>
      <c r="BQ27" s="221">
        <v>68</v>
      </c>
      <c r="BR27" s="221">
        <v>113</v>
      </c>
      <c r="BS27" s="222">
        <v>0</v>
      </c>
      <c r="BT27" s="223">
        <f t="shared" si="0"/>
        <v>295</v>
      </c>
    </row>
    <row r="28" spans="1:72" s="211" customFormat="1" ht="21.75" customHeight="1">
      <c r="A28" s="211">
        <v>381</v>
      </c>
      <c r="B28" s="217" t="s">
        <v>208</v>
      </c>
      <c r="C28" s="218">
        <v>46</v>
      </c>
      <c r="D28" s="218">
        <v>4</v>
      </c>
      <c r="E28" s="218">
        <v>9</v>
      </c>
      <c r="F28" s="218">
        <v>21</v>
      </c>
      <c r="G28" s="218">
        <v>109</v>
      </c>
      <c r="H28" s="218">
        <v>4</v>
      </c>
      <c r="I28" s="218">
        <v>11</v>
      </c>
      <c r="J28" s="218">
        <v>29</v>
      </c>
      <c r="K28" s="218">
        <v>5</v>
      </c>
      <c r="L28" s="218">
        <v>0</v>
      </c>
      <c r="M28" s="218">
        <v>1</v>
      </c>
      <c r="N28" s="218">
        <v>5</v>
      </c>
      <c r="O28" s="218">
        <v>117</v>
      </c>
      <c r="P28" s="218">
        <v>1</v>
      </c>
      <c r="Q28" s="218">
        <v>1</v>
      </c>
      <c r="R28" s="218">
        <v>0</v>
      </c>
      <c r="S28" s="218">
        <v>7</v>
      </c>
      <c r="T28" s="218">
        <v>24</v>
      </c>
      <c r="U28" s="218">
        <v>5</v>
      </c>
      <c r="V28" s="218">
        <v>2</v>
      </c>
      <c r="W28" s="218" t="s">
        <v>230</v>
      </c>
      <c r="X28" s="218">
        <v>1</v>
      </c>
      <c r="Y28" s="218">
        <v>0</v>
      </c>
      <c r="Z28" s="218">
        <v>0</v>
      </c>
      <c r="AA28" s="218">
        <v>1</v>
      </c>
      <c r="AB28" s="218">
        <v>2</v>
      </c>
      <c r="AC28" s="218">
        <v>4</v>
      </c>
      <c r="AD28" s="218">
        <v>1</v>
      </c>
      <c r="AE28" s="218">
        <v>0</v>
      </c>
      <c r="AF28" s="218">
        <v>0</v>
      </c>
      <c r="AG28" s="218">
        <v>2</v>
      </c>
      <c r="AH28" s="218">
        <v>0</v>
      </c>
      <c r="AI28" s="218">
        <v>0</v>
      </c>
      <c r="AJ28" s="218">
        <v>2</v>
      </c>
      <c r="AK28" s="218">
        <v>1</v>
      </c>
      <c r="AL28" s="218">
        <v>0</v>
      </c>
      <c r="AM28" s="218">
        <v>0</v>
      </c>
      <c r="AN28" s="218">
        <v>0</v>
      </c>
      <c r="AO28" s="218">
        <v>0</v>
      </c>
      <c r="AP28" s="218">
        <v>0</v>
      </c>
      <c r="AQ28" s="218">
        <v>0</v>
      </c>
      <c r="AR28" s="218">
        <v>0</v>
      </c>
      <c r="AS28" s="218">
        <v>0</v>
      </c>
      <c r="AT28" s="218">
        <v>0</v>
      </c>
      <c r="AU28" s="218">
        <v>0</v>
      </c>
      <c r="AV28" s="218">
        <v>0</v>
      </c>
      <c r="AW28" s="218">
        <v>0</v>
      </c>
      <c r="AX28" s="218">
        <v>0</v>
      </c>
      <c r="AY28" s="218">
        <v>0</v>
      </c>
      <c r="AZ28" s="218">
        <v>0</v>
      </c>
      <c r="BA28" s="218">
        <v>0</v>
      </c>
      <c r="BB28" s="218">
        <v>0</v>
      </c>
      <c r="BC28" s="218">
        <v>0</v>
      </c>
      <c r="BD28" s="218">
        <v>0</v>
      </c>
      <c r="BE28" s="218">
        <v>0</v>
      </c>
      <c r="BF28" s="218">
        <v>0</v>
      </c>
      <c r="BG28" s="218">
        <v>0</v>
      </c>
      <c r="BH28" s="218">
        <v>0</v>
      </c>
      <c r="BI28" s="218">
        <v>0</v>
      </c>
      <c r="BJ28" s="218">
        <v>0</v>
      </c>
      <c r="BK28" s="218">
        <v>0</v>
      </c>
      <c r="BL28" s="218">
        <v>0</v>
      </c>
      <c r="BM28" s="218">
        <v>0</v>
      </c>
      <c r="BN28" s="218">
        <v>0</v>
      </c>
      <c r="BO28" s="224">
        <v>0</v>
      </c>
      <c r="BP28" s="220">
        <f>SUM(C28:V28,X28:BO28)</f>
        <v>415</v>
      </c>
      <c r="BQ28" s="221">
        <v>247</v>
      </c>
      <c r="BR28" s="221">
        <v>169</v>
      </c>
      <c r="BS28" s="222">
        <v>3</v>
      </c>
      <c r="BT28" s="223">
        <f t="shared" si="0"/>
        <v>834</v>
      </c>
    </row>
    <row r="29" spans="1:72" s="211" customFormat="1" ht="21.75" customHeight="1">
      <c r="A29" s="211">
        <v>402</v>
      </c>
      <c r="B29" s="217" t="s">
        <v>209</v>
      </c>
      <c r="C29" s="218">
        <v>14</v>
      </c>
      <c r="D29" s="218">
        <v>1</v>
      </c>
      <c r="E29" s="218">
        <v>0</v>
      </c>
      <c r="F29" s="218">
        <v>3</v>
      </c>
      <c r="G29" s="218">
        <v>8</v>
      </c>
      <c r="H29" s="218">
        <v>1</v>
      </c>
      <c r="I29" s="218">
        <v>0</v>
      </c>
      <c r="J29" s="218">
        <v>56</v>
      </c>
      <c r="K29" s="218">
        <v>0</v>
      </c>
      <c r="L29" s="218">
        <v>0</v>
      </c>
      <c r="M29" s="218">
        <v>1</v>
      </c>
      <c r="N29" s="218">
        <v>3</v>
      </c>
      <c r="O29" s="218">
        <v>30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218">
        <v>0</v>
      </c>
      <c r="V29" s="218">
        <v>0</v>
      </c>
      <c r="W29" s="218">
        <v>3</v>
      </c>
      <c r="X29" s="218" t="s">
        <v>230</v>
      </c>
      <c r="Y29" s="218">
        <v>0</v>
      </c>
      <c r="Z29" s="218">
        <v>0</v>
      </c>
      <c r="AA29" s="218">
        <v>0</v>
      </c>
      <c r="AB29" s="218">
        <v>0</v>
      </c>
      <c r="AC29" s="218">
        <v>0</v>
      </c>
      <c r="AD29" s="218">
        <v>0</v>
      </c>
      <c r="AE29" s="218">
        <v>0</v>
      </c>
      <c r="AF29" s="218">
        <v>0</v>
      </c>
      <c r="AG29" s="218">
        <v>0</v>
      </c>
      <c r="AH29" s="218">
        <v>0</v>
      </c>
      <c r="AI29" s="218">
        <v>0</v>
      </c>
      <c r="AJ29" s="218">
        <v>0</v>
      </c>
      <c r="AK29" s="218">
        <v>0</v>
      </c>
      <c r="AL29" s="218">
        <v>0</v>
      </c>
      <c r="AM29" s="218">
        <v>0</v>
      </c>
      <c r="AN29" s="218">
        <v>0</v>
      </c>
      <c r="AO29" s="218">
        <v>0</v>
      </c>
      <c r="AP29" s="218">
        <v>0</v>
      </c>
      <c r="AQ29" s="218">
        <v>0</v>
      </c>
      <c r="AR29" s="218">
        <v>0</v>
      </c>
      <c r="AS29" s="218">
        <v>0</v>
      </c>
      <c r="AT29" s="218">
        <v>0</v>
      </c>
      <c r="AU29" s="218">
        <v>0</v>
      </c>
      <c r="AV29" s="218">
        <v>0</v>
      </c>
      <c r="AW29" s="218">
        <v>0</v>
      </c>
      <c r="AX29" s="218">
        <v>0</v>
      </c>
      <c r="AY29" s="218">
        <v>0</v>
      </c>
      <c r="AZ29" s="218">
        <v>0</v>
      </c>
      <c r="BA29" s="218">
        <v>0</v>
      </c>
      <c r="BB29" s="218">
        <v>0</v>
      </c>
      <c r="BC29" s="218">
        <v>0</v>
      </c>
      <c r="BD29" s="218">
        <v>0</v>
      </c>
      <c r="BE29" s="218">
        <v>0</v>
      </c>
      <c r="BF29" s="218">
        <v>0</v>
      </c>
      <c r="BG29" s="218">
        <v>0</v>
      </c>
      <c r="BH29" s="218">
        <v>0</v>
      </c>
      <c r="BI29" s="218">
        <v>0</v>
      </c>
      <c r="BJ29" s="218">
        <v>0</v>
      </c>
      <c r="BK29" s="218">
        <v>0</v>
      </c>
      <c r="BL29" s="218">
        <v>0</v>
      </c>
      <c r="BM29" s="218">
        <v>0</v>
      </c>
      <c r="BN29" s="218">
        <v>0</v>
      </c>
      <c r="BO29" s="224">
        <v>0</v>
      </c>
      <c r="BP29" s="220">
        <f>SUM(C29:W29,Y29:BO29)</f>
        <v>120</v>
      </c>
      <c r="BQ29" s="221">
        <v>70</v>
      </c>
      <c r="BR29" s="221">
        <v>130</v>
      </c>
      <c r="BS29" s="222">
        <v>1</v>
      </c>
      <c r="BT29" s="223">
        <f t="shared" si="0"/>
        <v>321</v>
      </c>
    </row>
    <row r="30" spans="1:72" s="211" customFormat="1" ht="21.75" customHeight="1">
      <c r="A30" s="211">
        <v>422</v>
      </c>
      <c r="B30" s="217" t="s">
        <v>210</v>
      </c>
      <c r="C30" s="218">
        <v>5</v>
      </c>
      <c r="D30" s="218">
        <v>2</v>
      </c>
      <c r="E30" s="218">
        <v>0</v>
      </c>
      <c r="F30" s="218">
        <v>1</v>
      </c>
      <c r="G30" s="218">
        <v>5</v>
      </c>
      <c r="H30" s="218">
        <v>1</v>
      </c>
      <c r="I30" s="218">
        <v>0</v>
      </c>
      <c r="J30" s="218">
        <v>82</v>
      </c>
      <c r="K30" s="218">
        <v>1</v>
      </c>
      <c r="L30" s="218">
        <v>0</v>
      </c>
      <c r="M30" s="218">
        <v>0</v>
      </c>
      <c r="N30" s="218">
        <v>0</v>
      </c>
      <c r="O30" s="218">
        <v>6</v>
      </c>
      <c r="P30" s="218">
        <v>0</v>
      </c>
      <c r="Q30" s="218">
        <v>0</v>
      </c>
      <c r="R30" s="218">
        <v>0</v>
      </c>
      <c r="S30" s="218">
        <v>0</v>
      </c>
      <c r="T30" s="218">
        <v>0</v>
      </c>
      <c r="U30" s="218">
        <v>0</v>
      </c>
      <c r="V30" s="218">
        <v>0</v>
      </c>
      <c r="W30" s="218">
        <v>0</v>
      </c>
      <c r="X30" s="218">
        <v>1</v>
      </c>
      <c r="Y30" s="218" t="s">
        <v>230</v>
      </c>
      <c r="Z30" s="218">
        <v>0</v>
      </c>
      <c r="AA30" s="218">
        <v>1</v>
      </c>
      <c r="AB30" s="218">
        <v>1</v>
      </c>
      <c r="AC30" s="218">
        <v>0</v>
      </c>
      <c r="AD30" s="218">
        <v>0</v>
      </c>
      <c r="AE30" s="218">
        <v>0</v>
      </c>
      <c r="AF30" s="218">
        <v>0</v>
      </c>
      <c r="AG30" s="218">
        <v>0</v>
      </c>
      <c r="AH30" s="218">
        <v>0</v>
      </c>
      <c r="AI30" s="218">
        <v>0</v>
      </c>
      <c r="AJ30" s="218">
        <v>0</v>
      </c>
      <c r="AK30" s="218">
        <v>0</v>
      </c>
      <c r="AL30" s="218">
        <v>0</v>
      </c>
      <c r="AM30" s="218">
        <v>0</v>
      </c>
      <c r="AN30" s="218">
        <v>0</v>
      </c>
      <c r="AO30" s="218">
        <v>0</v>
      </c>
      <c r="AP30" s="218">
        <v>0</v>
      </c>
      <c r="AQ30" s="218">
        <v>0</v>
      </c>
      <c r="AR30" s="218">
        <v>0</v>
      </c>
      <c r="AS30" s="218">
        <v>0</v>
      </c>
      <c r="AT30" s="218">
        <v>0</v>
      </c>
      <c r="AU30" s="218">
        <v>0</v>
      </c>
      <c r="AV30" s="218">
        <v>0</v>
      </c>
      <c r="AW30" s="218">
        <v>0</v>
      </c>
      <c r="AX30" s="218">
        <v>0</v>
      </c>
      <c r="AY30" s="218">
        <v>0</v>
      </c>
      <c r="AZ30" s="218">
        <v>0</v>
      </c>
      <c r="BA30" s="218">
        <v>0</v>
      </c>
      <c r="BB30" s="218">
        <v>0</v>
      </c>
      <c r="BC30" s="218">
        <v>0</v>
      </c>
      <c r="BD30" s="218">
        <v>0</v>
      </c>
      <c r="BE30" s="218">
        <v>0</v>
      </c>
      <c r="BF30" s="218">
        <v>0</v>
      </c>
      <c r="BG30" s="218">
        <v>0</v>
      </c>
      <c r="BH30" s="218">
        <v>0</v>
      </c>
      <c r="BI30" s="218">
        <v>0</v>
      </c>
      <c r="BJ30" s="218">
        <v>0</v>
      </c>
      <c r="BK30" s="218">
        <v>0</v>
      </c>
      <c r="BL30" s="218">
        <v>0</v>
      </c>
      <c r="BM30" s="218">
        <v>0</v>
      </c>
      <c r="BN30" s="218">
        <v>0</v>
      </c>
      <c r="BO30" s="224">
        <v>0</v>
      </c>
      <c r="BP30" s="220">
        <f>SUM(C30:X30,Z30:BO30)</f>
        <v>106</v>
      </c>
      <c r="BQ30" s="221">
        <v>145</v>
      </c>
      <c r="BR30" s="221">
        <v>154</v>
      </c>
      <c r="BS30" s="222">
        <v>5</v>
      </c>
      <c r="BT30" s="223">
        <f t="shared" si="0"/>
        <v>410</v>
      </c>
    </row>
    <row r="31" spans="1:72" s="211" customFormat="1" ht="21.75" customHeight="1">
      <c r="A31" s="211">
        <v>441</v>
      </c>
      <c r="B31" s="217" t="s">
        <v>211</v>
      </c>
      <c r="C31" s="218">
        <v>10</v>
      </c>
      <c r="D31" s="218">
        <v>2</v>
      </c>
      <c r="E31" s="218">
        <v>15</v>
      </c>
      <c r="F31" s="218">
        <v>2</v>
      </c>
      <c r="G31" s="218">
        <v>12</v>
      </c>
      <c r="H31" s="218">
        <v>0</v>
      </c>
      <c r="I31" s="218">
        <v>8</v>
      </c>
      <c r="J31" s="218">
        <v>0</v>
      </c>
      <c r="K31" s="218">
        <v>10</v>
      </c>
      <c r="L31" s="218">
        <v>5</v>
      </c>
      <c r="M31" s="218">
        <v>0</v>
      </c>
      <c r="N31" s="218">
        <v>0</v>
      </c>
      <c r="O31" s="218">
        <v>2</v>
      </c>
      <c r="P31" s="218">
        <v>0</v>
      </c>
      <c r="Q31" s="218">
        <v>0</v>
      </c>
      <c r="R31" s="218">
        <v>0</v>
      </c>
      <c r="S31" s="218">
        <v>6</v>
      </c>
      <c r="T31" s="218">
        <v>1</v>
      </c>
      <c r="U31" s="218">
        <v>1</v>
      </c>
      <c r="V31" s="218">
        <v>0</v>
      </c>
      <c r="W31" s="218">
        <v>1</v>
      </c>
      <c r="X31" s="218">
        <v>0</v>
      </c>
      <c r="Y31" s="218">
        <v>0</v>
      </c>
      <c r="Z31" s="218" t="s">
        <v>230</v>
      </c>
      <c r="AA31" s="218">
        <v>1</v>
      </c>
      <c r="AB31" s="218">
        <v>0</v>
      </c>
      <c r="AC31" s="218">
        <v>0</v>
      </c>
      <c r="AD31" s="218">
        <v>0</v>
      </c>
      <c r="AE31" s="218">
        <v>0</v>
      </c>
      <c r="AF31" s="218">
        <v>0</v>
      </c>
      <c r="AG31" s="218">
        <v>0</v>
      </c>
      <c r="AH31" s="218">
        <v>0</v>
      </c>
      <c r="AI31" s="218">
        <v>0</v>
      </c>
      <c r="AJ31" s="218">
        <v>0</v>
      </c>
      <c r="AK31" s="218">
        <v>0</v>
      </c>
      <c r="AL31" s="218">
        <v>0</v>
      </c>
      <c r="AM31" s="218">
        <v>0</v>
      </c>
      <c r="AN31" s="218">
        <v>0</v>
      </c>
      <c r="AO31" s="218">
        <v>0</v>
      </c>
      <c r="AP31" s="218">
        <v>0</v>
      </c>
      <c r="AQ31" s="218">
        <v>0</v>
      </c>
      <c r="AR31" s="218">
        <v>0</v>
      </c>
      <c r="AS31" s="218">
        <v>0</v>
      </c>
      <c r="AT31" s="218">
        <v>0</v>
      </c>
      <c r="AU31" s="218">
        <v>0</v>
      </c>
      <c r="AV31" s="218">
        <v>0</v>
      </c>
      <c r="AW31" s="218">
        <v>0</v>
      </c>
      <c r="AX31" s="218">
        <v>0</v>
      </c>
      <c r="AY31" s="218">
        <v>0</v>
      </c>
      <c r="AZ31" s="218">
        <v>0</v>
      </c>
      <c r="BA31" s="218">
        <v>0</v>
      </c>
      <c r="BB31" s="218">
        <v>0</v>
      </c>
      <c r="BC31" s="218">
        <v>0</v>
      </c>
      <c r="BD31" s="218">
        <v>0</v>
      </c>
      <c r="BE31" s="218">
        <v>0</v>
      </c>
      <c r="BF31" s="218">
        <v>0</v>
      </c>
      <c r="BG31" s="218">
        <v>0</v>
      </c>
      <c r="BH31" s="218">
        <v>0</v>
      </c>
      <c r="BI31" s="218">
        <v>0</v>
      </c>
      <c r="BJ31" s="218">
        <v>0</v>
      </c>
      <c r="BK31" s="218">
        <v>0</v>
      </c>
      <c r="BL31" s="218">
        <v>0</v>
      </c>
      <c r="BM31" s="218">
        <v>0</v>
      </c>
      <c r="BN31" s="218">
        <v>0</v>
      </c>
      <c r="BO31" s="224">
        <v>0</v>
      </c>
      <c r="BP31" s="220">
        <f>SUM(C31:Y31,AA31:BO31)</f>
        <v>76</v>
      </c>
      <c r="BQ31" s="221">
        <v>67</v>
      </c>
      <c r="BR31" s="221">
        <v>123</v>
      </c>
      <c r="BS31" s="222">
        <v>0</v>
      </c>
      <c r="BT31" s="223">
        <f t="shared" si="0"/>
        <v>266</v>
      </c>
    </row>
    <row r="32" spans="1:72" s="211" customFormat="1" ht="21.75" customHeight="1">
      <c r="A32" s="211">
        <v>461</v>
      </c>
      <c r="B32" s="217" t="s">
        <v>212</v>
      </c>
      <c r="C32" s="218">
        <v>51</v>
      </c>
      <c r="D32" s="218">
        <v>8</v>
      </c>
      <c r="E32" s="218">
        <v>7</v>
      </c>
      <c r="F32" s="218">
        <v>11</v>
      </c>
      <c r="G32" s="218">
        <v>19</v>
      </c>
      <c r="H32" s="218">
        <v>3</v>
      </c>
      <c r="I32" s="218">
        <v>7</v>
      </c>
      <c r="J32" s="218">
        <v>10</v>
      </c>
      <c r="K32" s="218">
        <v>3</v>
      </c>
      <c r="L32" s="218">
        <v>94</v>
      </c>
      <c r="M32" s="218">
        <v>2</v>
      </c>
      <c r="N32" s="218">
        <v>0</v>
      </c>
      <c r="O32" s="218">
        <v>10</v>
      </c>
      <c r="P32" s="218">
        <v>2</v>
      </c>
      <c r="Q32" s="218">
        <v>1</v>
      </c>
      <c r="R32" s="218">
        <v>2</v>
      </c>
      <c r="S32" s="218">
        <v>7</v>
      </c>
      <c r="T32" s="218">
        <v>5</v>
      </c>
      <c r="U32" s="218">
        <v>3</v>
      </c>
      <c r="V32" s="218">
        <v>0</v>
      </c>
      <c r="W32" s="218">
        <v>2</v>
      </c>
      <c r="X32" s="218">
        <v>0</v>
      </c>
      <c r="Y32" s="218">
        <v>0</v>
      </c>
      <c r="Z32" s="218">
        <v>0</v>
      </c>
      <c r="AA32" s="218" t="s">
        <v>230</v>
      </c>
      <c r="AB32" s="218">
        <v>10</v>
      </c>
      <c r="AC32" s="218">
        <v>0</v>
      </c>
      <c r="AD32" s="218">
        <v>0</v>
      </c>
      <c r="AE32" s="218">
        <v>0</v>
      </c>
      <c r="AF32" s="218">
        <v>0</v>
      </c>
      <c r="AG32" s="218">
        <v>0</v>
      </c>
      <c r="AH32" s="218">
        <v>0</v>
      </c>
      <c r="AI32" s="218">
        <v>0</v>
      </c>
      <c r="AJ32" s="218">
        <v>0</v>
      </c>
      <c r="AK32" s="218">
        <v>0</v>
      </c>
      <c r="AL32" s="218">
        <v>0</v>
      </c>
      <c r="AM32" s="218">
        <v>0</v>
      </c>
      <c r="AN32" s="218">
        <v>0</v>
      </c>
      <c r="AO32" s="218">
        <v>0</v>
      </c>
      <c r="AP32" s="218">
        <v>0</v>
      </c>
      <c r="AQ32" s="218">
        <v>0</v>
      </c>
      <c r="AR32" s="218">
        <v>0</v>
      </c>
      <c r="AS32" s="218">
        <v>0</v>
      </c>
      <c r="AT32" s="218">
        <v>0</v>
      </c>
      <c r="AU32" s="218">
        <v>0</v>
      </c>
      <c r="AV32" s="218">
        <v>0</v>
      </c>
      <c r="AW32" s="218">
        <v>0</v>
      </c>
      <c r="AX32" s="218">
        <v>0</v>
      </c>
      <c r="AY32" s="218">
        <v>0</v>
      </c>
      <c r="AZ32" s="218">
        <v>0</v>
      </c>
      <c r="BA32" s="218">
        <v>0</v>
      </c>
      <c r="BB32" s="218">
        <v>0</v>
      </c>
      <c r="BC32" s="218">
        <v>0</v>
      </c>
      <c r="BD32" s="218">
        <v>0</v>
      </c>
      <c r="BE32" s="218">
        <v>0</v>
      </c>
      <c r="BF32" s="218">
        <v>0</v>
      </c>
      <c r="BG32" s="218">
        <v>0</v>
      </c>
      <c r="BH32" s="218">
        <v>0</v>
      </c>
      <c r="BI32" s="218">
        <v>0</v>
      </c>
      <c r="BJ32" s="218">
        <v>0</v>
      </c>
      <c r="BK32" s="218">
        <v>0</v>
      </c>
      <c r="BL32" s="218">
        <v>0</v>
      </c>
      <c r="BM32" s="218">
        <v>0</v>
      </c>
      <c r="BN32" s="218">
        <v>0</v>
      </c>
      <c r="BO32" s="224">
        <v>0</v>
      </c>
      <c r="BP32" s="220">
        <f>SUM(C32:Z32,AB32:BO32)</f>
        <v>257</v>
      </c>
      <c r="BQ32" s="221">
        <v>180</v>
      </c>
      <c r="BR32" s="221">
        <v>242</v>
      </c>
      <c r="BS32" s="222">
        <v>8</v>
      </c>
      <c r="BT32" s="223">
        <f t="shared" si="0"/>
        <v>687</v>
      </c>
    </row>
    <row r="33" spans="1:72" s="211" customFormat="1" ht="21.75" customHeight="1">
      <c r="A33" s="211">
        <v>482</v>
      </c>
      <c r="B33" s="217" t="s">
        <v>213</v>
      </c>
      <c r="C33" s="218">
        <v>70</v>
      </c>
      <c r="D33" s="218">
        <v>100</v>
      </c>
      <c r="E33" s="218">
        <v>13</v>
      </c>
      <c r="F33" s="218">
        <v>5</v>
      </c>
      <c r="G33" s="218">
        <v>3</v>
      </c>
      <c r="H33" s="218">
        <v>1</v>
      </c>
      <c r="I33" s="218">
        <v>2</v>
      </c>
      <c r="J33" s="218">
        <v>6</v>
      </c>
      <c r="K33" s="218">
        <v>0</v>
      </c>
      <c r="L33" s="218">
        <v>15</v>
      </c>
      <c r="M33" s="218">
        <v>1</v>
      </c>
      <c r="N33" s="218">
        <v>1</v>
      </c>
      <c r="O33" s="218">
        <v>9</v>
      </c>
      <c r="P33" s="218">
        <v>3</v>
      </c>
      <c r="Q33" s="218">
        <v>0</v>
      </c>
      <c r="R33" s="218">
        <v>0</v>
      </c>
      <c r="S33" s="218">
        <v>9</v>
      </c>
      <c r="T33" s="218">
        <v>7</v>
      </c>
      <c r="U33" s="218">
        <v>6</v>
      </c>
      <c r="V33" s="218">
        <v>0</v>
      </c>
      <c r="W33" s="218">
        <v>2</v>
      </c>
      <c r="X33" s="218">
        <v>0</v>
      </c>
      <c r="Y33" s="218">
        <v>1</v>
      </c>
      <c r="Z33" s="218">
        <v>0</v>
      </c>
      <c r="AA33" s="218">
        <v>7</v>
      </c>
      <c r="AB33" s="218" t="s">
        <v>230</v>
      </c>
      <c r="AC33" s="218">
        <v>3</v>
      </c>
      <c r="AD33" s="218">
        <v>1</v>
      </c>
      <c r="AE33" s="218">
        <v>1</v>
      </c>
      <c r="AF33" s="218">
        <v>0</v>
      </c>
      <c r="AG33" s="218">
        <v>0</v>
      </c>
      <c r="AH33" s="218">
        <v>0</v>
      </c>
      <c r="AI33" s="218">
        <v>0</v>
      </c>
      <c r="AJ33" s="218">
        <v>0</v>
      </c>
      <c r="AK33" s="218">
        <v>0</v>
      </c>
      <c r="AL33" s="218">
        <v>0</v>
      </c>
      <c r="AM33" s="218">
        <v>0</v>
      </c>
      <c r="AN33" s="218">
        <v>0</v>
      </c>
      <c r="AO33" s="218">
        <v>0</v>
      </c>
      <c r="AP33" s="218">
        <v>0</v>
      </c>
      <c r="AQ33" s="218">
        <v>0</v>
      </c>
      <c r="AR33" s="218">
        <v>0</v>
      </c>
      <c r="AS33" s="218">
        <v>0</v>
      </c>
      <c r="AT33" s="218">
        <v>0</v>
      </c>
      <c r="AU33" s="218">
        <v>0</v>
      </c>
      <c r="AV33" s="218">
        <v>0</v>
      </c>
      <c r="AW33" s="218">
        <v>0</v>
      </c>
      <c r="AX33" s="218">
        <v>0</v>
      </c>
      <c r="AY33" s="218">
        <v>0</v>
      </c>
      <c r="AZ33" s="218">
        <v>0</v>
      </c>
      <c r="BA33" s="218">
        <v>0</v>
      </c>
      <c r="BB33" s="218">
        <v>0</v>
      </c>
      <c r="BC33" s="218">
        <v>0</v>
      </c>
      <c r="BD33" s="218">
        <v>0</v>
      </c>
      <c r="BE33" s="218">
        <v>0</v>
      </c>
      <c r="BF33" s="218">
        <v>0</v>
      </c>
      <c r="BG33" s="218">
        <v>0</v>
      </c>
      <c r="BH33" s="218">
        <v>0</v>
      </c>
      <c r="BI33" s="218">
        <v>0</v>
      </c>
      <c r="BJ33" s="218">
        <v>0</v>
      </c>
      <c r="BK33" s="218">
        <v>0</v>
      </c>
      <c r="BL33" s="218">
        <v>0</v>
      </c>
      <c r="BM33" s="218">
        <v>0</v>
      </c>
      <c r="BN33" s="218">
        <v>0</v>
      </c>
      <c r="BO33" s="224">
        <v>0</v>
      </c>
      <c r="BP33" s="220">
        <f>SUM(C33:AA33,AC33:BO33)</f>
        <v>266</v>
      </c>
      <c r="BQ33" s="221">
        <v>222</v>
      </c>
      <c r="BR33" s="221">
        <v>297</v>
      </c>
      <c r="BS33" s="222">
        <v>5</v>
      </c>
      <c r="BT33" s="223">
        <f t="shared" si="0"/>
        <v>790</v>
      </c>
    </row>
    <row r="34" spans="1:72" s="211" customFormat="1" ht="21.75" customHeight="1">
      <c r="A34" s="211">
        <v>483</v>
      </c>
      <c r="B34" s="217" t="s">
        <v>214</v>
      </c>
      <c r="C34" s="218">
        <v>89</v>
      </c>
      <c r="D34" s="218">
        <v>58</v>
      </c>
      <c r="E34" s="218">
        <v>0</v>
      </c>
      <c r="F34" s="218">
        <v>4</v>
      </c>
      <c r="G34" s="218">
        <v>7</v>
      </c>
      <c r="H34" s="218">
        <v>8</v>
      </c>
      <c r="I34" s="218">
        <v>1</v>
      </c>
      <c r="J34" s="218">
        <v>3</v>
      </c>
      <c r="K34" s="218">
        <v>1</v>
      </c>
      <c r="L34" s="218">
        <v>1</v>
      </c>
      <c r="M34" s="218">
        <v>0</v>
      </c>
      <c r="N34" s="218">
        <v>5</v>
      </c>
      <c r="O34" s="218">
        <v>1</v>
      </c>
      <c r="P34" s="218">
        <v>3</v>
      </c>
      <c r="Q34" s="218">
        <v>3</v>
      </c>
      <c r="R34" s="218">
        <v>0</v>
      </c>
      <c r="S34" s="218">
        <v>14</v>
      </c>
      <c r="T34" s="218">
        <v>0</v>
      </c>
      <c r="U34" s="218">
        <v>3</v>
      </c>
      <c r="V34" s="218">
        <v>1</v>
      </c>
      <c r="W34" s="218">
        <v>1</v>
      </c>
      <c r="X34" s="218">
        <v>0</v>
      </c>
      <c r="Y34" s="218">
        <v>0</v>
      </c>
      <c r="Z34" s="218">
        <v>0</v>
      </c>
      <c r="AA34" s="218">
        <v>0</v>
      </c>
      <c r="AB34" s="218">
        <v>3</v>
      </c>
      <c r="AC34" s="218" t="s">
        <v>230</v>
      </c>
      <c r="AD34" s="218">
        <v>10</v>
      </c>
      <c r="AE34" s="218">
        <v>1</v>
      </c>
      <c r="AF34" s="218">
        <v>0</v>
      </c>
      <c r="AG34" s="218">
        <v>0</v>
      </c>
      <c r="AH34" s="218">
        <v>1</v>
      </c>
      <c r="AI34" s="218">
        <v>0</v>
      </c>
      <c r="AJ34" s="218">
        <v>0</v>
      </c>
      <c r="AK34" s="218">
        <v>2</v>
      </c>
      <c r="AL34" s="218">
        <v>0</v>
      </c>
      <c r="AM34" s="218">
        <v>0</v>
      </c>
      <c r="AN34" s="218">
        <v>0</v>
      </c>
      <c r="AO34" s="218">
        <v>0</v>
      </c>
      <c r="AP34" s="218">
        <v>0</v>
      </c>
      <c r="AQ34" s="218">
        <v>0</v>
      </c>
      <c r="AR34" s="218">
        <v>0</v>
      </c>
      <c r="AS34" s="218">
        <v>0</v>
      </c>
      <c r="AT34" s="218">
        <v>0</v>
      </c>
      <c r="AU34" s="218">
        <v>0</v>
      </c>
      <c r="AV34" s="218">
        <v>0</v>
      </c>
      <c r="AW34" s="218">
        <v>0</v>
      </c>
      <c r="AX34" s="218">
        <v>0</v>
      </c>
      <c r="AY34" s="218">
        <v>0</v>
      </c>
      <c r="AZ34" s="218">
        <v>0</v>
      </c>
      <c r="BA34" s="218">
        <v>0</v>
      </c>
      <c r="BB34" s="218">
        <v>0</v>
      </c>
      <c r="BC34" s="218">
        <v>0</v>
      </c>
      <c r="BD34" s="218">
        <v>0</v>
      </c>
      <c r="BE34" s="218">
        <v>0</v>
      </c>
      <c r="BF34" s="218">
        <v>0</v>
      </c>
      <c r="BG34" s="218">
        <v>0</v>
      </c>
      <c r="BH34" s="218">
        <v>0</v>
      </c>
      <c r="BI34" s="218">
        <v>0</v>
      </c>
      <c r="BJ34" s="218">
        <v>0</v>
      </c>
      <c r="BK34" s="218">
        <v>0</v>
      </c>
      <c r="BL34" s="218">
        <v>0</v>
      </c>
      <c r="BM34" s="218">
        <v>0</v>
      </c>
      <c r="BN34" s="218">
        <v>0</v>
      </c>
      <c r="BO34" s="224">
        <v>0</v>
      </c>
      <c r="BP34" s="220">
        <f>SUM(C34:AB34,AD34:BO34)</f>
        <v>220</v>
      </c>
      <c r="BQ34" s="221">
        <v>128</v>
      </c>
      <c r="BR34" s="221">
        <v>191</v>
      </c>
      <c r="BS34" s="222">
        <v>7</v>
      </c>
      <c r="BT34" s="223">
        <f t="shared" si="0"/>
        <v>546</v>
      </c>
    </row>
    <row r="35" spans="1:72" s="211" customFormat="1" ht="21.75" customHeight="1">
      <c r="A35" s="211">
        <v>484</v>
      </c>
      <c r="B35" s="217" t="s">
        <v>215</v>
      </c>
      <c r="C35" s="218">
        <v>19</v>
      </c>
      <c r="D35" s="218">
        <v>15</v>
      </c>
      <c r="E35" s="218">
        <v>0</v>
      </c>
      <c r="F35" s="218">
        <v>2</v>
      </c>
      <c r="G35" s="218">
        <v>5</v>
      </c>
      <c r="H35" s="218">
        <v>4</v>
      </c>
      <c r="I35" s="218">
        <v>1</v>
      </c>
      <c r="J35" s="218">
        <v>5</v>
      </c>
      <c r="K35" s="218">
        <v>0</v>
      </c>
      <c r="L35" s="218">
        <v>0</v>
      </c>
      <c r="M35" s="218">
        <v>1</v>
      </c>
      <c r="N35" s="218">
        <v>1</v>
      </c>
      <c r="O35" s="218">
        <v>0</v>
      </c>
      <c r="P35" s="218">
        <v>0</v>
      </c>
      <c r="Q35" s="218">
        <v>1</v>
      </c>
      <c r="R35" s="218">
        <v>1</v>
      </c>
      <c r="S35" s="218">
        <v>2</v>
      </c>
      <c r="T35" s="218">
        <v>0</v>
      </c>
      <c r="U35" s="218">
        <v>8</v>
      </c>
      <c r="V35" s="218">
        <v>0</v>
      </c>
      <c r="W35" s="218">
        <v>0</v>
      </c>
      <c r="X35" s="218">
        <v>0</v>
      </c>
      <c r="Y35" s="218">
        <v>0</v>
      </c>
      <c r="Z35" s="218">
        <v>0</v>
      </c>
      <c r="AA35" s="218">
        <v>0</v>
      </c>
      <c r="AB35" s="218">
        <v>2</v>
      </c>
      <c r="AC35" s="218">
        <v>14</v>
      </c>
      <c r="AD35" s="218" t="s">
        <v>230</v>
      </c>
      <c r="AE35" s="218">
        <v>4</v>
      </c>
      <c r="AF35" s="218">
        <v>0</v>
      </c>
      <c r="AG35" s="218">
        <v>0</v>
      </c>
      <c r="AH35" s="218">
        <v>2</v>
      </c>
      <c r="AI35" s="218">
        <v>0</v>
      </c>
      <c r="AJ35" s="218">
        <v>3</v>
      </c>
      <c r="AK35" s="218">
        <v>3</v>
      </c>
      <c r="AL35" s="218">
        <v>0</v>
      </c>
      <c r="AM35" s="218">
        <v>0</v>
      </c>
      <c r="AN35" s="218">
        <v>0</v>
      </c>
      <c r="AO35" s="218">
        <v>0</v>
      </c>
      <c r="AP35" s="218">
        <v>0</v>
      </c>
      <c r="AQ35" s="218">
        <v>0</v>
      </c>
      <c r="AR35" s="218">
        <v>0</v>
      </c>
      <c r="AS35" s="218">
        <v>0</v>
      </c>
      <c r="AT35" s="218">
        <v>0</v>
      </c>
      <c r="AU35" s="218">
        <v>0</v>
      </c>
      <c r="AV35" s="218">
        <v>0</v>
      </c>
      <c r="AW35" s="218">
        <v>0</v>
      </c>
      <c r="AX35" s="218">
        <v>0</v>
      </c>
      <c r="AY35" s="218">
        <v>0</v>
      </c>
      <c r="AZ35" s="218">
        <v>0</v>
      </c>
      <c r="BA35" s="218">
        <v>0</v>
      </c>
      <c r="BB35" s="218">
        <v>0</v>
      </c>
      <c r="BC35" s="218">
        <v>0</v>
      </c>
      <c r="BD35" s="218">
        <v>0</v>
      </c>
      <c r="BE35" s="218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0</v>
      </c>
      <c r="BM35" s="218">
        <v>0</v>
      </c>
      <c r="BN35" s="218">
        <v>0</v>
      </c>
      <c r="BO35" s="224">
        <v>0</v>
      </c>
      <c r="BP35" s="220">
        <f>SUM(C35:AC35,AE35:BO35)</f>
        <v>93</v>
      </c>
      <c r="BQ35" s="221">
        <v>31</v>
      </c>
      <c r="BR35" s="221">
        <v>63</v>
      </c>
      <c r="BS35" s="222">
        <v>0</v>
      </c>
      <c r="BT35" s="223">
        <f t="shared" si="0"/>
        <v>187</v>
      </c>
    </row>
    <row r="36" spans="1:72" s="211" customFormat="1" ht="21.75" customHeight="1">
      <c r="A36" s="211">
        <v>485</v>
      </c>
      <c r="B36" s="217" t="s">
        <v>216</v>
      </c>
      <c r="C36" s="218">
        <v>9</v>
      </c>
      <c r="D36" s="218">
        <v>0</v>
      </c>
      <c r="E36" s="218">
        <v>0</v>
      </c>
      <c r="F36" s="218">
        <v>0</v>
      </c>
      <c r="G36" s="218">
        <v>0</v>
      </c>
      <c r="H36" s="218">
        <v>30</v>
      </c>
      <c r="I36" s="218">
        <v>0</v>
      </c>
      <c r="J36" s="218">
        <v>0</v>
      </c>
      <c r="K36" s="218">
        <v>0</v>
      </c>
      <c r="L36" s="218">
        <v>0</v>
      </c>
      <c r="M36" s="218">
        <v>1</v>
      </c>
      <c r="N36" s="218">
        <v>0</v>
      </c>
      <c r="O36" s="218">
        <v>0</v>
      </c>
      <c r="P36" s="218">
        <v>0</v>
      </c>
      <c r="Q36" s="218">
        <v>0</v>
      </c>
      <c r="R36" s="218">
        <v>0</v>
      </c>
      <c r="S36" s="218">
        <v>2</v>
      </c>
      <c r="T36" s="218">
        <v>0</v>
      </c>
      <c r="U36" s="218">
        <v>0</v>
      </c>
      <c r="V36" s="218">
        <v>0</v>
      </c>
      <c r="W36" s="218">
        <v>1</v>
      </c>
      <c r="X36" s="218">
        <v>0</v>
      </c>
      <c r="Y36" s="218">
        <v>0</v>
      </c>
      <c r="Z36" s="218">
        <v>0</v>
      </c>
      <c r="AA36" s="218">
        <v>0</v>
      </c>
      <c r="AB36" s="218">
        <v>0</v>
      </c>
      <c r="AC36" s="218">
        <v>0</v>
      </c>
      <c r="AD36" s="218">
        <v>6</v>
      </c>
      <c r="AE36" s="218" t="s">
        <v>230</v>
      </c>
      <c r="AF36" s="218">
        <v>0</v>
      </c>
      <c r="AG36" s="218">
        <v>0</v>
      </c>
      <c r="AH36" s="218">
        <v>6</v>
      </c>
      <c r="AI36" s="218">
        <v>0</v>
      </c>
      <c r="AJ36" s="218">
        <v>0</v>
      </c>
      <c r="AK36" s="218">
        <v>0</v>
      </c>
      <c r="AL36" s="218">
        <v>0</v>
      </c>
      <c r="AM36" s="218">
        <v>0</v>
      </c>
      <c r="AN36" s="218">
        <v>0</v>
      </c>
      <c r="AO36" s="218">
        <v>0</v>
      </c>
      <c r="AP36" s="218">
        <v>0</v>
      </c>
      <c r="AQ36" s="218">
        <v>0</v>
      </c>
      <c r="AR36" s="218">
        <v>0</v>
      </c>
      <c r="AS36" s="218">
        <v>0</v>
      </c>
      <c r="AT36" s="218">
        <v>0</v>
      </c>
      <c r="AU36" s="218">
        <v>0</v>
      </c>
      <c r="AV36" s="218">
        <v>0</v>
      </c>
      <c r="AW36" s="218">
        <v>0</v>
      </c>
      <c r="AX36" s="218">
        <v>0</v>
      </c>
      <c r="AY36" s="218">
        <v>0</v>
      </c>
      <c r="AZ36" s="218">
        <v>0</v>
      </c>
      <c r="BA36" s="218">
        <v>0</v>
      </c>
      <c r="BB36" s="218">
        <v>0</v>
      </c>
      <c r="BC36" s="218">
        <v>0</v>
      </c>
      <c r="BD36" s="218">
        <v>0</v>
      </c>
      <c r="BE36" s="218">
        <v>0</v>
      </c>
      <c r="BF36" s="218">
        <v>0</v>
      </c>
      <c r="BG36" s="218">
        <v>0</v>
      </c>
      <c r="BH36" s="218">
        <v>0</v>
      </c>
      <c r="BI36" s="218">
        <v>0</v>
      </c>
      <c r="BJ36" s="218">
        <v>0</v>
      </c>
      <c r="BK36" s="218">
        <v>0</v>
      </c>
      <c r="BL36" s="218">
        <v>0</v>
      </c>
      <c r="BM36" s="218">
        <v>0</v>
      </c>
      <c r="BN36" s="218">
        <v>0</v>
      </c>
      <c r="BO36" s="224">
        <v>0</v>
      </c>
      <c r="BP36" s="220">
        <f>SUM(C36:AD36,AF36:BO36)</f>
        <v>55</v>
      </c>
      <c r="BQ36" s="221">
        <v>22</v>
      </c>
      <c r="BR36" s="221">
        <v>41</v>
      </c>
      <c r="BS36" s="222">
        <v>5</v>
      </c>
      <c r="BT36" s="223">
        <f t="shared" si="0"/>
        <v>123</v>
      </c>
    </row>
    <row r="37" spans="1:72" s="211" customFormat="1" ht="21.75" customHeight="1">
      <c r="A37" s="211">
        <v>487</v>
      </c>
      <c r="B37" s="217" t="s">
        <v>217</v>
      </c>
      <c r="C37" s="218">
        <v>11</v>
      </c>
      <c r="D37" s="218">
        <v>8</v>
      </c>
      <c r="E37" s="218">
        <v>0</v>
      </c>
      <c r="F37" s="218">
        <v>0</v>
      </c>
      <c r="G37" s="218">
        <v>0</v>
      </c>
      <c r="H37" s="218">
        <v>0</v>
      </c>
      <c r="I37" s="218">
        <v>1</v>
      </c>
      <c r="J37" s="218">
        <v>0</v>
      </c>
      <c r="K37" s="218">
        <v>0</v>
      </c>
      <c r="L37" s="218">
        <v>0</v>
      </c>
      <c r="M37" s="218">
        <v>0</v>
      </c>
      <c r="N37" s="218">
        <v>0</v>
      </c>
      <c r="O37" s="218">
        <v>0</v>
      </c>
      <c r="P37" s="218">
        <v>0</v>
      </c>
      <c r="Q37" s="218">
        <v>0</v>
      </c>
      <c r="R37" s="218">
        <v>0</v>
      </c>
      <c r="S37" s="218">
        <v>0</v>
      </c>
      <c r="T37" s="218">
        <v>0</v>
      </c>
      <c r="U37" s="218">
        <v>0</v>
      </c>
      <c r="V37" s="218">
        <v>0</v>
      </c>
      <c r="W37" s="218">
        <v>0</v>
      </c>
      <c r="X37" s="218">
        <v>0</v>
      </c>
      <c r="Y37" s="218">
        <v>0</v>
      </c>
      <c r="Z37" s="218">
        <v>0</v>
      </c>
      <c r="AA37" s="218">
        <v>0</v>
      </c>
      <c r="AB37" s="218">
        <v>1</v>
      </c>
      <c r="AC37" s="218">
        <v>1</v>
      </c>
      <c r="AD37" s="218">
        <v>0</v>
      </c>
      <c r="AE37" s="218">
        <v>0</v>
      </c>
      <c r="AF37" s="218" t="s">
        <v>230</v>
      </c>
      <c r="AG37" s="218">
        <v>0</v>
      </c>
      <c r="AH37" s="218">
        <v>0</v>
      </c>
      <c r="AI37" s="218">
        <v>0</v>
      </c>
      <c r="AJ37" s="218">
        <v>0</v>
      </c>
      <c r="AK37" s="218">
        <v>0</v>
      </c>
      <c r="AL37" s="218">
        <v>0</v>
      </c>
      <c r="AM37" s="218">
        <v>0</v>
      </c>
      <c r="AN37" s="218">
        <v>0</v>
      </c>
      <c r="AO37" s="218">
        <v>0</v>
      </c>
      <c r="AP37" s="218">
        <v>0</v>
      </c>
      <c r="AQ37" s="218">
        <v>0</v>
      </c>
      <c r="AR37" s="218">
        <v>0</v>
      </c>
      <c r="AS37" s="218">
        <v>0</v>
      </c>
      <c r="AT37" s="218">
        <v>0</v>
      </c>
      <c r="AU37" s="218">
        <v>0</v>
      </c>
      <c r="AV37" s="218">
        <v>0</v>
      </c>
      <c r="AW37" s="218">
        <v>0</v>
      </c>
      <c r="AX37" s="218">
        <v>0</v>
      </c>
      <c r="AY37" s="218">
        <v>0</v>
      </c>
      <c r="AZ37" s="218">
        <v>0</v>
      </c>
      <c r="BA37" s="218">
        <v>0</v>
      </c>
      <c r="BB37" s="218">
        <v>0</v>
      </c>
      <c r="BC37" s="218">
        <v>0</v>
      </c>
      <c r="BD37" s="218">
        <v>0</v>
      </c>
      <c r="BE37" s="218">
        <v>0</v>
      </c>
      <c r="BF37" s="218">
        <v>0</v>
      </c>
      <c r="BG37" s="218">
        <v>0</v>
      </c>
      <c r="BH37" s="218">
        <v>0</v>
      </c>
      <c r="BI37" s="218">
        <v>0</v>
      </c>
      <c r="BJ37" s="218">
        <v>0</v>
      </c>
      <c r="BK37" s="218">
        <v>0</v>
      </c>
      <c r="BL37" s="218">
        <v>0</v>
      </c>
      <c r="BM37" s="218">
        <v>0</v>
      </c>
      <c r="BN37" s="218">
        <v>0</v>
      </c>
      <c r="BO37" s="224">
        <v>0</v>
      </c>
      <c r="BP37" s="220">
        <f>SUM(C37:AE37,AG37:BO37)</f>
        <v>22</v>
      </c>
      <c r="BQ37" s="221">
        <v>1</v>
      </c>
      <c r="BR37" s="221">
        <v>19</v>
      </c>
      <c r="BS37" s="222">
        <v>0</v>
      </c>
      <c r="BT37" s="223">
        <f t="shared" si="0"/>
        <v>42</v>
      </c>
    </row>
    <row r="38" spans="1:72" s="211" customFormat="1" ht="21.75" customHeight="1">
      <c r="A38" s="211">
        <v>501</v>
      </c>
      <c r="B38" s="217" t="s">
        <v>218</v>
      </c>
      <c r="C38" s="218">
        <v>48</v>
      </c>
      <c r="D38" s="218">
        <v>4</v>
      </c>
      <c r="E38" s="218">
        <v>1</v>
      </c>
      <c r="F38" s="218">
        <v>6</v>
      </c>
      <c r="G38" s="218">
        <v>3</v>
      </c>
      <c r="H38" s="218">
        <v>9</v>
      </c>
      <c r="I38" s="218">
        <v>1</v>
      </c>
      <c r="J38" s="218">
        <v>0</v>
      </c>
      <c r="K38" s="218">
        <v>4</v>
      </c>
      <c r="L38" s="218">
        <v>0</v>
      </c>
      <c r="M38" s="218">
        <v>19</v>
      </c>
      <c r="N38" s="218">
        <v>1</v>
      </c>
      <c r="O38" s="218">
        <v>0</v>
      </c>
      <c r="P38" s="218">
        <v>1</v>
      </c>
      <c r="Q38" s="218">
        <v>2</v>
      </c>
      <c r="R38" s="218">
        <v>0</v>
      </c>
      <c r="S38" s="218">
        <v>4</v>
      </c>
      <c r="T38" s="218">
        <v>2</v>
      </c>
      <c r="U38" s="218">
        <v>4</v>
      </c>
      <c r="V38" s="218">
        <v>0</v>
      </c>
      <c r="W38" s="218">
        <v>2</v>
      </c>
      <c r="X38" s="218">
        <v>0</v>
      </c>
      <c r="Y38" s="218">
        <v>0</v>
      </c>
      <c r="Z38" s="218">
        <v>0</v>
      </c>
      <c r="AA38" s="218">
        <v>0</v>
      </c>
      <c r="AB38" s="218">
        <v>0</v>
      </c>
      <c r="AC38" s="218">
        <v>0</v>
      </c>
      <c r="AD38" s="218">
        <v>0</v>
      </c>
      <c r="AE38" s="218">
        <v>0</v>
      </c>
      <c r="AF38" s="218">
        <v>0</v>
      </c>
      <c r="AG38" s="218" t="s">
        <v>230</v>
      </c>
      <c r="AH38" s="218">
        <v>1</v>
      </c>
      <c r="AI38" s="218">
        <v>4</v>
      </c>
      <c r="AJ38" s="218">
        <v>1</v>
      </c>
      <c r="AK38" s="218">
        <v>2</v>
      </c>
      <c r="AL38" s="218">
        <v>0</v>
      </c>
      <c r="AM38" s="218">
        <v>0</v>
      </c>
      <c r="AN38" s="218">
        <v>0</v>
      </c>
      <c r="AO38" s="218">
        <v>0</v>
      </c>
      <c r="AP38" s="218">
        <v>0</v>
      </c>
      <c r="AQ38" s="218">
        <v>0</v>
      </c>
      <c r="AR38" s="218">
        <v>0</v>
      </c>
      <c r="AS38" s="218">
        <v>0</v>
      </c>
      <c r="AT38" s="218">
        <v>0</v>
      </c>
      <c r="AU38" s="218">
        <v>0</v>
      </c>
      <c r="AV38" s="218">
        <v>0</v>
      </c>
      <c r="AW38" s="218">
        <v>0</v>
      </c>
      <c r="AX38" s="218">
        <v>0</v>
      </c>
      <c r="AY38" s="218">
        <v>0</v>
      </c>
      <c r="AZ38" s="218">
        <v>0</v>
      </c>
      <c r="BA38" s="218">
        <v>0</v>
      </c>
      <c r="BB38" s="218">
        <v>0</v>
      </c>
      <c r="BC38" s="218">
        <v>0</v>
      </c>
      <c r="BD38" s="218">
        <v>0</v>
      </c>
      <c r="BE38" s="218">
        <v>0</v>
      </c>
      <c r="BF38" s="218">
        <v>0</v>
      </c>
      <c r="BG38" s="218">
        <v>0</v>
      </c>
      <c r="BH38" s="218">
        <v>0</v>
      </c>
      <c r="BI38" s="218">
        <v>0</v>
      </c>
      <c r="BJ38" s="218">
        <v>0</v>
      </c>
      <c r="BK38" s="218">
        <v>0</v>
      </c>
      <c r="BL38" s="218">
        <v>0</v>
      </c>
      <c r="BM38" s="218">
        <v>0</v>
      </c>
      <c r="BN38" s="218">
        <v>0</v>
      </c>
      <c r="BO38" s="224">
        <v>0</v>
      </c>
      <c r="BP38" s="220">
        <f>SUM(C38:AF38,AH38:BO38)</f>
        <v>119</v>
      </c>
      <c r="BQ38" s="221">
        <v>164</v>
      </c>
      <c r="BR38" s="221">
        <v>168</v>
      </c>
      <c r="BS38" s="222">
        <v>1</v>
      </c>
      <c r="BT38" s="223">
        <f t="shared" si="0"/>
        <v>452</v>
      </c>
    </row>
    <row r="39" spans="1:72" s="211" customFormat="1" ht="21.75" customHeight="1">
      <c r="A39" s="211">
        <v>503</v>
      </c>
      <c r="B39" s="217" t="s">
        <v>219</v>
      </c>
      <c r="C39" s="218">
        <v>22</v>
      </c>
      <c r="D39" s="218">
        <v>5</v>
      </c>
      <c r="E39" s="218">
        <v>0</v>
      </c>
      <c r="F39" s="218">
        <v>0</v>
      </c>
      <c r="G39" s="218">
        <v>5</v>
      </c>
      <c r="H39" s="218">
        <v>31</v>
      </c>
      <c r="I39" s="218">
        <v>0</v>
      </c>
      <c r="J39" s="218">
        <v>1</v>
      </c>
      <c r="K39" s="218">
        <v>0</v>
      </c>
      <c r="L39" s="218">
        <v>2</v>
      </c>
      <c r="M39" s="218">
        <v>1</v>
      </c>
      <c r="N39" s="218">
        <v>0</v>
      </c>
      <c r="O39" s="218">
        <v>0</v>
      </c>
      <c r="P39" s="218">
        <v>1</v>
      </c>
      <c r="Q39" s="218">
        <v>0</v>
      </c>
      <c r="R39" s="218">
        <v>2</v>
      </c>
      <c r="S39" s="218">
        <v>1</v>
      </c>
      <c r="T39" s="218">
        <v>0</v>
      </c>
      <c r="U39" s="218">
        <v>1</v>
      </c>
      <c r="V39" s="218">
        <v>0</v>
      </c>
      <c r="W39" s="218">
        <v>0</v>
      </c>
      <c r="X39" s="218">
        <v>0</v>
      </c>
      <c r="Y39" s="218">
        <v>0</v>
      </c>
      <c r="Z39" s="218">
        <v>0</v>
      </c>
      <c r="AA39" s="218">
        <v>0</v>
      </c>
      <c r="AB39" s="218">
        <v>0</v>
      </c>
      <c r="AC39" s="218">
        <v>0</v>
      </c>
      <c r="AD39" s="218">
        <v>0</v>
      </c>
      <c r="AE39" s="218">
        <v>1</v>
      </c>
      <c r="AF39" s="218">
        <v>0</v>
      </c>
      <c r="AG39" s="218">
        <v>0</v>
      </c>
      <c r="AH39" s="218" t="s">
        <v>230</v>
      </c>
      <c r="AI39" s="218">
        <v>0</v>
      </c>
      <c r="AJ39" s="218">
        <v>2</v>
      </c>
      <c r="AK39" s="218">
        <v>1</v>
      </c>
      <c r="AL39" s="218">
        <v>0</v>
      </c>
      <c r="AM39" s="218">
        <v>0</v>
      </c>
      <c r="AN39" s="218">
        <v>0</v>
      </c>
      <c r="AO39" s="218">
        <v>0</v>
      </c>
      <c r="AP39" s="218">
        <v>0</v>
      </c>
      <c r="AQ39" s="218">
        <v>0</v>
      </c>
      <c r="AR39" s="218">
        <v>0</v>
      </c>
      <c r="AS39" s="218">
        <v>0</v>
      </c>
      <c r="AT39" s="218">
        <v>0</v>
      </c>
      <c r="AU39" s="218">
        <v>0</v>
      </c>
      <c r="AV39" s="218">
        <v>0</v>
      </c>
      <c r="AW39" s="218">
        <v>0</v>
      </c>
      <c r="AX39" s="218">
        <v>0</v>
      </c>
      <c r="AY39" s="218">
        <v>0</v>
      </c>
      <c r="AZ39" s="218">
        <v>0</v>
      </c>
      <c r="BA39" s="218">
        <v>0</v>
      </c>
      <c r="BB39" s="218">
        <v>0</v>
      </c>
      <c r="BC39" s="218">
        <v>0</v>
      </c>
      <c r="BD39" s="218">
        <v>0</v>
      </c>
      <c r="BE39" s="218">
        <v>0</v>
      </c>
      <c r="BF39" s="218">
        <v>0</v>
      </c>
      <c r="BG39" s="218">
        <v>0</v>
      </c>
      <c r="BH39" s="218">
        <v>0</v>
      </c>
      <c r="BI39" s="218">
        <v>0</v>
      </c>
      <c r="BJ39" s="218">
        <v>0</v>
      </c>
      <c r="BK39" s="218">
        <v>0</v>
      </c>
      <c r="BL39" s="218">
        <v>0</v>
      </c>
      <c r="BM39" s="218">
        <v>0</v>
      </c>
      <c r="BN39" s="218">
        <v>0</v>
      </c>
      <c r="BO39" s="224">
        <v>0</v>
      </c>
      <c r="BP39" s="220">
        <f>SUM(C39:AG39,AI39:BO39)</f>
        <v>76</v>
      </c>
      <c r="BQ39" s="221">
        <v>62</v>
      </c>
      <c r="BR39" s="221">
        <v>63</v>
      </c>
      <c r="BS39" s="222">
        <v>0</v>
      </c>
      <c r="BT39" s="223">
        <f t="shared" si="0"/>
        <v>201</v>
      </c>
    </row>
    <row r="40" spans="1:72" s="211" customFormat="1" ht="21.75" customHeight="1">
      <c r="A40" s="211">
        <v>506</v>
      </c>
      <c r="B40" s="217" t="s">
        <v>220</v>
      </c>
      <c r="C40" s="218">
        <v>17</v>
      </c>
      <c r="D40" s="218">
        <v>0</v>
      </c>
      <c r="E40" s="218">
        <v>0</v>
      </c>
      <c r="F40" s="218">
        <v>2</v>
      </c>
      <c r="G40" s="218">
        <v>1</v>
      </c>
      <c r="H40" s="218">
        <v>4</v>
      </c>
      <c r="I40" s="218">
        <v>0</v>
      </c>
      <c r="J40" s="218">
        <v>0</v>
      </c>
      <c r="K40" s="218">
        <v>0</v>
      </c>
      <c r="L40" s="218">
        <v>1</v>
      </c>
      <c r="M40" s="218">
        <v>25</v>
      </c>
      <c r="N40" s="218">
        <v>1</v>
      </c>
      <c r="O40" s="218">
        <v>2</v>
      </c>
      <c r="P40" s="218">
        <v>1</v>
      </c>
      <c r="Q40" s="218">
        <v>1</v>
      </c>
      <c r="R40" s="218">
        <v>0</v>
      </c>
      <c r="S40" s="218">
        <v>4</v>
      </c>
      <c r="T40" s="218">
        <v>0</v>
      </c>
      <c r="U40" s="218">
        <v>4</v>
      </c>
      <c r="V40" s="218">
        <v>0</v>
      </c>
      <c r="W40" s="218">
        <v>0</v>
      </c>
      <c r="X40" s="218">
        <v>1</v>
      </c>
      <c r="Y40" s="218">
        <v>0</v>
      </c>
      <c r="Z40" s="218">
        <v>0</v>
      </c>
      <c r="AA40" s="218">
        <v>0</v>
      </c>
      <c r="AB40" s="218">
        <v>0</v>
      </c>
      <c r="AC40" s="218">
        <v>0</v>
      </c>
      <c r="AD40" s="218">
        <v>0</v>
      </c>
      <c r="AE40" s="218">
        <v>0</v>
      </c>
      <c r="AF40" s="218">
        <v>0</v>
      </c>
      <c r="AG40" s="218">
        <v>1</v>
      </c>
      <c r="AH40" s="218">
        <v>1</v>
      </c>
      <c r="AI40" s="218" t="s">
        <v>230</v>
      </c>
      <c r="AJ40" s="218">
        <v>0</v>
      </c>
      <c r="AK40" s="218">
        <v>1</v>
      </c>
      <c r="AL40" s="218">
        <v>0</v>
      </c>
      <c r="AM40" s="218">
        <v>0</v>
      </c>
      <c r="AN40" s="218">
        <v>0</v>
      </c>
      <c r="AO40" s="218">
        <v>0</v>
      </c>
      <c r="AP40" s="218">
        <v>0</v>
      </c>
      <c r="AQ40" s="218">
        <v>0</v>
      </c>
      <c r="AR40" s="218">
        <v>0</v>
      </c>
      <c r="AS40" s="218">
        <v>0</v>
      </c>
      <c r="AT40" s="218">
        <v>0</v>
      </c>
      <c r="AU40" s="218">
        <v>0</v>
      </c>
      <c r="AV40" s="218">
        <v>0</v>
      </c>
      <c r="AW40" s="218">
        <v>0</v>
      </c>
      <c r="AX40" s="218">
        <v>0</v>
      </c>
      <c r="AY40" s="218">
        <v>0</v>
      </c>
      <c r="AZ40" s="218">
        <v>0</v>
      </c>
      <c r="BA40" s="218">
        <v>0</v>
      </c>
      <c r="BB40" s="218">
        <v>0</v>
      </c>
      <c r="BC40" s="218">
        <v>0</v>
      </c>
      <c r="BD40" s="218">
        <v>0</v>
      </c>
      <c r="BE40" s="218">
        <v>0</v>
      </c>
      <c r="BF40" s="218">
        <v>0</v>
      </c>
      <c r="BG40" s="218">
        <v>0</v>
      </c>
      <c r="BH40" s="218">
        <v>0</v>
      </c>
      <c r="BI40" s="218">
        <v>0</v>
      </c>
      <c r="BJ40" s="218">
        <v>0</v>
      </c>
      <c r="BK40" s="218">
        <v>0</v>
      </c>
      <c r="BL40" s="218">
        <v>0</v>
      </c>
      <c r="BM40" s="218">
        <v>0</v>
      </c>
      <c r="BN40" s="218">
        <v>0</v>
      </c>
      <c r="BO40" s="224">
        <v>0</v>
      </c>
      <c r="BP40" s="220">
        <f>SUM(C40:AH40,AJ40:BO40)</f>
        <v>67</v>
      </c>
      <c r="BQ40" s="221">
        <v>68</v>
      </c>
      <c r="BR40" s="221">
        <v>106</v>
      </c>
      <c r="BS40" s="222">
        <v>0</v>
      </c>
      <c r="BT40" s="223">
        <f t="shared" si="0"/>
        <v>241</v>
      </c>
    </row>
    <row r="41" spans="1:72" s="211" customFormat="1" ht="21.75" customHeight="1">
      <c r="A41" s="211">
        <v>507</v>
      </c>
      <c r="B41" s="217" t="s">
        <v>221</v>
      </c>
      <c r="C41" s="218">
        <v>48</v>
      </c>
      <c r="D41" s="218">
        <v>8</v>
      </c>
      <c r="E41" s="218">
        <v>1</v>
      </c>
      <c r="F41" s="218">
        <v>4</v>
      </c>
      <c r="G41" s="218">
        <v>8</v>
      </c>
      <c r="H41" s="218">
        <v>79</v>
      </c>
      <c r="I41" s="218">
        <v>0</v>
      </c>
      <c r="J41" s="218">
        <v>7</v>
      </c>
      <c r="K41" s="218">
        <v>0</v>
      </c>
      <c r="L41" s="218">
        <v>0</v>
      </c>
      <c r="M41" s="218">
        <v>7</v>
      </c>
      <c r="N41" s="218">
        <v>0</v>
      </c>
      <c r="O41" s="218">
        <v>6</v>
      </c>
      <c r="P41" s="218">
        <v>0</v>
      </c>
      <c r="Q41" s="218">
        <v>1</v>
      </c>
      <c r="R41" s="218">
        <v>1</v>
      </c>
      <c r="S41" s="218">
        <v>4</v>
      </c>
      <c r="T41" s="218">
        <v>1</v>
      </c>
      <c r="U41" s="218">
        <v>1</v>
      </c>
      <c r="V41" s="218">
        <v>0</v>
      </c>
      <c r="W41" s="218">
        <v>5</v>
      </c>
      <c r="X41" s="218">
        <v>1</v>
      </c>
      <c r="Y41" s="218">
        <v>0</v>
      </c>
      <c r="Z41" s="218">
        <v>0</v>
      </c>
      <c r="AA41" s="218">
        <v>0</v>
      </c>
      <c r="AB41" s="218">
        <v>1</v>
      </c>
      <c r="AC41" s="218">
        <v>1</v>
      </c>
      <c r="AD41" s="218">
        <v>0</v>
      </c>
      <c r="AE41" s="218">
        <v>0</v>
      </c>
      <c r="AF41" s="218">
        <v>0</v>
      </c>
      <c r="AG41" s="218">
        <v>2</v>
      </c>
      <c r="AH41" s="218">
        <v>2</v>
      </c>
      <c r="AI41" s="218">
        <v>0</v>
      </c>
      <c r="AJ41" s="218" t="s">
        <v>230</v>
      </c>
      <c r="AK41" s="218">
        <v>4</v>
      </c>
      <c r="AL41" s="218">
        <v>0</v>
      </c>
      <c r="AM41" s="218">
        <v>0</v>
      </c>
      <c r="AN41" s="218">
        <v>0</v>
      </c>
      <c r="AO41" s="218">
        <v>0</v>
      </c>
      <c r="AP41" s="218">
        <v>0</v>
      </c>
      <c r="AQ41" s="218">
        <v>0</v>
      </c>
      <c r="AR41" s="218">
        <v>0</v>
      </c>
      <c r="AS41" s="218">
        <v>0</v>
      </c>
      <c r="AT41" s="218">
        <v>0</v>
      </c>
      <c r="AU41" s="218">
        <v>0</v>
      </c>
      <c r="AV41" s="218">
        <v>0</v>
      </c>
      <c r="AW41" s="218">
        <v>0</v>
      </c>
      <c r="AX41" s="218">
        <v>0</v>
      </c>
      <c r="AY41" s="218">
        <v>0</v>
      </c>
      <c r="AZ41" s="218">
        <v>0</v>
      </c>
      <c r="BA41" s="218">
        <v>0</v>
      </c>
      <c r="BB41" s="218">
        <v>0</v>
      </c>
      <c r="BC41" s="218">
        <v>0</v>
      </c>
      <c r="BD41" s="218">
        <v>0</v>
      </c>
      <c r="BE41" s="218">
        <v>0</v>
      </c>
      <c r="BF41" s="218">
        <v>0</v>
      </c>
      <c r="BG41" s="218">
        <v>0</v>
      </c>
      <c r="BH41" s="218">
        <v>0</v>
      </c>
      <c r="BI41" s="218">
        <v>0</v>
      </c>
      <c r="BJ41" s="218">
        <v>0</v>
      </c>
      <c r="BK41" s="218">
        <v>0</v>
      </c>
      <c r="BL41" s="218">
        <v>0</v>
      </c>
      <c r="BM41" s="218">
        <v>0</v>
      </c>
      <c r="BN41" s="218">
        <v>0</v>
      </c>
      <c r="BO41" s="224">
        <v>0</v>
      </c>
      <c r="BP41" s="220">
        <f>SUM(C41:AI41,AK41:BO41)</f>
        <v>192</v>
      </c>
      <c r="BQ41" s="221">
        <v>361</v>
      </c>
      <c r="BR41" s="221">
        <v>247</v>
      </c>
      <c r="BS41" s="222">
        <v>2</v>
      </c>
      <c r="BT41" s="223">
        <f t="shared" si="0"/>
        <v>802</v>
      </c>
    </row>
    <row r="42" spans="1:72" s="211" customFormat="1" ht="21.75" customHeight="1">
      <c r="A42" s="211">
        <v>524</v>
      </c>
      <c r="B42" s="217" t="s">
        <v>222</v>
      </c>
      <c r="C42" s="218">
        <v>88</v>
      </c>
      <c r="D42" s="218">
        <v>2</v>
      </c>
      <c r="E42" s="218">
        <v>1</v>
      </c>
      <c r="F42" s="218">
        <v>14</v>
      </c>
      <c r="G42" s="218">
        <v>8</v>
      </c>
      <c r="H42" s="218">
        <v>5</v>
      </c>
      <c r="I42" s="218">
        <v>1</v>
      </c>
      <c r="J42" s="218">
        <v>8</v>
      </c>
      <c r="K42" s="218">
        <v>1</v>
      </c>
      <c r="L42" s="218">
        <v>1</v>
      </c>
      <c r="M42" s="218">
        <v>59</v>
      </c>
      <c r="N42" s="218">
        <v>3</v>
      </c>
      <c r="O42" s="218">
        <v>2</v>
      </c>
      <c r="P42" s="218">
        <v>1</v>
      </c>
      <c r="Q42" s="218">
        <v>4</v>
      </c>
      <c r="R42" s="218">
        <v>8</v>
      </c>
      <c r="S42" s="218">
        <v>23</v>
      </c>
      <c r="T42" s="218">
        <v>10</v>
      </c>
      <c r="U42" s="218">
        <v>8</v>
      </c>
      <c r="V42" s="218">
        <v>0</v>
      </c>
      <c r="W42" s="218">
        <v>1</v>
      </c>
      <c r="X42" s="218">
        <v>0</v>
      </c>
      <c r="Y42" s="218">
        <v>0</v>
      </c>
      <c r="Z42" s="218">
        <v>0</v>
      </c>
      <c r="AA42" s="218">
        <v>0</v>
      </c>
      <c r="AB42" s="218">
        <v>0</v>
      </c>
      <c r="AC42" s="218">
        <v>1</v>
      </c>
      <c r="AD42" s="218">
        <v>0</v>
      </c>
      <c r="AE42" s="218">
        <v>0</v>
      </c>
      <c r="AF42" s="218">
        <v>0</v>
      </c>
      <c r="AG42" s="218">
        <v>1</v>
      </c>
      <c r="AH42" s="218">
        <v>1</v>
      </c>
      <c r="AI42" s="218">
        <v>8</v>
      </c>
      <c r="AJ42" s="218">
        <v>1</v>
      </c>
      <c r="AK42" s="218" t="s">
        <v>230</v>
      </c>
      <c r="AL42" s="218">
        <v>0</v>
      </c>
      <c r="AM42" s="218">
        <v>0</v>
      </c>
      <c r="AN42" s="218">
        <v>0</v>
      </c>
      <c r="AO42" s="218">
        <v>0</v>
      </c>
      <c r="AP42" s="218">
        <v>0</v>
      </c>
      <c r="AQ42" s="218">
        <v>0</v>
      </c>
      <c r="AR42" s="218">
        <v>0</v>
      </c>
      <c r="AS42" s="218">
        <v>0</v>
      </c>
      <c r="AT42" s="218">
        <v>0</v>
      </c>
      <c r="AU42" s="218">
        <v>0</v>
      </c>
      <c r="AV42" s="218">
        <v>0</v>
      </c>
      <c r="AW42" s="218">
        <v>0</v>
      </c>
      <c r="AX42" s="218">
        <v>0</v>
      </c>
      <c r="AY42" s="218">
        <v>0</v>
      </c>
      <c r="AZ42" s="218">
        <v>0</v>
      </c>
      <c r="BA42" s="218">
        <v>0</v>
      </c>
      <c r="BB42" s="218">
        <v>0</v>
      </c>
      <c r="BC42" s="218">
        <v>0</v>
      </c>
      <c r="BD42" s="218">
        <v>0</v>
      </c>
      <c r="BE42" s="218">
        <v>0</v>
      </c>
      <c r="BF42" s="218">
        <v>0</v>
      </c>
      <c r="BG42" s="218">
        <v>0</v>
      </c>
      <c r="BH42" s="218">
        <v>0</v>
      </c>
      <c r="BI42" s="218">
        <v>0</v>
      </c>
      <c r="BJ42" s="218">
        <v>0</v>
      </c>
      <c r="BK42" s="218">
        <v>0</v>
      </c>
      <c r="BL42" s="218">
        <v>0</v>
      </c>
      <c r="BM42" s="218">
        <v>0</v>
      </c>
      <c r="BN42" s="218">
        <v>0</v>
      </c>
      <c r="BO42" s="224">
        <v>0</v>
      </c>
      <c r="BP42" s="220">
        <f>SUM(C42:AJ42,AL42:BO42)</f>
        <v>260</v>
      </c>
      <c r="BQ42" s="221">
        <v>157</v>
      </c>
      <c r="BR42" s="221">
        <v>230</v>
      </c>
      <c r="BS42" s="222">
        <v>2</v>
      </c>
      <c r="BT42" s="223">
        <f t="shared" si="0"/>
        <v>649</v>
      </c>
    </row>
    <row r="43" spans="2:72" s="211" customFormat="1" ht="21.75" customHeight="1" hidden="1">
      <c r="B43" s="217"/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18">
        <v>0</v>
      </c>
      <c r="I43" s="218">
        <v>0</v>
      </c>
      <c r="J43" s="218">
        <v>0</v>
      </c>
      <c r="K43" s="218">
        <v>0</v>
      </c>
      <c r="L43" s="218">
        <v>0</v>
      </c>
      <c r="M43" s="218">
        <v>0</v>
      </c>
      <c r="N43" s="218">
        <v>0</v>
      </c>
      <c r="O43" s="218">
        <v>0</v>
      </c>
      <c r="P43" s="218">
        <v>0</v>
      </c>
      <c r="Q43" s="218">
        <v>0</v>
      </c>
      <c r="R43" s="218">
        <v>0</v>
      </c>
      <c r="S43" s="218">
        <v>0</v>
      </c>
      <c r="T43" s="218">
        <v>0</v>
      </c>
      <c r="U43" s="218">
        <v>0</v>
      </c>
      <c r="V43" s="218">
        <v>0</v>
      </c>
      <c r="W43" s="218">
        <v>0</v>
      </c>
      <c r="X43" s="218">
        <v>0</v>
      </c>
      <c r="Y43" s="218">
        <v>0</v>
      </c>
      <c r="Z43" s="218">
        <v>0</v>
      </c>
      <c r="AA43" s="218">
        <v>0</v>
      </c>
      <c r="AB43" s="218">
        <v>0</v>
      </c>
      <c r="AC43" s="218">
        <v>0</v>
      </c>
      <c r="AD43" s="218">
        <v>0</v>
      </c>
      <c r="AE43" s="218">
        <v>0</v>
      </c>
      <c r="AF43" s="218">
        <v>0</v>
      </c>
      <c r="AG43" s="218">
        <v>0</v>
      </c>
      <c r="AH43" s="218">
        <v>0</v>
      </c>
      <c r="AI43" s="218">
        <v>0</v>
      </c>
      <c r="AJ43" s="218">
        <v>0</v>
      </c>
      <c r="AK43" s="218">
        <v>0</v>
      </c>
      <c r="AL43" s="218">
        <v>0</v>
      </c>
      <c r="AM43" s="218">
        <v>0</v>
      </c>
      <c r="AN43" s="218">
        <v>0</v>
      </c>
      <c r="AO43" s="218">
        <v>0</v>
      </c>
      <c r="AP43" s="218">
        <v>0</v>
      </c>
      <c r="AQ43" s="218">
        <v>0</v>
      </c>
      <c r="AR43" s="218">
        <v>0</v>
      </c>
      <c r="AS43" s="218">
        <v>0</v>
      </c>
      <c r="AT43" s="218">
        <v>0</v>
      </c>
      <c r="AU43" s="218">
        <v>0</v>
      </c>
      <c r="AV43" s="218">
        <v>0</v>
      </c>
      <c r="AW43" s="218">
        <v>0</v>
      </c>
      <c r="AX43" s="218">
        <v>0</v>
      </c>
      <c r="AY43" s="218">
        <v>0</v>
      </c>
      <c r="AZ43" s="218">
        <v>0</v>
      </c>
      <c r="BA43" s="218">
        <v>0</v>
      </c>
      <c r="BB43" s="218">
        <v>0</v>
      </c>
      <c r="BC43" s="218">
        <v>0</v>
      </c>
      <c r="BD43" s="218">
        <v>0</v>
      </c>
      <c r="BE43" s="218">
        <v>0</v>
      </c>
      <c r="BF43" s="218">
        <v>0</v>
      </c>
      <c r="BG43" s="218">
        <v>0</v>
      </c>
      <c r="BH43" s="218">
        <v>0</v>
      </c>
      <c r="BI43" s="218">
        <v>0</v>
      </c>
      <c r="BJ43" s="218">
        <v>0</v>
      </c>
      <c r="BK43" s="218">
        <v>0</v>
      </c>
      <c r="BL43" s="218">
        <v>0</v>
      </c>
      <c r="BM43" s="218">
        <v>0</v>
      </c>
      <c r="BN43" s="218">
        <v>0</v>
      </c>
      <c r="BO43" s="224">
        <v>0</v>
      </c>
      <c r="BP43" s="220">
        <f>SUM(C43:AK43,AM43:BO43)</f>
        <v>0</v>
      </c>
      <c r="BQ43" s="221"/>
      <c r="BR43" s="221"/>
      <c r="BS43" s="222"/>
      <c r="BT43" s="223">
        <f t="shared" si="0"/>
        <v>0</v>
      </c>
    </row>
    <row r="44" spans="2:72" s="211" customFormat="1" ht="21.75" customHeight="1" hidden="1">
      <c r="B44" s="217"/>
      <c r="C44" s="218">
        <v>0</v>
      </c>
      <c r="D44" s="218">
        <v>0</v>
      </c>
      <c r="E44" s="218">
        <v>0</v>
      </c>
      <c r="F44" s="218">
        <v>0</v>
      </c>
      <c r="G44" s="218">
        <v>0</v>
      </c>
      <c r="H44" s="218">
        <v>0</v>
      </c>
      <c r="I44" s="218">
        <v>0</v>
      </c>
      <c r="J44" s="218">
        <v>0</v>
      </c>
      <c r="K44" s="218">
        <v>0</v>
      </c>
      <c r="L44" s="218">
        <v>0</v>
      </c>
      <c r="M44" s="218">
        <v>0</v>
      </c>
      <c r="N44" s="218">
        <v>0</v>
      </c>
      <c r="O44" s="218">
        <v>0</v>
      </c>
      <c r="P44" s="218">
        <v>0</v>
      </c>
      <c r="Q44" s="218">
        <v>0</v>
      </c>
      <c r="R44" s="218">
        <v>0</v>
      </c>
      <c r="S44" s="218">
        <v>0</v>
      </c>
      <c r="T44" s="218">
        <v>0</v>
      </c>
      <c r="U44" s="218">
        <v>0</v>
      </c>
      <c r="V44" s="218">
        <v>0</v>
      </c>
      <c r="W44" s="218">
        <v>0</v>
      </c>
      <c r="X44" s="218">
        <v>0</v>
      </c>
      <c r="Y44" s="218">
        <v>0</v>
      </c>
      <c r="Z44" s="218">
        <v>0</v>
      </c>
      <c r="AA44" s="218">
        <v>0</v>
      </c>
      <c r="AB44" s="218">
        <v>0</v>
      </c>
      <c r="AC44" s="218">
        <v>0</v>
      </c>
      <c r="AD44" s="218">
        <v>0</v>
      </c>
      <c r="AE44" s="218">
        <v>0</v>
      </c>
      <c r="AF44" s="218">
        <v>0</v>
      </c>
      <c r="AG44" s="218">
        <v>0</v>
      </c>
      <c r="AH44" s="218">
        <v>0</v>
      </c>
      <c r="AI44" s="218">
        <v>0</v>
      </c>
      <c r="AJ44" s="218">
        <v>0</v>
      </c>
      <c r="AK44" s="218">
        <v>0</v>
      </c>
      <c r="AL44" s="218">
        <v>0</v>
      </c>
      <c r="AM44" s="218">
        <v>0</v>
      </c>
      <c r="AN44" s="218">
        <v>0</v>
      </c>
      <c r="AO44" s="218">
        <v>0</v>
      </c>
      <c r="AP44" s="218">
        <v>0</v>
      </c>
      <c r="AQ44" s="218">
        <v>0</v>
      </c>
      <c r="AR44" s="218">
        <v>0</v>
      </c>
      <c r="AS44" s="218">
        <v>0</v>
      </c>
      <c r="AT44" s="218">
        <v>0</v>
      </c>
      <c r="AU44" s="218">
        <v>0</v>
      </c>
      <c r="AV44" s="218">
        <v>0</v>
      </c>
      <c r="AW44" s="218">
        <v>0</v>
      </c>
      <c r="AX44" s="218">
        <v>0</v>
      </c>
      <c r="AY44" s="218">
        <v>0</v>
      </c>
      <c r="AZ44" s="218">
        <v>0</v>
      </c>
      <c r="BA44" s="218">
        <v>0</v>
      </c>
      <c r="BB44" s="218">
        <v>0</v>
      </c>
      <c r="BC44" s="218">
        <v>0</v>
      </c>
      <c r="BD44" s="218">
        <v>0</v>
      </c>
      <c r="BE44" s="218">
        <v>0</v>
      </c>
      <c r="BF44" s="218">
        <v>0</v>
      </c>
      <c r="BG44" s="218">
        <v>0</v>
      </c>
      <c r="BH44" s="218">
        <v>0</v>
      </c>
      <c r="BI44" s="218">
        <v>0</v>
      </c>
      <c r="BJ44" s="218">
        <v>0</v>
      </c>
      <c r="BK44" s="218">
        <v>0</v>
      </c>
      <c r="BL44" s="218">
        <v>0</v>
      </c>
      <c r="BM44" s="218">
        <v>0</v>
      </c>
      <c r="BN44" s="218">
        <v>0</v>
      </c>
      <c r="BO44" s="224">
        <v>0</v>
      </c>
      <c r="BP44" s="220">
        <f>SUM(C44:AL44,AN44:BO44)</f>
        <v>0</v>
      </c>
      <c r="BQ44" s="221"/>
      <c r="BR44" s="221"/>
      <c r="BS44" s="222"/>
      <c r="BT44" s="223">
        <f t="shared" si="0"/>
        <v>0</v>
      </c>
    </row>
    <row r="45" spans="2:72" s="211" customFormat="1" ht="21.75" customHeight="1" hidden="1">
      <c r="B45" s="217"/>
      <c r="C45" s="218">
        <v>0</v>
      </c>
      <c r="D45" s="218">
        <v>0</v>
      </c>
      <c r="E45" s="218">
        <v>0</v>
      </c>
      <c r="F45" s="218">
        <v>0</v>
      </c>
      <c r="G45" s="218">
        <v>0</v>
      </c>
      <c r="H45" s="218">
        <v>0</v>
      </c>
      <c r="I45" s="218">
        <v>0</v>
      </c>
      <c r="J45" s="218">
        <v>0</v>
      </c>
      <c r="K45" s="218">
        <v>0</v>
      </c>
      <c r="L45" s="218">
        <v>0</v>
      </c>
      <c r="M45" s="218">
        <v>0</v>
      </c>
      <c r="N45" s="218">
        <v>0</v>
      </c>
      <c r="O45" s="218">
        <v>0</v>
      </c>
      <c r="P45" s="218">
        <v>0</v>
      </c>
      <c r="Q45" s="218">
        <v>0</v>
      </c>
      <c r="R45" s="218">
        <v>0</v>
      </c>
      <c r="S45" s="218">
        <v>0</v>
      </c>
      <c r="T45" s="218">
        <v>0</v>
      </c>
      <c r="U45" s="218">
        <v>0</v>
      </c>
      <c r="V45" s="218">
        <v>0</v>
      </c>
      <c r="W45" s="218">
        <v>0</v>
      </c>
      <c r="X45" s="218">
        <v>0</v>
      </c>
      <c r="Y45" s="218">
        <v>0</v>
      </c>
      <c r="Z45" s="218">
        <v>0</v>
      </c>
      <c r="AA45" s="218">
        <v>0</v>
      </c>
      <c r="AB45" s="218">
        <v>0</v>
      </c>
      <c r="AC45" s="218">
        <v>0</v>
      </c>
      <c r="AD45" s="218">
        <v>0</v>
      </c>
      <c r="AE45" s="218">
        <v>0</v>
      </c>
      <c r="AF45" s="218">
        <v>0</v>
      </c>
      <c r="AG45" s="218">
        <v>0</v>
      </c>
      <c r="AH45" s="218">
        <v>0</v>
      </c>
      <c r="AI45" s="218">
        <v>0</v>
      </c>
      <c r="AJ45" s="218">
        <v>0</v>
      </c>
      <c r="AK45" s="218">
        <v>0</v>
      </c>
      <c r="AL45" s="218">
        <v>0</v>
      </c>
      <c r="AM45" s="218">
        <v>0</v>
      </c>
      <c r="AN45" s="218">
        <v>0</v>
      </c>
      <c r="AO45" s="218">
        <v>0</v>
      </c>
      <c r="AP45" s="218">
        <v>0</v>
      </c>
      <c r="AQ45" s="218">
        <v>0</v>
      </c>
      <c r="AR45" s="218">
        <v>0</v>
      </c>
      <c r="AS45" s="218">
        <v>0</v>
      </c>
      <c r="AT45" s="218">
        <v>0</v>
      </c>
      <c r="AU45" s="218">
        <v>0</v>
      </c>
      <c r="AV45" s="218">
        <v>0</v>
      </c>
      <c r="AW45" s="218">
        <v>0</v>
      </c>
      <c r="AX45" s="218">
        <v>0</v>
      </c>
      <c r="AY45" s="218">
        <v>0</v>
      </c>
      <c r="AZ45" s="218">
        <v>0</v>
      </c>
      <c r="BA45" s="218">
        <v>0</v>
      </c>
      <c r="BB45" s="218">
        <v>0</v>
      </c>
      <c r="BC45" s="218">
        <v>0</v>
      </c>
      <c r="BD45" s="218">
        <v>0</v>
      </c>
      <c r="BE45" s="218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8">
        <v>0</v>
      </c>
      <c r="BN45" s="218">
        <v>0</v>
      </c>
      <c r="BO45" s="224">
        <v>0</v>
      </c>
      <c r="BP45" s="220">
        <f>SUM(C45:AM45,AO45:BO45)</f>
        <v>0</v>
      </c>
      <c r="BQ45" s="221"/>
      <c r="BR45" s="221"/>
      <c r="BS45" s="222"/>
      <c r="BT45" s="223">
        <f t="shared" si="0"/>
        <v>0</v>
      </c>
    </row>
    <row r="46" spans="2:72" s="211" customFormat="1" ht="21.75" customHeight="1" hidden="1">
      <c r="B46" s="217"/>
      <c r="C46" s="218">
        <v>0</v>
      </c>
      <c r="D46" s="218">
        <v>0</v>
      </c>
      <c r="E46" s="218">
        <v>0</v>
      </c>
      <c r="F46" s="218">
        <v>0</v>
      </c>
      <c r="G46" s="218">
        <v>0</v>
      </c>
      <c r="H46" s="218">
        <v>0</v>
      </c>
      <c r="I46" s="218">
        <v>0</v>
      </c>
      <c r="J46" s="218">
        <v>0</v>
      </c>
      <c r="K46" s="218">
        <v>0</v>
      </c>
      <c r="L46" s="218">
        <v>0</v>
      </c>
      <c r="M46" s="218">
        <v>0</v>
      </c>
      <c r="N46" s="218">
        <v>0</v>
      </c>
      <c r="O46" s="218">
        <v>0</v>
      </c>
      <c r="P46" s="218">
        <v>0</v>
      </c>
      <c r="Q46" s="218">
        <v>0</v>
      </c>
      <c r="R46" s="218">
        <v>0</v>
      </c>
      <c r="S46" s="218">
        <v>0</v>
      </c>
      <c r="T46" s="218">
        <v>0</v>
      </c>
      <c r="U46" s="218">
        <v>0</v>
      </c>
      <c r="V46" s="218">
        <v>0</v>
      </c>
      <c r="W46" s="218">
        <v>0</v>
      </c>
      <c r="X46" s="218">
        <v>0</v>
      </c>
      <c r="Y46" s="218">
        <v>0</v>
      </c>
      <c r="Z46" s="218">
        <v>0</v>
      </c>
      <c r="AA46" s="218">
        <v>0</v>
      </c>
      <c r="AB46" s="218">
        <v>0</v>
      </c>
      <c r="AC46" s="218">
        <v>0</v>
      </c>
      <c r="AD46" s="218">
        <v>0</v>
      </c>
      <c r="AE46" s="218">
        <v>0</v>
      </c>
      <c r="AF46" s="218">
        <v>0</v>
      </c>
      <c r="AG46" s="218">
        <v>0</v>
      </c>
      <c r="AH46" s="218">
        <v>0</v>
      </c>
      <c r="AI46" s="218">
        <v>0</v>
      </c>
      <c r="AJ46" s="218">
        <v>0</v>
      </c>
      <c r="AK46" s="218">
        <v>0</v>
      </c>
      <c r="AL46" s="218">
        <v>0</v>
      </c>
      <c r="AM46" s="218">
        <v>0</v>
      </c>
      <c r="AN46" s="218">
        <v>0</v>
      </c>
      <c r="AO46" s="218">
        <v>0</v>
      </c>
      <c r="AP46" s="218">
        <v>0</v>
      </c>
      <c r="AQ46" s="218">
        <v>0</v>
      </c>
      <c r="AR46" s="218">
        <v>0</v>
      </c>
      <c r="AS46" s="218">
        <v>0</v>
      </c>
      <c r="AT46" s="218">
        <v>0</v>
      </c>
      <c r="AU46" s="218">
        <v>0</v>
      </c>
      <c r="AV46" s="218">
        <v>0</v>
      </c>
      <c r="AW46" s="218">
        <v>0</v>
      </c>
      <c r="AX46" s="218">
        <v>0</v>
      </c>
      <c r="AY46" s="218">
        <v>0</v>
      </c>
      <c r="AZ46" s="218">
        <v>0</v>
      </c>
      <c r="BA46" s="218">
        <v>0</v>
      </c>
      <c r="BB46" s="218">
        <v>0</v>
      </c>
      <c r="BC46" s="218">
        <v>0</v>
      </c>
      <c r="BD46" s="218">
        <v>0</v>
      </c>
      <c r="BE46" s="218">
        <v>0</v>
      </c>
      <c r="BF46" s="218">
        <v>0</v>
      </c>
      <c r="BG46" s="218">
        <v>0</v>
      </c>
      <c r="BH46" s="218">
        <v>0</v>
      </c>
      <c r="BI46" s="218">
        <v>0</v>
      </c>
      <c r="BJ46" s="218">
        <v>0</v>
      </c>
      <c r="BK46" s="218">
        <v>0</v>
      </c>
      <c r="BL46" s="218">
        <v>0</v>
      </c>
      <c r="BM46" s="218">
        <v>0</v>
      </c>
      <c r="BN46" s="218">
        <v>0</v>
      </c>
      <c r="BO46" s="224">
        <v>0</v>
      </c>
      <c r="BP46" s="220">
        <f>SUM(C46:AN46,AP46:BO46)</f>
        <v>0</v>
      </c>
      <c r="BQ46" s="221"/>
      <c r="BR46" s="221"/>
      <c r="BS46" s="222"/>
      <c r="BT46" s="223">
        <f t="shared" si="0"/>
        <v>0</v>
      </c>
    </row>
    <row r="47" spans="2:72" s="211" customFormat="1" ht="21.75" customHeight="1" hidden="1">
      <c r="B47" s="217"/>
      <c r="C47" s="218">
        <v>0</v>
      </c>
      <c r="D47" s="218">
        <v>0</v>
      </c>
      <c r="E47" s="218">
        <v>0</v>
      </c>
      <c r="F47" s="218">
        <v>0</v>
      </c>
      <c r="G47" s="218">
        <v>0</v>
      </c>
      <c r="H47" s="218">
        <v>0</v>
      </c>
      <c r="I47" s="218">
        <v>0</v>
      </c>
      <c r="J47" s="218">
        <v>0</v>
      </c>
      <c r="K47" s="218">
        <v>0</v>
      </c>
      <c r="L47" s="218">
        <v>0</v>
      </c>
      <c r="M47" s="218">
        <v>0</v>
      </c>
      <c r="N47" s="218">
        <v>0</v>
      </c>
      <c r="O47" s="218">
        <v>0</v>
      </c>
      <c r="P47" s="218">
        <v>0</v>
      </c>
      <c r="Q47" s="218">
        <v>0</v>
      </c>
      <c r="R47" s="218">
        <v>0</v>
      </c>
      <c r="S47" s="218">
        <v>0</v>
      </c>
      <c r="T47" s="218">
        <v>0</v>
      </c>
      <c r="U47" s="218">
        <v>0</v>
      </c>
      <c r="V47" s="218">
        <v>0</v>
      </c>
      <c r="W47" s="218">
        <v>0</v>
      </c>
      <c r="X47" s="218">
        <v>0</v>
      </c>
      <c r="Y47" s="218">
        <v>0</v>
      </c>
      <c r="Z47" s="218">
        <v>0</v>
      </c>
      <c r="AA47" s="218">
        <v>0</v>
      </c>
      <c r="AB47" s="218">
        <v>0</v>
      </c>
      <c r="AC47" s="218">
        <v>0</v>
      </c>
      <c r="AD47" s="218">
        <v>0</v>
      </c>
      <c r="AE47" s="218">
        <v>0</v>
      </c>
      <c r="AF47" s="218">
        <v>0</v>
      </c>
      <c r="AG47" s="218">
        <v>0</v>
      </c>
      <c r="AH47" s="218">
        <v>0</v>
      </c>
      <c r="AI47" s="218">
        <v>0</v>
      </c>
      <c r="AJ47" s="218">
        <v>0</v>
      </c>
      <c r="AK47" s="218">
        <v>0</v>
      </c>
      <c r="AL47" s="218">
        <v>0</v>
      </c>
      <c r="AM47" s="218">
        <v>0</v>
      </c>
      <c r="AN47" s="218">
        <v>0</v>
      </c>
      <c r="AO47" s="218">
        <v>0</v>
      </c>
      <c r="AP47" s="218">
        <v>0</v>
      </c>
      <c r="AQ47" s="218">
        <v>0</v>
      </c>
      <c r="AR47" s="218">
        <v>0</v>
      </c>
      <c r="AS47" s="218">
        <v>0</v>
      </c>
      <c r="AT47" s="218">
        <v>0</v>
      </c>
      <c r="AU47" s="218">
        <v>0</v>
      </c>
      <c r="AV47" s="218">
        <v>0</v>
      </c>
      <c r="AW47" s="218">
        <v>0</v>
      </c>
      <c r="AX47" s="218">
        <v>0</v>
      </c>
      <c r="AY47" s="218">
        <v>0</v>
      </c>
      <c r="AZ47" s="218">
        <v>0</v>
      </c>
      <c r="BA47" s="218">
        <v>0</v>
      </c>
      <c r="BB47" s="218">
        <v>0</v>
      </c>
      <c r="BC47" s="218">
        <v>0</v>
      </c>
      <c r="BD47" s="218">
        <v>0</v>
      </c>
      <c r="BE47" s="218">
        <v>0</v>
      </c>
      <c r="BF47" s="218">
        <v>0</v>
      </c>
      <c r="BG47" s="218">
        <v>0</v>
      </c>
      <c r="BH47" s="218">
        <v>0</v>
      </c>
      <c r="BI47" s="218">
        <v>0</v>
      </c>
      <c r="BJ47" s="218">
        <v>0</v>
      </c>
      <c r="BK47" s="218">
        <v>0</v>
      </c>
      <c r="BL47" s="218">
        <v>0</v>
      </c>
      <c r="BM47" s="218">
        <v>0</v>
      </c>
      <c r="BN47" s="218">
        <v>0</v>
      </c>
      <c r="BO47" s="224">
        <v>0</v>
      </c>
      <c r="BP47" s="220">
        <f>SUM(C47:AO47,AQ47:BO47)</f>
        <v>0</v>
      </c>
      <c r="BQ47" s="221"/>
      <c r="BR47" s="221"/>
      <c r="BS47" s="222"/>
      <c r="BT47" s="223">
        <f t="shared" si="0"/>
        <v>0</v>
      </c>
    </row>
    <row r="48" spans="2:72" s="211" customFormat="1" ht="21.75" customHeight="1" hidden="1">
      <c r="B48" s="217"/>
      <c r="C48" s="218">
        <v>0</v>
      </c>
      <c r="D48" s="218">
        <v>0</v>
      </c>
      <c r="E48" s="218">
        <v>0</v>
      </c>
      <c r="F48" s="218">
        <v>0</v>
      </c>
      <c r="G48" s="218">
        <v>0</v>
      </c>
      <c r="H48" s="218">
        <v>0</v>
      </c>
      <c r="I48" s="218">
        <v>0</v>
      </c>
      <c r="J48" s="218">
        <v>0</v>
      </c>
      <c r="K48" s="218">
        <v>0</v>
      </c>
      <c r="L48" s="218">
        <v>0</v>
      </c>
      <c r="M48" s="218">
        <v>0</v>
      </c>
      <c r="N48" s="218">
        <v>0</v>
      </c>
      <c r="O48" s="218">
        <v>0</v>
      </c>
      <c r="P48" s="218">
        <v>0</v>
      </c>
      <c r="Q48" s="218">
        <v>0</v>
      </c>
      <c r="R48" s="218">
        <v>0</v>
      </c>
      <c r="S48" s="218">
        <v>0</v>
      </c>
      <c r="T48" s="218">
        <v>0</v>
      </c>
      <c r="U48" s="218">
        <v>0</v>
      </c>
      <c r="V48" s="218">
        <v>0</v>
      </c>
      <c r="W48" s="218">
        <v>0</v>
      </c>
      <c r="X48" s="218">
        <v>0</v>
      </c>
      <c r="Y48" s="218">
        <v>0</v>
      </c>
      <c r="Z48" s="218">
        <v>0</v>
      </c>
      <c r="AA48" s="218">
        <v>0</v>
      </c>
      <c r="AB48" s="218">
        <v>0</v>
      </c>
      <c r="AC48" s="218">
        <v>0</v>
      </c>
      <c r="AD48" s="218">
        <v>0</v>
      </c>
      <c r="AE48" s="218">
        <v>0</v>
      </c>
      <c r="AF48" s="218">
        <v>0</v>
      </c>
      <c r="AG48" s="218">
        <v>0</v>
      </c>
      <c r="AH48" s="218">
        <v>0</v>
      </c>
      <c r="AI48" s="218">
        <v>0</v>
      </c>
      <c r="AJ48" s="218">
        <v>0</v>
      </c>
      <c r="AK48" s="218">
        <v>0</v>
      </c>
      <c r="AL48" s="218">
        <v>0</v>
      </c>
      <c r="AM48" s="218">
        <v>0</v>
      </c>
      <c r="AN48" s="218">
        <v>0</v>
      </c>
      <c r="AO48" s="218">
        <v>0</v>
      </c>
      <c r="AP48" s="218">
        <v>0</v>
      </c>
      <c r="AQ48" s="218">
        <v>0</v>
      </c>
      <c r="AR48" s="218">
        <v>0</v>
      </c>
      <c r="AS48" s="218">
        <v>0</v>
      </c>
      <c r="AT48" s="218">
        <v>0</v>
      </c>
      <c r="AU48" s="218">
        <v>0</v>
      </c>
      <c r="AV48" s="218">
        <v>0</v>
      </c>
      <c r="AW48" s="218">
        <v>0</v>
      </c>
      <c r="AX48" s="218">
        <v>0</v>
      </c>
      <c r="AY48" s="218">
        <v>0</v>
      </c>
      <c r="AZ48" s="218">
        <v>0</v>
      </c>
      <c r="BA48" s="218">
        <v>0</v>
      </c>
      <c r="BB48" s="218">
        <v>0</v>
      </c>
      <c r="BC48" s="218">
        <v>0</v>
      </c>
      <c r="BD48" s="218">
        <v>0</v>
      </c>
      <c r="BE48" s="218">
        <v>0</v>
      </c>
      <c r="BF48" s="218">
        <v>0</v>
      </c>
      <c r="BG48" s="218">
        <v>0</v>
      </c>
      <c r="BH48" s="218">
        <v>0</v>
      </c>
      <c r="BI48" s="218">
        <v>0</v>
      </c>
      <c r="BJ48" s="218">
        <v>0</v>
      </c>
      <c r="BK48" s="218">
        <v>0</v>
      </c>
      <c r="BL48" s="218">
        <v>0</v>
      </c>
      <c r="BM48" s="218">
        <v>0</v>
      </c>
      <c r="BN48" s="218">
        <v>0</v>
      </c>
      <c r="BO48" s="224">
        <v>0</v>
      </c>
      <c r="BP48" s="220">
        <f>SUM(C48:AP48,AR48:BO48)</f>
        <v>0</v>
      </c>
      <c r="BQ48" s="221"/>
      <c r="BR48" s="221"/>
      <c r="BS48" s="222"/>
      <c r="BT48" s="223">
        <f t="shared" si="0"/>
        <v>0</v>
      </c>
    </row>
    <row r="49" spans="2:72" s="211" customFormat="1" ht="21.75" customHeight="1" hidden="1">
      <c r="B49" s="217"/>
      <c r="C49" s="218">
        <v>0</v>
      </c>
      <c r="D49" s="218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218">
        <v>0</v>
      </c>
      <c r="V49" s="218">
        <v>0</v>
      </c>
      <c r="W49" s="218">
        <v>0</v>
      </c>
      <c r="X49" s="218">
        <v>0</v>
      </c>
      <c r="Y49" s="218">
        <v>0</v>
      </c>
      <c r="Z49" s="218">
        <v>0</v>
      </c>
      <c r="AA49" s="218">
        <v>0</v>
      </c>
      <c r="AB49" s="218">
        <v>0</v>
      </c>
      <c r="AC49" s="218">
        <v>0</v>
      </c>
      <c r="AD49" s="218">
        <v>0</v>
      </c>
      <c r="AE49" s="218">
        <v>0</v>
      </c>
      <c r="AF49" s="218">
        <v>0</v>
      </c>
      <c r="AG49" s="218">
        <v>0</v>
      </c>
      <c r="AH49" s="218">
        <v>0</v>
      </c>
      <c r="AI49" s="218">
        <v>0</v>
      </c>
      <c r="AJ49" s="218">
        <v>0</v>
      </c>
      <c r="AK49" s="218">
        <v>0</v>
      </c>
      <c r="AL49" s="218">
        <v>0</v>
      </c>
      <c r="AM49" s="218">
        <v>0</v>
      </c>
      <c r="AN49" s="218">
        <v>0</v>
      </c>
      <c r="AO49" s="218">
        <v>0</v>
      </c>
      <c r="AP49" s="218">
        <v>0</v>
      </c>
      <c r="AQ49" s="218">
        <v>0</v>
      </c>
      <c r="AR49" s="218">
        <v>0</v>
      </c>
      <c r="AS49" s="218">
        <v>0</v>
      </c>
      <c r="AT49" s="218">
        <v>0</v>
      </c>
      <c r="AU49" s="218">
        <v>0</v>
      </c>
      <c r="AV49" s="218">
        <v>0</v>
      </c>
      <c r="AW49" s="218">
        <v>0</v>
      </c>
      <c r="AX49" s="218">
        <v>0</v>
      </c>
      <c r="AY49" s="218">
        <v>0</v>
      </c>
      <c r="AZ49" s="218">
        <v>0</v>
      </c>
      <c r="BA49" s="218">
        <v>0</v>
      </c>
      <c r="BB49" s="218">
        <v>0</v>
      </c>
      <c r="BC49" s="218">
        <v>0</v>
      </c>
      <c r="BD49" s="218">
        <v>0</v>
      </c>
      <c r="BE49" s="218">
        <v>0</v>
      </c>
      <c r="BF49" s="218">
        <v>0</v>
      </c>
      <c r="BG49" s="218">
        <v>0</v>
      </c>
      <c r="BH49" s="218">
        <v>0</v>
      </c>
      <c r="BI49" s="218">
        <v>0</v>
      </c>
      <c r="BJ49" s="218">
        <v>0</v>
      </c>
      <c r="BK49" s="218">
        <v>0</v>
      </c>
      <c r="BL49" s="218">
        <v>0</v>
      </c>
      <c r="BM49" s="218">
        <v>0</v>
      </c>
      <c r="BN49" s="218">
        <v>0</v>
      </c>
      <c r="BO49" s="224">
        <v>0</v>
      </c>
      <c r="BP49" s="220">
        <f>SUM(C49:AQ49,AS49:BO49)</f>
        <v>0</v>
      </c>
      <c r="BQ49" s="221"/>
      <c r="BR49" s="221"/>
      <c r="BS49" s="222"/>
      <c r="BT49" s="223">
        <f t="shared" si="0"/>
        <v>0</v>
      </c>
    </row>
    <row r="50" spans="2:72" s="211" customFormat="1" ht="21.75" customHeight="1" hidden="1">
      <c r="B50" s="217"/>
      <c r="C50" s="218">
        <v>0</v>
      </c>
      <c r="D50" s="218">
        <v>0</v>
      </c>
      <c r="E50" s="218">
        <v>0</v>
      </c>
      <c r="F50" s="218">
        <v>0</v>
      </c>
      <c r="G50" s="218">
        <v>0</v>
      </c>
      <c r="H50" s="218">
        <v>0</v>
      </c>
      <c r="I50" s="218">
        <v>0</v>
      </c>
      <c r="J50" s="218">
        <v>0</v>
      </c>
      <c r="K50" s="218">
        <v>0</v>
      </c>
      <c r="L50" s="218">
        <v>0</v>
      </c>
      <c r="M50" s="218">
        <v>0</v>
      </c>
      <c r="N50" s="218">
        <v>0</v>
      </c>
      <c r="O50" s="218">
        <v>0</v>
      </c>
      <c r="P50" s="218">
        <v>0</v>
      </c>
      <c r="Q50" s="218">
        <v>0</v>
      </c>
      <c r="R50" s="218">
        <v>0</v>
      </c>
      <c r="S50" s="218">
        <v>0</v>
      </c>
      <c r="T50" s="218">
        <v>0</v>
      </c>
      <c r="U50" s="218">
        <v>0</v>
      </c>
      <c r="V50" s="218">
        <v>0</v>
      </c>
      <c r="W50" s="218">
        <v>0</v>
      </c>
      <c r="X50" s="218">
        <v>0</v>
      </c>
      <c r="Y50" s="218">
        <v>0</v>
      </c>
      <c r="Z50" s="218">
        <v>0</v>
      </c>
      <c r="AA50" s="218">
        <v>0</v>
      </c>
      <c r="AB50" s="218">
        <v>0</v>
      </c>
      <c r="AC50" s="218">
        <v>0</v>
      </c>
      <c r="AD50" s="218">
        <v>0</v>
      </c>
      <c r="AE50" s="218">
        <v>0</v>
      </c>
      <c r="AF50" s="218">
        <v>0</v>
      </c>
      <c r="AG50" s="218">
        <v>0</v>
      </c>
      <c r="AH50" s="218">
        <v>0</v>
      </c>
      <c r="AI50" s="218">
        <v>0</v>
      </c>
      <c r="AJ50" s="218">
        <v>0</v>
      </c>
      <c r="AK50" s="218">
        <v>0</v>
      </c>
      <c r="AL50" s="218">
        <v>0</v>
      </c>
      <c r="AM50" s="218">
        <v>0</v>
      </c>
      <c r="AN50" s="218">
        <v>0</v>
      </c>
      <c r="AO50" s="218">
        <v>0</v>
      </c>
      <c r="AP50" s="218">
        <v>0</v>
      </c>
      <c r="AQ50" s="218">
        <v>0</v>
      </c>
      <c r="AR50" s="218">
        <v>0</v>
      </c>
      <c r="AS50" s="218">
        <v>0</v>
      </c>
      <c r="AT50" s="218">
        <v>0</v>
      </c>
      <c r="AU50" s="218">
        <v>0</v>
      </c>
      <c r="AV50" s="218">
        <v>0</v>
      </c>
      <c r="AW50" s="218">
        <v>0</v>
      </c>
      <c r="AX50" s="218">
        <v>0</v>
      </c>
      <c r="AY50" s="218">
        <v>0</v>
      </c>
      <c r="AZ50" s="218">
        <v>0</v>
      </c>
      <c r="BA50" s="218">
        <v>0</v>
      </c>
      <c r="BB50" s="218">
        <v>0</v>
      </c>
      <c r="BC50" s="218">
        <v>0</v>
      </c>
      <c r="BD50" s="218">
        <v>0</v>
      </c>
      <c r="BE50" s="218">
        <v>0</v>
      </c>
      <c r="BF50" s="218">
        <v>0</v>
      </c>
      <c r="BG50" s="218">
        <v>0</v>
      </c>
      <c r="BH50" s="218">
        <v>0</v>
      </c>
      <c r="BI50" s="218">
        <v>0</v>
      </c>
      <c r="BJ50" s="218">
        <v>0</v>
      </c>
      <c r="BK50" s="218">
        <v>0</v>
      </c>
      <c r="BL50" s="218">
        <v>0</v>
      </c>
      <c r="BM50" s="218">
        <v>0</v>
      </c>
      <c r="BN50" s="218">
        <v>0</v>
      </c>
      <c r="BO50" s="224">
        <v>0</v>
      </c>
      <c r="BP50" s="220">
        <f>SUM(C50:AR50,AT50:BO50)</f>
        <v>0</v>
      </c>
      <c r="BQ50" s="221"/>
      <c r="BR50" s="221"/>
      <c r="BS50" s="222"/>
      <c r="BT50" s="223">
        <f t="shared" si="0"/>
        <v>0</v>
      </c>
    </row>
    <row r="51" spans="2:72" s="211" customFormat="1" ht="21.75" customHeight="1" hidden="1">
      <c r="B51" s="217"/>
      <c r="C51" s="218">
        <v>0</v>
      </c>
      <c r="D51" s="218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218">
        <v>0</v>
      </c>
      <c r="V51" s="218">
        <v>0</v>
      </c>
      <c r="W51" s="218">
        <v>0</v>
      </c>
      <c r="X51" s="218">
        <v>0</v>
      </c>
      <c r="Y51" s="218">
        <v>0</v>
      </c>
      <c r="Z51" s="218">
        <v>0</v>
      </c>
      <c r="AA51" s="218">
        <v>0</v>
      </c>
      <c r="AB51" s="218">
        <v>0</v>
      </c>
      <c r="AC51" s="218">
        <v>0</v>
      </c>
      <c r="AD51" s="218">
        <v>0</v>
      </c>
      <c r="AE51" s="218">
        <v>0</v>
      </c>
      <c r="AF51" s="218">
        <v>0</v>
      </c>
      <c r="AG51" s="218">
        <v>0</v>
      </c>
      <c r="AH51" s="218">
        <v>0</v>
      </c>
      <c r="AI51" s="218">
        <v>0</v>
      </c>
      <c r="AJ51" s="218">
        <v>0</v>
      </c>
      <c r="AK51" s="218">
        <v>0</v>
      </c>
      <c r="AL51" s="218">
        <v>0</v>
      </c>
      <c r="AM51" s="218">
        <v>0</v>
      </c>
      <c r="AN51" s="218">
        <v>0</v>
      </c>
      <c r="AO51" s="218">
        <v>0</v>
      </c>
      <c r="AP51" s="218">
        <v>0</v>
      </c>
      <c r="AQ51" s="218">
        <v>0</v>
      </c>
      <c r="AR51" s="218">
        <v>0</v>
      </c>
      <c r="AS51" s="218">
        <v>0</v>
      </c>
      <c r="AT51" s="218">
        <v>0</v>
      </c>
      <c r="AU51" s="218">
        <v>0</v>
      </c>
      <c r="AV51" s="218">
        <v>0</v>
      </c>
      <c r="AW51" s="218">
        <v>0</v>
      </c>
      <c r="AX51" s="218">
        <v>0</v>
      </c>
      <c r="AY51" s="218">
        <v>0</v>
      </c>
      <c r="AZ51" s="218">
        <v>0</v>
      </c>
      <c r="BA51" s="218">
        <v>0</v>
      </c>
      <c r="BB51" s="218">
        <v>0</v>
      </c>
      <c r="BC51" s="218">
        <v>0</v>
      </c>
      <c r="BD51" s="218">
        <v>0</v>
      </c>
      <c r="BE51" s="218">
        <v>0</v>
      </c>
      <c r="BF51" s="218">
        <v>0</v>
      </c>
      <c r="BG51" s="218">
        <v>0</v>
      </c>
      <c r="BH51" s="218">
        <v>0</v>
      </c>
      <c r="BI51" s="218">
        <v>0</v>
      </c>
      <c r="BJ51" s="218">
        <v>0</v>
      </c>
      <c r="BK51" s="218">
        <v>0</v>
      </c>
      <c r="BL51" s="218">
        <v>0</v>
      </c>
      <c r="BM51" s="218">
        <v>0</v>
      </c>
      <c r="BN51" s="218">
        <v>0</v>
      </c>
      <c r="BO51" s="224">
        <v>0</v>
      </c>
      <c r="BP51" s="220">
        <f>SUM(C51:AS51,AU51:BO51)</f>
        <v>0</v>
      </c>
      <c r="BQ51" s="221"/>
      <c r="BR51" s="221"/>
      <c r="BS51" s="222"/>
      <c r="BT51" s="223">
        <f t="shared" si="0"/>
        <v>0</v>
      </c>
    </row>
    <row r="52" spans="2:72" s="211" customFormat="1" ht="21.75" customHeight="1" hidden="1">
      <c r="B52" s="217"/>
      <c r="C52" s="218">
        <v>0</v>
      </c>
      <c r="D52" s="218">
        <v>0</v>
      </c>
      <c r="E52" s="218">
        <v>0</v>
      </c>
      <c r="F52" s="218">
        <v>0</v>
      </c>
      <c r="G52" s="218">
        <v>0</v>
      </c>
      <c r="H52" s="218">
        <v>0</v>
      </c>
      <c r="I52" s="218">
        <v>0</v>
      </c>
      <c r="J52" s="218">
        <v>0</v>
      </c>
      <c r="K52" s="218">
        <v>0</v>
      </c>
      <c r="L52" s="218">
        <v>0</v>
      </c>
      <c r="M52" s="218">
        <v>0</v>
      </c>
      <c r="N52" s="218">
        <v>0</v>
      </c>
      <c r="O52" s="218">
        <v>0</v>
      </c>
      <c r="P52" s="218">
        <v>0</v>
      </c>
      <c r="Q52" s="218">
        <v>0</v>
      </c>
      <c r="R52" s="218">
        <v>0</v>
      </c>
      <c r="S52" s="218">
        <v>0</v>
      </c>
      <c r="T52" s="218">
        <v>0</v>
      </c>
      <c r="U52" s="218">
        <v>0</v>
      </c>
      <c r="V52" s="218">
        <v>0</v>
      </c>
      <c r="W52" s="218">
        <v>0</v>
      </c>
      <c r="X52" s="218">
        <v>0</v>
      </c>
      <c r="Y52" s="218">
        <v>0</v>
      </c>
      <c r="Z52" s="218">
        <v>0</v>
      </c>
      <c r="AA52" s="218">
        <v>0</v>
      </c>
      <c r="AB52" s="218">
        <v>0</v>
      </c>
      <c r="AC52" s="218">
        <v>0</v>
      </c>
      <c r="AD52" s="218">
        <v>0</v>
      </c>
      <c r="AE52" s="218">
        <v>0</v>
      </c>
      <c r="AF52" s="218">
        <v>0</v>
      </c>
      <c r="AG52" s="218">
        <v>0</v>
      </c>
      <c r="AH52" s="218">
        <v>0</v>
      </c>
      <c r="AI52" s="218">
        <v>0</v>
      </c>
      <c r="AJ52" s="218">
        <v>0</v>
      </c>
      <c r="AK52" s="218">
        <v>0</v>
      </c>
      <c r="AL52" s="218">
        <v>0</v>
      </c>
      <c r="AM52" s="218">
        <v>0</v>
      </c>
      <c r="AN52" s="218">
        <v>0</v>
      </c>
      <c r="AO52" s="218">
        <v>0</v>
      </c>
      <c r="AP52" s="218">
        <v>0</v>
      </c>
      <c r="AQ52" s="218">
        <v>0</v>
      </c>
      <c r="AR52" s="218">
        <v>0</v>
      </c>
      <c r="AS52" s="218">
        <v>0</v>
      </c>
      <c r="AT52" s="218">
        <v>0</v>
      </c>
      <c r="AU52" s="218">
        <v>0</v>
      </c>
      <c r="AV52" s="218">
        <v>0</v>
      </c>
      <c r="AW52" s="218">
        <v>0</v>
      </c>
      <c r="AX52" s="218">
        <v>0</v>
      </c>
      <c r="AY52" s="218">
        <v>0</v>
      </c>
      <c r="AZ52" s="218">
        <v>0</v>
      </c>
      <c r="BA52" s="218">
        <v>0</v>
      </c>
      <c r="BB52" s="218">
        <v>0</v>
      </c>
      <c r="BC52" s="218">
        <v>0</v>
      </c>
      <c r="BD52" s="218">
        <v>0</v>
      </c>
      <c r="BE52" s="218">
        <v>0</v>
      </c>
      <c r="BF52" s="218">
        <v>0</v>
      </c>
      <c r="BG52" s="218">
        <v>0</v>
      </c>
      <c r="BH52" s="218">
        <v>0</v>
      </c>
      <c r="BI52" s="218">
        <v>0</v>
      </c>
      <c r="BJ52" s="218">
        <v>0</v>
      </c>
      <c r="BK52" s="218">
        <v>0</v>
      </c>
      <c r="BL52" s="218">
        <v>0</v>
      </c>
      <c r="BM52" s="218">
        <v>0</v>
      </c>
      <c r="BN52" s="218">
        <v>0</v>
      </c>
      <c r="BO52" s="224">
        <v>0</v>
      </c>
      <c r="BP52" s="220">
        <f>SUM(C52:AT52,AV52:BO52)</f>
        <v>0</v>
      </c>
      <c r="BQ52" s="221"/>
      <c r="BR52" s="221"/>
      <c r="BS52" s="222"/>
      <c r="BT52" s="223">
        <f t="shared" si="0"/>
        <v>0</v>
      </c>
    </row>
    <row r="53" spans="2:72" s="211" customFormat="1" ht="21.75" customHeight="1" hidden="1">
      <c r="B53" s="217"/>
      <c r="C53" s="218">
        <v>0</v>
      </c>
      <c r="D53" s="218">
        <v>0</v>
      </c>
      <c r="E53" s="218">
        <v>0</v>
      </c>
      <c r="F53" s="218">
        <v>0</v>
      </c>
      <c r="G53" s="218">
        <v>0</v>
      </c>
      <c r="H53" s="218">
        <v>0</v>
      </c>
      <c r="I53" s="218">
        <v>0</v>
      </c>
      <c r="J53" s="218">
        <v>0</v>
      </c>
      <c r="K53" s="218">
        <v>0</v>
      </c>
      <c r="L53" s="218">
        <v>0</v>
      </c>
      <c r="M53" s="218">
        <v>0</v>
      </c>
      <c r="N53" s="218">
        <v>0</v>
      </c>
      <c r="O53" s="218">
        <v>0</v>
      </c>
      <c r="P53" s="218">
        <v>0</v>
      </c>
      <c r="Q53" s="218">
        <v>0</v>
      </c>
      <c r="R53" s="218">
        <v>0</v>
      </c>
      <c r="S53" s="218">
        <v>0</v>
      </c>
      <c r="T53" s="218">
        <v>0</v>
      </c>
      <c r="U53" s="218">
        <v>0</v>
      </c>
      <c r="V53" s="218">
        <v>0</v>
      </c>
      <c r="W53" s="218">
        <v>0</v>
      </c>
      <c r="X53" s="218">
        <v>0</v>
      </c>
      <c r="Y53" s="218">
        <v>0</v>
      </c>
      <c r="Z53" s="218">
        <v>0</v>
      </c>
      <c r="AA53" s="218">
        <v>0</v>
      </c>
      <c r="AB53" s="218">
        <v>0</v>
      </c>
      <c r="AC53" s="218">
        <v>0</v>
      </c>
      <c r="AD53" s="218">
        <v>0</v>
      </c>
      <c r="AE53" s="218">
        <v>0</v>
      </c>
      <c r="AF53" s="218">
        <v>0</v>
      </c>
      <c r="AG53" s="218">
        <v>0</v>
      </c>
      <c r="AH53" s="218">
        <v>0</v>
      </c>
      <c r="AI53" s="218">
        <v>0</v>
      </c>
      <c r="AJ53" s="218">
        <v>0</v>
      </c>
      <c r="AK53" s="218">
        <v>0</v>
      </c>
      <c r="AL53" s="218">
        <v>0</v>
      </c>
      <c r="AM53" s="218">
        <v>0</v>
      </c>
      <c r="AN53" s="218">
        <v>0</v>
      </c>
      <c r="AO53" s="218">
        <v>0</v>
      </c>
      <c r="AP53" s="218">
        <v>0</v>
      </c>
      <c r="AQ53" s="218">
        <v>0</v>
      </c>
      <c r="AR53" s="218">
        <v>0</v>
      </c>
      <c r="AS53" s="218">
        <v>0</v>
      </c>
      <c r="AT53" s="218">
        <v>0</v>
      </c>
      <c r="AU53" s="218">
        <v>0</v>
      </c>
      <c r="AV53" s="218">
        <v>0</v>
      </c>
      <c r="AW53" s="218">
        <v>0</v>
      </c>
      <c r="AX53" s="218">
        <v>0</v>
      </c>
      <c r="AY53" s="218">
        <v>0</v>
      </c>
      <c r="AZ53" s="218">
        <v>0</v>
      </c>
      <c r="BA53" s="218">
        <v>0</v>
      </c>
      <c r="BB53" s="218">
        <v>0</v>
      </c>
      <c r="BC53" s="218">
        <v>0</v>
      </c>
      <c r="BD53" s="218">
        <v>0</v>
      </c>
      <c r="BE53" s="218">
        <v>0</v>
      </c>
      <c r="BF53" s="218">
        <v>0</v>
      </c>
      <c r="BG53" s="218">
        <v>0</v>
      </c>
      <c r="BH53" s="218">
        <v>0</v>
      </c>
      <c r="BI53" s="218">
        <v>0</v>
      </c>
      <c r="BJ53" s="218">
        <v>0</v>
      </c>
      <c r="BK53" s="218">
        <v>0</v>
      </c>
      <c r="BL53" s="218">
        <v>0</v>
      </c>
      <c r="BM53" s="218">
        <v>0</v>
      </c>
      <c r="BN53" s="218">
        <v>0</v>
      </c>
      <c r="BO53" s="224">
        <v>0</v>
      </c>
      <c r="BP53" s="220">
        <f>SUM(C53:AU53,AW53:BO53)</f>
        <v>0</v>
      </c>
      <c r="BQ53" s="221"/>
      <c r="BR53" s="221"/>
      <c r="BS53" s="222"/>
      <c r="BT53" s="223">
        <f t="shared" si="0"/>
        <v>0</v>
      </c>
    </row>
    <row r="54" spans="2:72" s="211" customFormat="1" ht="21.75" customHeight="1" hidden="1">
      <c r="B54" s="217"/>
      <c r="C54" s="218">
        <v>0</v>
      </c>
      <c r="D54" s="218">
        <v>0</v>
      </c>
      <c r="E54" s="218">
        <v>0</v>
      </c>
      <c r="F54" s="218">
        <v>0</v>
      </c>
      <c r="G54" s="218">
        <v>0</v>
      </c>
      <c r="H54" s="218">
        <v>0</v>
      </c>
      <c r="I54" s="218">
        <v>0</v>
      </c>
      <c r="J54" s="218">
        <v>0</v>
      </c>
      <c r="K54" s="218">
        <v>0</v>
      </c>
      <c r="L54" s="218">
        <v>0</v>
      </c>
      <c r="M54" s="218">
        <v>0</v>
      </c>
      <c r="N54" s="218">
        <v>0</v>
      </c>
      <c r="O54" s="218">
        <v>0</v>
      </c>
      <c r="P54" s="218">
        <v>0</v>
      </c>
      <c r="Q54" s="218">
        <v>0</v>
      </c>
      <c r="R54" s="218">
        <v>0</v>
      </c>
      <c r="S54" s="218">
        <v>0</v>
      </c>
      <c r="T54" s="218">
        <v>0</v>
      </c>
      <c r="U54" s="218">
        <v>0</v>
      </c>
      <c r="V54" s="218">
        <v>0</v>
      </c>
      <c r="W54" s="218">
        <v>0</v>
      </c>
      <c r="X54" s="218">
        <v>0</v>
      </c>
      <c r="Y54" s="218">
        <v>0</v>
      </c>
      <c r="Z54" s="218">
        <v>0</v>
      </c>
      <c r="AA54" s="218">
        <v>0</v>
      </c>
      <c r="AB54" s="218">
        <v>0</v>
      </c>
      <c r="AC54" s="218">
        <v>0</v>
      </c>
      <c r="AD54" s="218">
        <v>0</v>
      </c>
      <c r="AE54" s="218">
        <v>0</v>
      </c>
      <c r="AF54" s="218">
        <v>0</v>
      </c>
      <c r="AG54" s="218">
        <v>0</v>
      </c>
      <c r="AH54" s="218">
        <v>0</v>
      </c>
      <c r="AI54" s="218">
        <v>0</v>
      </c>
      <c r="AJ54" s="218">
        <v>0</v>
      </c>
      <c r="AK54" s="218">
        <v>0</v>
      </c>
      <c r="AL54" s="218">
        <v>0</v>
      </c>
      <c r="AM54" s="218">
        <v>0</v>
      </c>
      <c r="AN54" s="218">
        <v>0</v>
      </c>
      <c r="AO54" s="218">
        <v>0</v>
      </c>
      <c r="AP54" s="218">
        <v>0</v>
      </c>
      <c r="AQ54" s="218">
        <v>0</v>
      </c>
      <c r="AR54" s="218">
        <v>0</v>
      </c>
      <c r="AS54" s="218">
        <v>0</v>
      </c>
      <c r="AT54" s="218">
        <v>0</v>
      </c>
      <c r="AU54" s="218">
        <v>0</v>
      </c>
      <c r="AV54" s="218">
        <v>0</v>
      </c>
      <c r="AW54" s="218">
        <v>0</v>
      </c>
      <c r="AX54" s="218">
        <v>0</v>
      </c>
      <c r="AY54" s="218">
        <v>0</v>
      </c>
      <c r="AZ54" s="218">
        <v>0</v>
      </c>
      <c r="BA54" s="218">
        <v>0</v>
      </c>
      <c r="BB54" s="218">
        <v>0</v>
      </c>
      <c r="BC54" s="218">
        <v>0</v>
      </c>
      <c r="BD54" s="218">
        <v>0</v>
      </c>
      <c r="BE54" s="218">
        <v>0</v>
      </c>
      <c r="BF54" s="218">
        <v>0</v>
      </c>
      <c r="BG54" s="218">
        <v>0</v>
      </c>
      <c r="BH54" s="218">
        <v>0</v>
      </c>
      <c r="BI54" s="218">
        <v>0</v>
      </c>
      <c r="BJ54" s="218">
        <v>0</v>
      </c>
      <c r="BK54" s="218">
        <v>0</v>
      </c>
      <c r="BL54" s="218">
        <v>0</v>
      </c>
      <c r="BM54" s="218">
        <v>0</v>
      </c>
      <c r="BN54" s="218">
        <v>0</v>
      </c>
      <c r="BO54" s="224">
        <v>0</v>
      </c>
      <c r="BP54" s="220">
        <f>SUM(C54:AV54,AX54:BO54)</f>
        <v>0</v>
      </c>
      <c r="BQ54" s="221"/>
      <c r="BR54" s="221"/>
      <c r="BS54" s="222"/>
      <c r="BT54" s="223">
        <f t="shared" si="0"/>
        <v>0</v>
      </c>
    </row>
    <row r="55" spans="2:72" s="211" customFormat="1" ht="21.75" customHeight="1" hidden="1">
      <c r="B55" s="217"/>
      <c r="C55" s="218">
        <v>0</v>
      </c>
      <c r="D55" s="218">
        <v>0</v>
      </c>
      <c r="E55" s="218">
        <v>0</v>
      </c>
      <c r="F55" s="218">
        <v>0</v>
      </c>
      <c r="G55" s="218">
        <v>0</v>
      </c>
      <c r="H55" s="218">
        <v>0</v>
      </c>
      <c r="I55" s="218">
        <v>0</v>
      </c>
      <c r="J55" s="218">
        <v>0</v>
      </c>
      <c r="K55" s="218">
        <v>0</v>
      </c>
      <c r="L55" s="218">
        <v>0</v>
      </c>
      <c r="M55" s="218">
        <v>0</v>
      </c>
      <c r="N55" s="218">
        <v>0</v>
      </c>
      <c r="O55" s="218">
        <v>0</v>
      </c>
      <c r="P55" s="218">
        <v>0</v>
      </c>
      <c r="Q55" s="218">
        <v>0</v>
      </c>
      <c r="R55" s="218">
        <v>0</v>
      </c>
      <c r="S55" s="218">
        <v>0</v>
      </c>
      <c r="T55" s="218">
        <v>0</v>
      </c>
      <c r="U55" s="218">
        <v>0</v>
      </c>
      <c r="V55" s="218">
        <v>0</v>
      </c>
      <c r="W55" s="218">
        <v>0</v>
      </c>
      <c r="X55" s="218">
        <v>0</v>
      </c>
      <c r="Y55" s="218">
        <v>0</v>
      </c>
      <c r="Z55" s="218">
        <v>0</v>
      </c>
      <c r="AA55" s="218">
        <v>0</v>
      </c>
      <c r="AB55" s="218">
        <v>0</v>
      </c>
      <c r="AC55" s="218">
        <v>0</v>
      </c>
      <c r="AD55" s="218">
        <v>0</v>
      </c>
      <c r="AE55" s="218">
        <v>0</v>
      </c>
      <c r="AF55" s="218">
        <v>0</v>
      </c>
      <c r="AG55" s="218">
        <v>0</v>
      </c>
      <c r="AH55" s="218">
        <v>0</v>
      </c>
      <c r="AI55" s="218">
        <v>0</v>
      </c>
      <c r="AJ55" s="218">
        <v>0</v>
      </c>
      <c r="AK55" s="218">
        <v>0</v>
      </c>
      <c r="AL55" s="218">
        <v>0</v>
      </c>
      <c r="AM55" s="218">
        <v>0</v>
      </c>
      <c r="AN55" s="218">
        <v>0</v>
      </c>
      <c r="AO55" s="218">
        <v>0</v>
      </c>
      <c r="AP55" s="218">
        <v>0</v>
      </c>
      <c r="AQ55" s="218">
        <v>0</v>
      </c>
      <c r="AR55" s="218">
        <v>0</v>
      </c>
      <c r="AS55" s="218">
        <v>0</v>
      </c>
      <c r="AT55" s="218">
        <v>0</v>
      </c>
      <c r="AU55" s="218">
        <v>0</v>
      </c>
      <c r="AV55" s="218">
        <v>0</v>
      </c>
      <c r="AW55" s="218">
        <v>0</v>
      </c>
      <c r="AX55" s="218">
        <v>0</v>
      </c>
      <c r="AY55" s="218">
        <v>0</v>
      </c>
      <c r="AZ55" s="218">
        <v>0</v>
      </c>
      <c r="BA55" s="218">
        <v>0</v>
      </c>
      <c r="BB55" s="218">
        <v>0</v>
      </c>
      <c r="BC55" s="218">
        <v>0</v>
      </c>
      <c r="BD55" s="218">
        <v>0</v>
      </c>
      <c r="BE55" s="218">
        <v>0</v>
      </c>
      <c r="BF55" s="218">
        <v>0</v>
      </c>
      <c r="BG55" s="218">
        <v>0</v>
      </c>
      <c r="BH55" s="218">
        <v>0</v>
      </c>
      <c r="BI55" s="218">
        <v>0</v>
      </c>
      <c r="BJ55" s="218">
        <v>0</v>
      </c>
      <c r="BK55" s="218">
        <v>0</v>
      </c>
      <c r="BL55" s="218">
        <v>0</v>
      </c>
      <c r="BM55" s="218">
        <v>0</v>
      </c>
      <c r="BN55" s="218">
        <v>0</v>
      </c>
      <c r="BO55" s="224">
        <v>0</v>
      </c>
      <c r="BP55" s="220">
        <f>SUM(C55:AW55,AY55:BO55)</f>
        <v>0</v>
      </c>
      <c r="BQ55" s="221"/>
      <c r="BR55" s="221"/>
      <c r="BS55" s="222"/>
      <c r="BT55" s="223">
        <f t="shared" si="0"/>
        <v>0</v>
      </c>
    </row>
    <row r="56" spans="2:72" s="211" customFormat="1" ht="21.75" customHeight="1" hidden="1">
      <c r="B56" s="217"/>
      <c r="C56" s="218">
        <v>0</v>
      </c>
      <c r="D56" s="218">
        <v>0</v>
      </c>
      <c r="E56" s="218">
        <v>0</v>
      </c>
      <c r="F56" s="218">
        <v>0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0</v>
      </c>
      <c r="N56" s="218">
        <v>0</v>
      </c>
      <c r="O56" s="218">
        <v>0</v>
      </c>
      <c r="P56" s="218">
        <v>0</v>
      </c>
      <c r="Q56" s="218">
        <v>0</v>
      </c>
      <c r="R56" s="218">
        <v>0</v>
      </c>
      <c r="S56" s="218">
        <v>0</v>
      </c>
      <c r="T56" s="218">
        <v>0</v>
      </c>
      <c r="U56" s="218">
        <v>0</v>
      </c>
      <c r="V56" s="218">
        <v>0</v>
      </c>
      <c r="W56" s="218">
        <v>0</v>
      </c>
      <c r="X56" s="218">
        <v>0</v>
      </c>
      <c r="Y56" s="218">
        <v>0</v>
      </c>
      <c r="Z56" s="218">
        <v>0</v>
      </c>
      <c r="AA56" s="218">
        <v>0</v>
      </c>
      <c r="AB56" s="218">
        <v>0</v>
      </c>
      <c r="AC56" s="218">
        <v>0</v>
      </c>
      <c r="AD56" s="218">
        <v>0</v>
      </c>
      <c r="AE56" s="218">
        <v>0</v>
      </c>
      <c r="AF56" s="218">
        <v>0</v>
      </c>
      <c r="AG56" s="218">
        <v>0</v>
      </c>
      <c r="AH56" s="218">
        <v>0</v>
      </c>
      <c r="AI56" s="218">
        <v>0</v>
      </c>
      <c r="AJ56" s="218">
        <v>0</v>
      </c>
      <c r="AK56" s="218">
        <v>0</v>
      </c>
      <c r="AL56" s="218">
        <v>0</v>
      </c>
      <c r="AM56" s="218">
        <v>0</v>
      </c>
      <c r="AN56" s="218">
        <v>0</v>
      </c>
      <c r="AO56" s="218">
        <v>0</v>
      </c>
      <c r="AP56" s="218">
        <v>0</v>
      </c>
      <c r="AQ56" s="218">
        <v>0</v>
      </c>
      <c r="AR56" s="218">
        <v>0</v>
      </c>
      <c r="AS56" s="218">
        <v>0</v>
      </c>
      <c r="AT56" s="218">
        <v>0</v>
      </c>
      <c r="AU56" s="218">
        <v>0</v>
      </c>
      <c r="AV56" s="218">
        <v>0</v>
      </c>
      <c r="AW56" s="218">
        <v>0</v>
      </c>
      <c r="AX56" s="218">
        <v>0</v>
      </c>
      <c r="AY56" s="218">
        <v>0</v>
      </c>
      <c r="AZ56" s="218">
        <v>0</v>
      </c>
      <c r="BA56" s="218">
        <v>0</v>
      </c>
      <c r="BB56" s="218">
        <v>0</v>
      </c>
      <c r="BC56" s="218">
        <v>0</v>
      </c>
      <c r="BD56" s="218">
        <v>0</v>
      </c>
      <c r="BE56" s="218">
        <v>0</v>
      </c>
      <c r="BF56" s="218">
        <v>0</v>
      </c>
      <c r="BG56" s="218">
        <v>0</v>
      </c>
      <c r="BH56" s="218">
        <v>0</v>
      </c>
      <c r="BI56" s="218">
        <v>0</v>
      </c>
      <c r="BJ56" s="218">
        <v>0</v>
      </c>
      <c r="BK56" s="218">
        <v>0</v>
      </c>
      <c r="BL56" s="218">
        <v>0</v>
      </c>
      <c r="BM56" s="218">
        <v>0</v>
      </c>
      <c r="BN56" s="218">
        <v>0</v>
      </c>
      <c r="BO56" s="224">
        <v>0</v>
      </c>
      <c r="BP56" s="220">
        <f>SUM(C56:AX56,AZ56:BO56)</f>
        <v>0</v>
      </c>
      <c r="BQ56" s="221"/>
      <c r="BR56" s="221"/>
      <c r="BS56" s="222"/>
      <c r="BT56" s="223">
        <f t="shared" si="0"/>
        <v>0</v>
      </c>
    </row>
    <row r="57" spans="2:72" s="211" customFormat="1" ht="21.75" customHeight="1" hidden="1">
      <c r="B57" s="217"/>
      <c r="C57" s="218">
        <v>0</v>
      </c>
      <c r="D57" s="218">
        <v>0</v>
      </c>
      <c r="E57" s="218">
        <v>0</v>
      </c>
      <c r="F57" s="218">
        <v>0</v>
      </c>
      <c r="G57" s="218">
        <v>0</v>
      </c>
      <c r="H57" s="218">
        <v>0</v>
      </c>
      <c r="I57" s="218">
        <v>0</v>
      </c>
      <c r="J57" s="218">
        <v>0</v>
      </c>
      <c r="K57" s="218">
        <v>0</v>
      </c>
      <c r="L57" s="218">
        <v>0</v>
      </c>
      <c r="M57" s="218">
        <v>0</v>
      </c>
      <c r="N57" s="218">
        <v>0</v>
      </c>
      <c r="O57" s="218">
        <v>0</v>
      </c>
      <c r="P57" s="218">
        <v>0</v>
      </c>
      <c r="Q57" s="218">
        <v>0</v>
      </c>
      <c r="R57" s="218">
        <v>0</v>
      </c>
      <c r="S57" s="218">
        <v>0</v>
      </c>
      <c r="T57" s="218">
        <v>0</v>
      </c>
      <c r="U57" s="218">
        <v>0</v>
      </c>
      <c r="V57" s="218">
        <v>0</v>
      </c>
      <c r="W57" s="218">
        <v>0</v>
      </c>
      <c r="X57" s="218">
        <v>0</v>
      </c>
      <c r="Y57" s="218">
        <v>0</v>
      </c>
      <c r="Z57" s="218">
        <v>0</v>
      </c>
      <c r="AA57" s="218">
        <v>0</v>
      </c>
      <c r="AB57" s="218">
        <v>0</v>
      </c>
      <c r="AC57" s="218">
        <v>0</v>
      </c>
      <c r="AD57" s="218">
        <v>0</v>
      </c>
      <c r="AE57" s="218">
        <v>0</v>
      </c>
      <c r="AF57" s="218">
        <v>0</v>
      </c>
      <c r="AG57" s="218">
        <v>0</v>
      </c>
      <c r="AH57" s="218">
        <v>0</v>
      </c>
      <c r="AI57" s="218">
        <v>0</v>
      </c>
      <c r="AJ57" s="218">
        <v>0</v>
      </c>
      <c r="AK57" s="218">
        <v>0</v>
      </c>
      <c r="AL57" s="218">
        <v>0</v>
      </c>
      <c r="AM57" s="218">
        <v>0</v>
      </c>
      <c r="AN57" s="218">
        <v>0</v>
      </c>
      <c r="AO57" s="218">
        <v>0</v>
      </c>
      <c r="AP57" s="218">
        <v>0</v>
      </c>
      <c r="AQ57" s="218">
        <v>0</v>
      </c>
      <c r="AR57" s="218">
        <v>0</v>
      </c>
      <c r="AS57" s="218">
        <v>0</v>
      </c>
      <c r="AT57" s="218">
        <v>0</v>
      </c>
      <c r="AU57" s="218">
        <v>0</v>
      </c>
      <c r="AV57" s="218">
        <v>0</v>
      </c>
      <c r="AW57" s="218">
        <v>0</v>
      </c>
      <c r="AX57" s="218">
        <v>0</v>
      </c>
      <c r="AY57" s="218">
        <v>0</v>
      </c>
      <c r="AZ57" s="218">
        <v>0</v>
      </c>
      <c r="BA57" s="218">
        <v>0</v>
      </c>
      <c r="BB57" s="218">
        <v>0</v>
      </c>
      <c r="BC57" s="218">
        <v>0</v>
      </c>
      <c r="BD57" s="218">
        <v>0</v>
      </c>
      <c r="BE57" s="218">
        <v>0</v>
      </c>
      <c r="BF57" s="218">
        <v>0</v>
      </c>
      <c r="BG57" s="218">
        <v>0</v>
      </c>
      <c r="BH57" s="218">
        <v>0</v>
      </c>
      <c r="BI57" s="218">
        <v>0</v>
      </c>
      <c r="BJ57" s="218">
        <v>0</v>
      </c>
      <c r="BK57" s="218">
        <v>0</v>
      </c>
      <c r="BL57" s="218">
        <v>0</v>
      </c>
      <c r="BM57" s="218">
        <v>0</v>
      </c>
      <c r="BN57" s="218">
        <v>0</v>
      </c>
      <c r="BO57" s="224">
        <v>0</v>
      </c>
      <c r="BP57" s="220">
        <f>SUM(C57:AY57,BA57:BO57)</f>
        <v>0</v>
      </c>
      <c r="BQ57" s="221"/>
      <c r="BR57" s="221"/>
      <c r="BS57" s="222"/>
      <c r="BT57" s="223">
        <f t="shared" si="0"/>
        <v>0</v>
      </c>
    </row>
    <row r="58" spans="2:72" s="211" customFormat="1" ht="21.75" customHeight="1" hidden="1">
      <c r="B58" s="217"/>
      <c r="C58" s="218">
        <v>0</v>
      </c>
      <c r="D58" s="218">
        <v>0</v>
      </c>
      <c r="E58" s="218">
        <v>0</v>
      </c>
      <c r="F58" s="218">
        <v>0</v>
      </c>
      <c r="G58" s="218">
        <v>0</v>
      </c>
      <c r="H58" s="218">
        <v>0</v>
      </c>
      <c r="I58" s="218">
        <v>0</v>
      </c>
      <c r="J58" s="218">
        <v>0</v>
      </c>
      <c r="K58" s="218">
        <v>0</v>
      </c>
      <c r="L58" s="218">
        <v>0</v>
      </c>
      <c r="M58" s="218">
        <v>0</v>
      </c>
      <c r="N58" s="218">
        <v>0</v>
      </c>
      <c r="O58" s="218">
        <v>0</v>
      </c>
      <c r="P58" s="218">
        <v>0</v>
      </c>
      <c r="Q58" s="218">
        <v>0</v>
      </c>
      <c r="R58" s="218">
        <v>0</v>
      </c>
      <c r="S58" s="218">
        <v>0</v>
      </c>
      <c r="T58" s="218">
        <v>0</v>
      </c>
      <c r="U58" s="218">
        <v>0</v>
      </c>
      <c r="V58" s="218">
        <v>0</v>
      </c>
      <c r="W58" s="218">
        <v>0</v>
      </c>
      <c r="X58" s="218">
        <v>0</v>
      </c>
      <c r="Y58" s="218">
        <v>0</v>
      </c>
      <c r="Z58" s="218">
        <v>0</v>
      </c>
      <c r="AA58" s="218">
        <v>0</v>
      </c>
      <c r="AB58" s="218">
        <v>0</v>
      </c>
      <c r="AC58" s="218">
        <v>0</v>
      </c>
      <c r="AD58" s="218">
        <v>0</v>
      </c>
      <c r="AE58" s="218">
        <v>0</v>
      </c>
      <c r="AF58" s="218">
        <v>0</v>
      </c>
      <c r="AG58" s="218">
        <v>0</v>
      </c>
      <c r="AH58" s="218">
        <v>0</v>
      </c>
      <c r="AI58" s="218">
        <v>0</v>
      </c>
      <c r="AJ58" s="218">
        <v>0</v>
      </c>
      <c r="AK58" s="218">
        <v>0</v>
      </c>
      <c r="AL58" s="218">
        <v>0</v>
      </c>
      <c r="AM58" s="218">
        <v>0</v>
      </c>
      <c r="AN58" s="218">
        <v>0</v>
      </c>
      <c r="AO58" s="218">
        <v>0</v>
      </c>
      <c r="AP58" s="218">
        <v>0</v>
      </c>
      <c r="AQ58" s="218">
        <v>0</v>
      </c>
      <c r="AR58" s="218">
        <v>0</v>
      </c>
      <c r="AS58" s="218">
        <v>0</v>
      </c>
      <c r="AT58" s="218">
        <v>0</v>
      </c>
      <c r="AU58" s="218">
        <v>0</v>
      </c>
      <c r="AV58" s="218">
        <v>0</v>
      </c>
      <c r="AW58" s="218">
        <v>0</v>
      </c>
      <c r="AX58" s="218">
        <v>0</v>
      </c>
      <c r="AY58" s="218">
        <v>0</v>
      </c>
      <c r="AZ58" s="218">
        <v>0</v>
      </c>
      <c r="BA58" s="218">
        <v>0</v>
      </c>
      <c r="BB58" s="218">
        <v>0</v>
      </c>
      <c r="BC58" s="218">
        <v>0</v>
      </c>
      <c r="BD58" s="218">
        <v>0</v>
      </c>
      <c r="BE58" s="218">
        <v>0</v>
      </c>
      <c r="BF58" s="218">
        <v>0</v>
      </c>
      <c r="BG58" s="218">
        <v>0</v>
      </c>
      <c r="BH58" s="218">
        <v>0</v>
      </c>
      <c r="BI58" s="218">
        <v>0</v>
      </c>
      <c r="BJ58" s="218">
        <v>0</v>
      </c>
      <c r="BK58" s="218">
        <v>0</v>
      </c>
      <c r="BL58" s="218">
        <v>0</v>
      </c>
      <c r="BM58" s="218">
        <v>0</v>
      </c>
      <c r="BN58" s="218">
        <v>0</v>
      </c>
      <c r="BO58" s="224">
        <v>0</v>
      </c>
      <c r="BP58" s="220">
        <f>SUM(C58:AZ58,BB58:BO58)</f>
        <v>0</v>
      </c>
      <c r="BQ58" s="221"/>
      <c r="BR58" s="221"/>
      <c r="BS58" s="222"/>
      <c r="BT58" s="223">
        <f t="shared" si="0"/>
        <v>0</v>
      </c>
    </row>
    <row r="59" spans="2:72" s="211" customFormat="1" ht="21.75" customHeight="1" hidden="1">
      <c r="B59" s="217"/>
      <c r="C59" s="218">
        <v>0</v>
      </c>
      <c r="D59" s="218">
        <v>0</v>
      </c>
      <c r="E59" s="218">
        <v>0</v>
      </c>
      <c r="F59" s="218">
        <v>0</v>
      </c>
      <c r="G59" s="218">
        <v>0</v>
      </c>
      <c r="H59" s="218">
        <v>0</v>
      </c>
      <c r="I59" s="218">
        <v>0</v>
      </c>
      <c r="J59" s="218">
        <v>0</v>
      </c>
      <c r="K59" s="218">
        <v>0</v>
      </c>
      <c r="L59" s="218">
        <v>0</v>
      </c>
      <c r="M59" s="218">
        <v>0</v>
      </c>
      <c r="N59" s="218">
        <v>0</v>
      </c>
      <c r="O59" s="218">
        <v>0</v>
      </c>
      <c r="P59" s="218">
        <v>0</v>
      </c>
      <c r="Q59" s="218">
        <v>0</v>
      </c>
      <c r="R59" s="218">
        <v>0</v>
      </c>
      <c r="S59" s="218">
        <v>0</v>
      </c>
      <c r="T59" s="218">
        <v>0</v>
      </c>
      <c r="U59" s="218">
        <v>0</v>
      </c>
      <c r="V59" s="218">
        <v>0</v>
      </c>
      <c r="W59" s="218">
        <v>0</v>
      </c>
      <c r="X59" s="218">
        <v>0</v>
      </c>
      <c r="Y59" s="218">
        <v>0</v>
      </c>
      <c r="Z59" s="218">
        <v>0</v>
      </c>
      <c r="AA59" s="218">
        <v>0</v>
      </c>
      <c r="AB59" s="218">
        <v>0</v>
      </c>
      <c r="AC59" s="218">
        <v>0</v>
      </c>
      <c r="AD59" s="218">
        <v>0</v>
      </c>
      <c r="AE59" s="218">
        <v>0</v>
      </c>
      <c r="AF59" s="218">
        <v>0</v>
      </c>
      <c r="AG59" s="218">
        <v>0</v>
      </c>
      <c r="AH59" s="218">
        <v>0</v>
      </c>
      <c r="AI59" s="218">
        <v>0</v>
      </c>
      <c r="AJ59" s="218">
        <v>0</v>
      </c>
      <c r="AK59" s="218">
        <v>0</v>
      </c>
      <c r="AL59" s="218">
        <v>0</v>
      </c>
      <c r="AM59" s="218">
        <v>0</v>
      </c>
      <c r="AN59" s="218">
        <v>0</v>
      </c>
      <c r="AO59" s="218">
        <v>0</v>
      </c>
      <c r="AP59" s="218">
        <v>0</v>
      </c>
      <c r="AQ59" s="218">
        <v>0</v>
      </c>
      <c r="AR59" s="218">
        <v>0</v>
      </c>
      <c r="AS59" s="218">
        <v>0</v>
      </c>
      <c r="AT59" s="218">
        <v>0</v>
      </c>
      <c r="AU59" s="218">
        <v>0</v>
      </c>
      <c r="AV59" s="218">
        <v>0</v>
      </c>
      <c r="AW59" s="218">
        <v>0</v>
      </c>
      <c r="AX59" s="218">
        <v>0</v>
      </c>
      <c r="AY59" s="218">
        <v>0</v>
      </c>
      <c r="AZ59" s="218">
        <v>0</v>
      </c>
      <c r="BA59" s="218">
        <v>0</v>
      </c>
      <c r="BB59" s="218">
        <v>0</v>
      </c>
      <c r="BC59" s="218">
        <v>0</v>
      </c>
      <c r="BD59" s="218">
        <v>0</v>
      </c>
      <c r="BE59" s="218">
        <v>0</v>
      </c>
      <c r="BF59" s="218">
        <v>0</v>
      </c>
      <c r="BG59" s="218">
        <v>0</v>
      </c>
      <c r="BH59" s="218">
        <v>0</v>
      </c>
      <c r="BI59" s="218">
        <v>0</v>
      </c>
      <c r="BJ59" s="218">
        <v>0</v>
      </c>
      <c r="BK59" s="218">
        <v>0</v>
      </c>
      <c r="BL59" s="218">
        <v>0</v>
      </c>
      <c r="BM59" s="218">
        <v>0</v>
      </c>
      <c r="BN59" s="218">
        <v>0</v>
      </c>
      <c r="BO59" s="224">
        <v>0</v>
      </c>
      <c r="BP59" s="220">
        <f>SUM(C59:BA59,BC59:BO59)</f>
        <v>0</v>
      </c>
      <c r="BQ59" s="221"/>
      <c r="BR59" s="221"/>
      <c r="BS59" s="222"/>
      <c r="BT59" s="223">
        <f t="shared" si="0"/>
        <v>0</v>
      </c>
    </row>
    <row r="60" spans="2:72" s="211" customFormat="1" ht="21.75" customHeight="1" hidden="1">
      <c r="B60" s="217"/>
      <c r="C60" s="218">
        <v>0</v>
      </c>
      <c r="D60" s="218">
        <v>0</v>
      </c>
      <c r="E60" s="218">
        <v>0</v>
      </c>
      <c r="F60" s="218">
        <v>0</v>
      </c>
      <c r="G60" s="218">
        <v>0</v>
      </c>
      <c r="H60" s="218">
        <v>0</v>
      </c>
      <c r="I60" s="218">
        <v>0</v>
      </c>
      <c r="J60" s="218">
        <v>0</v>
      </c>
      <c r="K60" s="218">
        <v>0</v>
      </c>
      <c r="L60" s="218">
        <v>0</v>
      </c>
      <c r="M60" s="218">
        <v>0</v>
      </c>
      <c r="N60" s="218">
        <v>0</v>
      </c>
      <c r="O60" s="218">
        <v>0</v>
      </c>
      <c r="P60" s="218">
        <v>0</v>
      </c>
      <c r="Q60" s="218">
        <v>0</v>
      </c>
      <c r="R60" s="218">
        <v>0</v>
      </c>
      <c r="S60" s="218">
        <v>0</v>
      </c>
      <c r="T60" s="218">
        <v>0</v>
      </c>
      <c r="U60" s="218">
        <v>0</v>
      </c>
      <c r="V60" s="218">
        <v>0</v>
      </c>
      <c r="W60" s="218">
        <v>0</v>
      </c>
      <c r="X60" s="218">
        <v>0</v>
      </c>
      <c r="Y60" s="218">
        <v>0</v>
      </c>
      <c r="Z60" s="218">
        <v>0</v>
      </c>
      <c r="AA60" s="218">
        <v>0</v>
      </c>
      <c r="AB60" s="218">
        <v>0</v>
      </c>
      <c r="AC60" s="218">
        <v>0</v>
      </c>
      <c r="AD60" s="218">
        <v>0</v>
      </c>
      <c r="AE60" s="218">
        <v>0</v>
      </c>
      <c r="AF60" s="218">
        <v>0</v>
      </c>
      <c r="AG60" s="218">
        <v>0</v>
      </c>
      <c r="AH60" s="218">
        <v>0</v>
      </c>
      <c r="AI60" s="218">
        <v>0</v>
      </c>
      <c r="AJ60" s="218">
        <v>0</v>
      </c>
      <c r="AK60" s="218">
        <v>0</v>
      </c>
      <c r="AL60" s="218">
        <v>0</v>
      </c>
      <c r="AM60" s="218">
        <v>0</v>
      </c>
      <c r="AN60" s="218">
        <v>0</v>
      </c>
      <c r="AO60" s="218">
        <v>0</v>
      </c>
      <c r="AP60" s="218">
        <v>0</v>
      </c>
      <c r="AQ60" s="218">
        <v>0</v>
      </c>
      <c r="AR60" s="218">
        <v>0</v>
      </c>
      <c r="AS60" s="218">
        <v>0</v>
      </c>
      <c r="AT60" s="218">
        <v>0</v>
      </c>
      <c r="AU60" s="218">
        <v>0</v>
      </c>
      <c r="AV60" s="218">
        <v>0</v>
      </c>
      <c r="AW60" s="218">
        <v>0</v>
      </c>
      <c r="AX60" s="218">
        <v>0</v>
      </c>
      <c r="AY60" s="218">
        <v>0</v>
      </c>
      <c r="AZ60" s="218">
        <v>0</v>
      </c>
      <c r="BA60" s="218">
        <v>0</v>
      </c>
      <c r="BB60" s="218">
        <v>0</v>
      </c>
      <c r="BC60" s="218">
        <v>0</v>
      </c>
      <c r="BD60" s="218">
        <v>0</v>
      </c>
      <c r="BE60" s="218">
        <v>0</v>
      </c>
      <c r="BF60" s="218">
        <v>0</v>
      </c>
      <c r="BG60" s="218">
        <v>0</v>
      </c>
      <c r="BH60" s="218">
        <v>0</v>
      </c>
      <c r="BI60" s="218">
        <v>0</v>
      </c>
      <c r="BJ60" s="218">
        <v>0</v>
      </c>
      <c r="BK60" s="218">
        <v>0</v>
      </c>
      <c r="BL60" s="218">
        <v>0</v>
      </c>
      <c r="BM60" s="218">
        <v>0</v>
      </c>
      <c r="BN60" s="218">
        <v>0</v>
      </c>
      <c r="BO60" s="224">
        <v>0</v>
      </c>
      <c r="BP60" s="220">
        <f>SUM(C60:BB60,BD60:BO60)</f>
        <v>0</v>
      </c>
      <c r="BQ60" s="221"/>
      <c r="BR60" s="221"/>
      <c r="BS60" s="222"/>
      <c r="BT60" s="223">
        <f t="shared" si="0"/>
        <v>0</v>
      </c>
    </row>
    <row r="61" spans="2:72" s="211" customFormat="1" ht="21.75" customHeight="1" hidden="1">
      <c r="B61" s="217"/>
      <c r="C61" s="218">
        <v>0</v>
      </c>
      <c r="D61" s="218">
        <v>0</v>
      </c>
      <c r="E61" s="218">
        <v>0</v>
      </c>
      <c r="F61" s="218">
        <v>0</v>
      </c>
      <c r="G61" s="218">
        <v>0</v>
      </c>
      <c r="H61" s="218">
        <v>0</v>
      </c>
      <c r="I61" s="218">
        <v>0</v>
      </c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18">
        <v>0</v>
      </c>
      <c r="P61" s="218">
        <v>0</v>
      </c>
      <c r="Q61" s="218">
        <v>0</v>
      </c>
      <c r="R61" s="218">
        <v>0</v>
      </c>
      <c r="S61" s="218">
        <v>0</v>
      </c>
      <c r="T61" s="218">
        <v>0</v>
      </c>
      <c r="U61" s="218">
        <v>0</v>
      </c>
      <c r="V61" s="218">
        <v>0</v>
      </c>
      <c r="W61" s="218">
        <v>0</v>
      </c>
      <c r="X61" s="218">
        <v>0</v>
      </c>
      <c r="Y61" s="218">
        <v>0</v>
      </c>
      <c r="Z61" s="218">
        <v>0</v>
      </c>
      <c r="AA61" s="218">
        <v>0</v>
      </c>
      <c r="AB61" s="218">
        <v>0</v>
      </c>
      <c r="AC61" s="218">
        <v>0</v>
      </c>
      <c r="AD61" s="218">
        <v>0</v>
      </c>
      <c r="AE61" s="218">
        <v>0</v>
      </c>
      <c r="AF61" s="218">
        <v>0</v>
      </c>
      <c r="AG61" s="218">
        <v>0</v>
      </c>
      <c r="AH61" s="218">
        <v>0</v>
      </c>
      <c r="AI61" s="218">
        <v>0</v>
      </c>
      <c r="AJ61" s="218">
        <v>0</v>
      </c>
      <c r="AK61" s="218">
        <v>0</v>
      </c>
      <c r="AL61" s="218">
        <v>0</v>
      </c>
      <c r="AM61" s="218">
        <v>0</v>
      </c>
      <c r="AN61" s="218">
        <v>0</v>
      </c>
      <c r="AO61" s="218">
        <v>0</v>
      </c>
      <c r="AP61" s="218">
        <v>0</v>
      </c>
      <c r="AQ61" s="218">
        <v>0</v>
      </c>
      <c r="AR61" s="218">
        <v>0</v>
      </c>
      <c r="AS61" s="218">
        <v>0</v>
      </c>
      <c r="AT61" s="218">
        <v>0</v>
      </c>
      <c r="AU61" s="218">
        <v>0</v>
      </c>
      <c r="AV61" s="218">
        <v>0</v>
      </c>
      <c r="AW61" s="218">
        <v>0</v>
      </c>
      <c r="AX61" s="218">
        <v>0</v>
      </c>
      <c r="AY61" s="218">
        <v>0</v>
      </c>
      <c r="AZ61" s="218">
        <v>0</v>
      </c>
      <c r="BA61" s="218">
        <v>0</v>
      </c>
      <c r="BB61" s="218">
        <v>0</v>
      </c>
      <c r="BC61" s="218">
        <v>0</v>
      </c>
      <c r="BD61" s="218">
        <v>0</v>
      </c>
      <c r="BE61" s="218">
        <v>0</v>
      </c>
      <c r="BF61" s="218">
        <v>0</v>
      </c>
      <c r="BG61" s="218">
        <v>0</v>
      </c>
      <c r="BH61" s="218">
        <v>0</v>
      </c>
      <c r="BI61" s="218">
        <v>0</v>
      </c>
      <c r="BJ61" s="218">
        <v>0</v>
      </c>
      <c r="BK61" s="218">
        <v>0</v>
      </c>
      <c r="BL61" s="218">
        <v>0</v>
      </c>
      <c r="BM61" s="218">
        <v>0</v>
      </c>
      <c r="BN61" s="218">
        <v>0</v>
      </c>
      <c r="BO61" s="224">
        <v>0</v>
      </c>
      <c r="BP61" s="220">
        <f>SUM(C61:BC61,BE61:BO61)</f>
        <v>0</v>
      </c>
      <c r="BQ61" s="221"/>
      <c r="BR61" s="221"/>
      <c r="BS61" s="222"/>
      <c r="BT61" s="223">
        <f t="shared" si="0"/>
        <v>0</v>
      </c>
    </row>
    <row r="62" spans="2:72" s="211" customFormat="1" ht="21.75" customHeight="1" hidden="1">
      <c r="B62" s="217"/>
      <c r="C62" s="218">
        <v>0</v>
      </c>
      <c r="D62" s="218">
        <v>0</v>
      </c>
      <c r="E62" s="218">
        <v>0</v>
      </c>
      <c r="F62" s="218">
        <v>0</v>
      </c>
      <c r="G62" s="218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8">
        <v>0</v>
      </c>
      <c r="N62" s="218">
        <v>0</v>
      </c>
      <c r="O62" s="218">
        <v>0</v>
      </c>
      <c r="P62" s="218">
        <v>0</v>
      </c>
      <c r="Q62" s="218">
        <v>0</v>
      </c>
      <c r="R62" s="218">
        <v>0</v>
      </c>
      <c r="S62" s="218">
        <v>0</v>
      </c>
      <c r="T62" s="218">
        <v>0</v>
      </c>
      <c r="U62" s="218">
        <v>0</v>
      </c>
      <c r="V62" s="218">
        <v>0</v>
      </c>
      <c r="W62" s="218">
        <v>0</v>
      </c>
      <c r="X62" s="218">
        <v>0</v>
      </c>
      <c r="Y62" s="218">
        <v>0</v>
      </c>
      <c r="Z62" s="218">
        <v>0</v>
      </c>
      <c r="AA62" s="218">
        <v>0</v>
      </c>
      <c r="AB62" s="218">
        <v>0</v>
      </c>
      <c r="AC62" s="218">
        <v>0</v>
      </c>
      <c r="AD62" s="218">
        <v>0</v>
      </c>
      <c r="AE62" s="218">
        <v>0</v>
      </c>
      <c r="AF62" s="218">
        <v>0</v>
      </c>
      <c r="AG62" s="218">
        <v>0</v>
      </c>
      <c r="AH62" s="218">
        <v>0</v>
      </c>
      <c r="AI62" s="218">
        <v>0</v>
      </c>
      <c r="AJ62" s="218">
        <v>0</v>
      </c>
      <c r="AK62" s="218">
        <v>0</v>
      </c>
      <c r="AL62" s="218">
        <v>0</v>
      </c>
      <c r="AM62" s="218">
        <v>0</v>
      </c>
      <c r="AN62" s="218">
        <v>0</v>
      </c>
      <c r="AO62" s="218">
        <v>0</v>
      </c>
      <c r="AP62" s="218">
        <v>0</v>
      </c>
      <c r="AQ62" s="218">
        <v>0</v>
      </c>
      <c r="AR62" s="218">
        <v>0</v>
      </c>
      <c r="AS62" s="218">
        <v>0</v>
      </c>
      <c r="AT62" s="218">
        <v>0</v>
      </c>
      <c r="AU62" s="218">
        <v>0</v>
      </c>
      <c r="AV62" s="218">
        <v>0</v>
      </c>
      <c r="AW62" s="218">
        <v>0</v>
      </c>
      <c r="AX62" s="218">
        <v>0</v>
      </c>
      <c r="AY62" s="218">
        <v>0</v>
      </c>
      <c r="AZ62" s="218">
        <v>0</v>
      </c>
      <c r="BA62" s="218">
        <v>0</v>
      </c>
      <c r="BB62" s="218">
        <v>0</v>
      </c>
      <c r="BC62" s="218">
        <v>0</v>
      </c>
      <c r="BD62" s="218">
        <v>0</v>
      </c>
      <c r="BE62" s="218">
        <v>0</v>
      </c>
      <c r="BF62" s="218">
        <v>0</v>
      </c>
      <c r="BG62" s="218">
        <v>0</v>
      </c>
      <c r="BH62" s="218">
        <v>0</v>
      </c>
      <c r="BI62" s="218">
        <v>0</v>
      </c>
      <c r="BJ62" s="218">
        <v>0</v>
      </c>
      <c r="BK62" s="218">
        <v>0</v>
      </c>
      <c r="BL62" s="218">
        <v>0</v>
      </c>
      <c r="BM62" s="218">
        <v>0</v>
      </c>
      <c r="BN62" s="218">
        <v>0</v>
      </c>
      <c r="BO62" s="224">
        <v>0</v>
      </c>
      <c r="BP62" s="220">
        <f>SUM(C62:BD62,BF62:BO62)</f>
        <v>0</v>
      </c>
      <c r="BQ62" s="221"/>
      <c r="BR62" s="221"/>
      <c r="BS62" s="222"/>
      <c r="BT62" s="223">
        <f t="shared" si="0"/>
        <v>0</v>
      </c>
    </row>
    <row r="63" spans="2:72" s="211" customFormat="1" ht="21.75" customHeight="1" hidden="1">
      <c r="B63" s="217"/>
      <c r="C63" s="218">
        <v>0</v>
      </c>
      <c r="D63" s="218">
        <v>0</v>
      </c>
      <c r="E63" s="218">
        <v>0</v>
      </c>
      <c r="F63" s="218">
        <v>0</v>
      </c>
      <c r="G63" s="218">
        <v>0</v>
      </c>
      <c r="H63" s="218">
        <v>0</v>
      </c>
      <c r="I63" s="218">
        <v>0</v>
      </c>
      <c r="J63" s="218">
        <v>0</v>
      </c>
      <c r="K63" s="218">
        <v>0</v>
      </c>
      <c r="L63" s="218">
        <v>0</v>
      </c>
      <c r="M63" s="218">
        <v>0</v>
      </c>
      <c r="N63" s="218">
        <v>0</v>
      </c>
      <c r="O63" s="218">
        <v>0</v>
      </c>
      <c r="P63" s="218">
        <v>0</v>
      </c>
      <c r="Q63" s="218">
        <v>0</v>
      </c>
      <c r="R63" s="218">
        <v>0</v>
      </c>
      <c r="S63" s="218">
        <v>0</v>
      </c>
      <c r="T63" s="218">
        <v>0</v>
      </c>
      <c r="U63" s="218">
        <v>0</v>
      </c>
      <c r="V63" s="218">
        <v>0</v>
      </c>
      <c r="W63" s="218">
        <v>0</v>
      </c>
      <c r="X63" s="218">
        <v>0</v>
      </c>
      <c r="Y63" s="218">
        <v>0</v>
      </c>
      <c r="Z63" s="218">
        <v>0</v>
      </c>
      <c r="AA63" s="218">
        <v>0</v>
      </c>
      <c r="AB63" s="218">
        <v>0</v>
      </c>
      <c r="AC63" s="218">
        <v>0</v>
      </c>
      <c r="AD63" s="218">
        <v>0</v>
      </c>
      <c r="AE63" s="218">
        <v>0</v>
      </c>
      <c r="AF63" s="218">
        <v>0</v>
      </c>
      <c r="AG63" s="218">
        <v>0</v>
      </c>
      <c r="AH63" s="218">
        <v>0</v>
      </c>
      <c r="AI63" s="218">
        <v>0</v>
      </c>
      <c r="AJ63" s="218">
        <v>0</v>
      </c>
      <c r="AK63" s="218">
        <v>0</v>
      </c>
      <c r="AL63" s="218">
        <v>0</v>
      </c>
      <c r="AM63" s="218">
        <v>0</v>
      </c>
      <c r="AN63" s="218">
        <v>0</v>
      </c>
      <c r="AO63" s="218">
        <v>0</v>
      </c>
      <c r="AP63" s="218">
        <v>0</v>
      </c>
      <c r="AQ63" s="218">
        <v>0</v>
      </c>
      <c r="AR63" s="218">
        <v>0</v>
      </c>
      <c r="AS63" s="218">
        <v>0</v>
      </c>
      <c r="AT63" s="218">
        <v>0</v>
      </c>
      <c r="AU63" s="218">
        <v>0</v>
      </c>
      <c r="AV63" s="218">
        <v>0</v>
      </c>
      <c r="AW63" s="218">
        <v>0</v>
      </c>
      <c r="AX63" s="218">
        <v>0</v>
      </c>
      <c r="AY63" s="218">
        <v>0</v>
      </c>
      <c r="AZ63" s="218">
        <v>0</v>
      </c>
      <c r="BA63" s="218">
        <v>0</v>
      </c>
      <c r="BB63" s="218">
        <v>0</v>
      </c>
      <c r="BC63" s="218">
        <v>0</v>
      </c>
      <c r="BD63" s="218">
        <v>0</v>
      </c>
      <c r="BE63" s="218">
        <v>0</v>
      </c>
      <c r="BF63" s="218">
        <v>0</v>
      </c>
      <c r="BG63" s="218">
        <v>0</v>
      </c>
      <c r="BH63" s="218">
        <v>0</v>
      </c>
      <c r="BI63" s="218">
        <v>0</v>
      </c>
      <c r="BJ63" s="218">
        <v>0</v>
      </c>
      <c r="BK63" s="218">
        <v>0</v>
      </c>
      <c r="BL63" s="218">
        <v>0</v>
      </c>
      <c r="BM63" s="218">
        <v>0</v>
      </c>
      <c r="BN63" s="218">
        <v>0</v>
      </c>
      <c r="BO63" s="224">
        <v>0</v>
      </c>
      <c r="BP63" s="220">
        <f>SUM(C63:BE63,BG63:BO63)</f>
        <v>0</v>
      </c>
      <c r="BQ63" s="221"/>
      <c r="BR63" s="221"/>
      <c r="BS63" s="222"/>
      <c r="BT63" s="223">
        <f t="shared" si="0"/>
        <v>0</v>
      </c>
    </row>
    <row r="64" spans="2:72" s="211" customFormat="1" ht="21.75" customHeight="1" hidden="1">
      <c r="B64" s="217"/>
      <c r="C64" s="218">
        <v>0</v>
      </c>
      <c r="D64" s="218">
        <v>0</v>
      </c>
      <c r="E64" s="218">
        <v>0</v>
      </c>
      <c r="F64" s="218">
        <v>0</v>
      </c>
      <c r="G64" s="218">
        <v>0</v>
      </c>
      <c r="H64" s="218">
        <v>0</v>
      </c>
      <c r="I64" s="218">
        <v>0</v>
      </c>
      <c r="J64" s="218">
        <v>0</v>
      </c>
      <c r="K64" s="218">
        <v>0</v>
      </c>
      <c r="L64" s="218">
        <v>0</v>
      </c>
      <c r="M64" s="218">
        <v>0</v>
      </c>
      <c r="N64" s="218">
        <v>0</v>
      </c>
      <c r="O64" s="218">
        <v>0</v>
      </c>
      <c r="P64" s="218">
        <v>0</v>
      </c>
      <c r="Q64" s="218">
        <v>0</v>
      </c>
      <c r="R64" s="218">
        <v>0</v>
      </c>
      <c r="S64" s="218">
        <v>0</v>
      </c>
      <c r="T64" s="218">
        <v>0</v>
      </c>
      <c r="U64" s="218">
        <v>0</v>
      </c>
      <c r="V64" s="218">
        <v>0</v>
      </c>
      <c r="W64" s="218">
        <v>0</v>
      </c>
      <c r="X64" s="218">
        <v>0</v>
      </c>
      <c r="Y64" s="218">
        <v>0</v>
      </c>
      <c r="Z64" s="218">
        <v>0</v>
      </c>
      <c r="AA64" s="218">
        <v>0</v>
      </c>
      <c r="AB64" s="218">
        <v>0</v>
      </c>
      <c r="AC64" s="218">
        <v>0</v>
      </c>
      <c r="AD64" s="218">
        <v>0</v>
      </c>
      <c r="AE64" s="218">
        <v>0</v>
      </c>
      <c r="AF64" s="218">
        <v>0</v>
      </c>
      <c r="AG64" s="218">
        <v>0</v>
      </c>
      <c r="AH64" s="218">
        <v>0</v>
      </c>
      <c r="AI64" s="218">
        <v>0</v>
      </c>
      <c r="AJ64" s="218">
        <v>0</v>
      </c>
      <c r="AK64" s="218">
        <v>0</v>
      </c>
      <c r="AL64" s="218">
        <v>0</v>
      </c>
      <c r="AM64" s="218">
        <v>0</v>
      </c>
      <c r="AN64" s="218">
        <v>0</v>
      </c>
      <c r="AO64" s="218">
        <v>0</v>
      </c>
      <c r="AP64" s="218">
        <v>0</v>
      </c>
      <c r="AQ64" s="218">
        <v>0</v>
      </c>
      <c r="AR64" s="218">
        <v>0</v>
      </c>
      <c r="AS64" s="218">
        <v>0</v>
      </c>
      <c r="AT64" s="218">
        <v>0</v>
      </c>
      <c r="AU64" s="218">
        <v>0</v>
      </c>
      <c r="AV64" s="218">
        <v>0</v>
      </c>
      <c r="AW64" s="218">
        <v>0</v>
      </c>
      <c r="AX64" s="218">
        <v>0</v>
      </c>
      <c r="AY64" s="218">
        <v>0</v>
      </c>
      <c r="AZ64" s="218">
        <v>0</v>
      </c>
      <c r="BA64" s="218">
        <v>0</v>
      </c>
      <c r="BB64" s="218">
        <v>0</v>
      </c>
      <c r="BC64" s="218">
        <v>0</v>
      </c>
      <c r="BD64" s="218">
        <v>0</v>
      </c>
      <c r="BE64" s="218">
        <v>0</v>
      </c>
      <c r="BF64" s="218">
        <v>0</v>
      </c>
      <c r="BG64" s="218">
        <v>0</v>
      </c>
      <c r="BH64" s="218">
        <v>0</v>
      </c>
      <c r="BI64" s="218">
        <v>0</v>
      </c>
      <c r="BJ64" s="218">
        <v>0</v>
      </c>
      <c r="BK64" s="218">
        <v>0</v>
      </c>
      <c r="BL64" s="218">
        <v>0</v>
      </c>
      <c r="BM64" s="218">
        <v>0</v>
      </c>
      <c r="BN64" s="218">
        <v>0</v>
      </c>
      <c r="BO64" s="224">
        <v>0</v>
      </c>
      <c r="BP64" s="220">
        <f>SUM(C64:BF64,BH64:BO64)</f>
        <v>0</v>
      </c>
      <c r="BQ64" s="221"/>
      <c r="BR64" s="221"/>
      <c r="BS64" s="222"/>
      <c r="BT64" s="223">
        <f t="shared" si="0"/>
        <v>0</v>
      </c>
    </row>
    <row r="65" spans="2:72" s="211" customFormat="1" ht="21.75" customHeight="1" hidden="1">
      <c r="B65" s="217"/>
      <c r="C65" s="218">
        <v>0</v>
      </c>
      <c r="D65" s="218">
        <v>0</v>
      </c>
      <c r="E65" s="218">
        <v>0</v>
      </c>
      <c r="F65" s="218">
        <v>0</v>
      </c>
      <c r="G65" s="218">
        <v>0</v>
      </c>
      <c r="H65" s="218">
        <v>0</v>
      </c>
      <c r="I65" s="218">
        <v>0</v>
      </c>
      <c r="J65" s="218">
        <v>0</v>
      </c>
      <c r="K65" s="218">
        <v>0</v>
      </c>
      <c r="L65" s="218">
        <v>0</v>
      </c>
      <c r="M65" s="218">
        <v>0</v>
      </c>
      <c r="N65" s="218">
        <v>0</v>
      </c>
      <c r="O65" s="218">
        <v>0</v>
      </c>
      <c r="P65" s="218">
        <v>0</v>
      </c>
      <c r="Q65" s="218">
        <v>0</v>
      </c>
      <c r="R65" s="218">
        <v>0</v>
      </c>
      <c r="S65" s="218">
        <v>0</v>
      </c>
      <c r="T65" s="218">
        <v>0</v>
      </c>
      <c r="U65" s="218">
        <v>0</v>
      </c>
      <c r="V65" s="218">
        <v>0</v>
      </c>
      <c r="W65" s="218">
        <v>0</v>
      </c>
      <c r="X65" s="218">
        <v>0</v>
      </c>
      <c r="Y65" s="218">
        <v>0</v>
      </c>
      <c r="Z65" s="218">
        <v>0</v>
      </c>
      <c r="AA65" s="218">
        <v>0</v>
      </c>
      <c r="AB65" s="218">
        <v>0</v>
      </c>
      <c r="AC65" s="218">
        <v>0</v>
      </c>
      <c r="AD65" s="218">
        <v>0</v>
      </c>
      <c r="AE65" s="218">
        <v>0</v>
      </c>
      <c r="AF65" s="218">
        <v>0</v>
      </c>
      <c r="AG65" s="218">
        <v>0</v>
      </c>
      <c r="AH65" s="218">
        <v>0</v>
      </c>
      <c r="AI65" s="218">
        <v>0</v>
      </c>
      <c r="AJ65" s="218">
        <v>0</v>
      </c>
      <c r="AK65" s="218">
        <v>0</v>
      </c>
      <c r="AL65" s="218">
        <v>0</v>
      </c>
      <c r="AM65" s="218">
        <v>0</v>
      </c>
      <c r="AN65" s="218">
        <v>0</v>
      </c>
      <c r="AO65" s="218">
        <v>0</v>
      </c>
      <c r="AP65" s="218">
        <v>0</v>
      </c>
      <c r="AQ65" s="218">
        <v>0</v>
      </c>
      <c r="AR65" s="218">
        <v>0</v>
      </c>
      <c r="AS65" s="218">
        <v>0</v>
      </c>
      <c r="AT65" s="218">
        <v>0</v>
      </c>
      <c r="AU65" s="218">
        <v>0</v>
      </c>
      <c r="AV65" s="218">
        <v>0</v>
      </c>
      <c r="AW65" s="218">
        <v>0</v>
      </c>
      <c r="AX65" s="218">
        <v>0</v>
      </c>
      <c r="AY65" s="218">
        <v>0</v>
      </c>
      <c r="AZ65" s="218">
        <v>0</v>
      </c>
      <c r="BA65" s="218">
        <v>0</v>
      </c>
      <c r="BB65" s="218">
        <v>0</v>
      </c>
      <c r="BC65" s="218">
        <v>0</v>
      </c>
      <c r="BD65" s="218">
        <v>0</v>
      </c>
      <c r="BE65" s="218">
        <v>0</v>
      </c>
      <c r="BF65" s="218">
        <v>0</v>
      </c>
      <c r="BG65" s="218">
        <v>0</v>
      </c>
      <c r="BH65" s="218">
        <v>0</v>
      </c>
      <c r="BI65" s="218">
        <v>0</v>
      </c>
      <c r="BJ65" s="218">
        <v>0</v>
      </c>
      <c r="BK65" s="218">
        <v>0</v>
      </c>
      <c r="BL65" s="218">
        <v>0</v>
      </c>
      <c r="BM65" s="218">
        <v>0</v>
      </c>
      <c r="BN65" s="218">
        <v>0</v>
      </c>
      <c r="BO65" s="224">
        <v>0</v>
      </c>
      <c r="BP65" s="220">
        <f>SUM(C65:BG65,BI65:BO65)</f>
        <v>0</v>
      </c>
      <c r="BQ65" s="221"/>
      <c r="BR65" s="221"/>
      <c r="BS65" s="222"/>
      <c r="BT65" s="223">
        <f t="shared" si="0"/>
        <v>0</v>
      </c>
    </row>
    <row r="66" spans="2:72" s="211" customFormat="1" ht="21.75" customHeight="1" hidden="1">
      <c r="B66" s="217"/>
      <c r="C66" s="218">
        <v>0</v>
      </c>
      <c r="D66" s="218">
        <v>0</v>
      </c>
      <c r="E66" s="218">
        <v>0</v>
      </c>
      <c r="F66" s="218">
        <v>0</v>
      </c>
      <c r="G66" s="218">
        <v>0</v>
      </c>
      <c r="H66" s="218">
        <v>0</v>
      </c>
      <c r="I66" s="218">
        <v>0</v>
      </c>
      <c r="J66" s="218">
        <v>0</v>
      </c>
      <c r="K66" s="218">
        <v>0</v>
      </c>
      <c r="L66" s="218">
        <v>0</v>
      </c>
      <c r="M66" s="218">
        <v>0</v>
      </c>
      <c r="N66" s="218">
        <v>0</v>
      </c>
      <c r="O66" s="218">
        <v>0</v>
      </c>
      <c r="P66" s="218">
        <v>0</v>
      </c>
      <c r="Q66" s="218">
        <v>0</v>
      </c>
      <c r="R66" s="218">
        <v>0</v>
      </c>
      <c r="S66" s="218">
        <v>0</v>
      </c>
      <c r="T66" s="218">
        <v>0</v>
      </c>
      <c r="U66" s="218">
        <v>0</v>
      </c>
      <c r="V66" s="218">
        <v>0</v>
      </c>
      <c r="W66" s="218">
        <v>0</v>
      </c>
      <c r="X66" s="218">
        <v>0</v>
      </c>
      <c r="Y66" s="218">
        <v>0</v>
      </c>
      <c r="Z66" s="218">
        <v>0</v>
      </c>
      <c r="AA66" s="218">
        <v>0</v>
      </c>
      <c r="AB66" s="218">
        <v>0</v>
      </c>
      <c r="AC66" s="218">
        <v>0</v>
      </c>
      <c r="AD66" s="218">
        <v>0</v>
      </c>
      <c r="AE66" s="218">
        <v>0</v>
      </c>
      <c r="AF66" s="218">
        <v>0</v>
      </c>
      <c r="AG66" s="218">
        <v>0</v>
      </c>
      <c r="AH66" s="218">
        <v>0</v>
      </c>
      <c r="AI66" s="218">
        <v>0</v>
      </c>
      <c r="AJ66" s="218">
        <v>0</v>
      </c>
      <c r="AK66" s="218">
        <v>0</v>
      </c>
      <c r="AL66" s="218">
        <v>0</v>
      </c>
      <c r="AM66" s="218">
        <v>0</v>
      </c>
      <c r="AN66" s="218">
        <v>0</v>
      </c>
      <c r="AO66" s="218">
        <v>0</v>
      </c>
      <c r="AP66" s="218">
        <v>0</v>
      </c>
      <c r="AQ66" s="218">
        <v>0</v>
      </c>
      <c r="AR66" s="218">
        <v>0</v>
      </c>
      <c r="AS66" s="218">
        <v>0</v>
      </c>
      <c r="AT66" s="218">
        <v>0</v>
      </c>
      <c r="AU66" s="218">
        <v>0</v>
      </c>
      <c r="AV66" s="218">
        <v>0</v>
      </c>
      <c r="AW66" s="218">
        <v>0</v>
      </c>
      <c r="AX66" s="218">
        <v>0</v>
      </c>
      <c r="AY66" s="218">
        <v>0</v>
      </c>
      <c r="AZ66" s="218">
        <v>0</v>
      </c>
      <c r="BA66" s="218">
        <v>0</v>
      </c>
      <c r="BB66" s="218">
        <v>0</v>
      </c>
      <c r="BC66" s="218">
        <v>0</v>
      </c>
      <c r="BD66" s="218">
        <v>0</v>
      </c>
      <c r="BE66" s="218">
        <v>0</v>
      </c>
      <c r="BF66" s="218">
        <v>0</v>
      </c>
      <c r="BG66" s="218">
        <v>0</v>
      </c>
      <c r="BH66" s="218">
        <v>0</v>
      </c>
      <c r="BI66" s="218">
        <v>0</v>
      </c>
      <c r="BJ66" s="218">
        <v>0</v>
      </c>
      <c r="BK66" s="218">
        <v>0</v>
      </c>
      <c r="BL66" s="218">
        <v>0</v>
      </c>
      <c r="BM66" s="218">
        <v>0</v>
      </c>
      <c r="BN66" s="218">
        <v>0</v>
      </c>
      <c r="BO66" s="224">
        <v>0</v>
      </c>
      <c r="BP66" s="220">
        <f>SUM(C66:BH66,BJ66:BO66)</f>
        <v>0</v>
      </c>
      <c r="BQ66" s="221"/>
      <c r="BR66" s="221"/>
      <c r="BS66" s="222"/>
      <c r="BT66" s="223">
        <f t="shared" si="0"/>
        <v>0</v>
      </c>
    </row>
    <row r="67" spans="2:72" s="211" customFormat="1" ht="21.75" customHeight="1" hidden="1">
      <c r="B67" s="217"/>
      <c r="C67" s="218">
        <v>0</v>
      </c>
      <c r="D67" s="218">
        <v>0</v>
      </c>
      <c r="E67" s="218">
        <v>0</v>
      </c>
      <c r="F67" s="218">
        <v>0</v>
      </c>
      <c r="G67" s="218">
        <v>0</v>
      </c>
      <c r="H67" s="218">
        <v>0</v>
      </c>
      <c r="I67" s="218">
        <v>0</v>
      </c>
      <c r="J67" s="218">
        <v>0</v>
      </c>
      <c r="K67" s="218">
        <v>0</v>
      </c>
      <c r="L67" s="218">
        <v>0</v>
      </c>
      <c r="M67" s="218">
        <v>0</v>
      </c>
      <c r="N67" s="218">
        <v>0</v>
      </c>
      <c r="O67" s="218">
        <v>0</v>
      </c>
      <c r="P67" s="218">
        <v>0</v>
      </c>
      <c r="Q67" s="218">
        <v>0</v>
      </c>
      <c r="R67" s="218">
        <v>0</v>
      </c>
      <c r="S67" s="218">
        <v>0</v>
      </c>
      <c r="T67" s="218">
        <v>0</v>
      </c>
      <c r="U67" s="218">
        <v>0</v>
      </c>
      <c r="V67" s="218">
        <v>0</v>
      </c>
      <c r="W67" s="218">
        <v>0</v>
      </c>
      <c r="X67" s="218">
        <v>0</v>
      </c>
      <c r="Y67" s="218">
        <v>0</v>
      </c>
      <c r="Z67" s="218">
        <v>0</v>
      </c>
      <c r="AA67" s="218">
        <v>0</v>
      </c>
      <c r="AB67" s="218">
        <v>0</v>
      </c>
      <c r="AC67" s="218">
        <v>0</v>
      </c>
      <c r="AD67" s="218">
        <v>0</v>
      </c>
      <c r="AE67" s="218">
        <v>0</v>
      </c>
      <c r="AF67" s="218">
        <v>0</v>
      </c>
      <c r="AG67" s="218">
        <v>0</v>
      </c>
      <c r="AH67" s="218">
        <v>0</v>
      </c>
      <c r="AI67" s="218">
        <v>0</v>
      </c>
      <c r="AJ67" s="218">
        <v>0</v>
      </c>
      <c r="AK67" s="218">
        <v>0</v>
      </c>
      <c r="AL67" s="218">
        <v>0</v>
      </c>
      <c r="AM67" s="218">
        <v>0</v>
      </c>
      <c r="AN67" s="218">
        <v>0</v>
      </c>
      <c r="AO67" s="218">
        <v>0</v>
      </c>
      <c r="AP67" s="218">
        <v>0</v>
      </c>
      <c r="AQ67" s="218">
        <v>0</v>
      </c>
      <c r="AR67" s="218">
        <v>0</v>
      </c>
      <c r="AS67" s="218">
        <v>0</v>
      </c>
      <c r="AT67" s="218">
        <v>0</v>
      </c>
      <c r="AU67" s="218">
        <v>0</v>
      </c>
      <c r="AV67" s="218">
        <v>0</v>
      </c>
      <c r="AW67" s="218">
        <v>0</v>
      </c>
      <c r="AX67" s="218">
        <v>0</v>
      </c>
      <c r="AY67" s="218">
        <v>0</v>
      </c>
      <c r="AZ67" s="218">
        <v>0</v>
      </c>
      <c r="BA67" s="218">
        <v>0</v>
      </c>
      <c r="BB67" s="218">
        <v>0</v>
      </c>
      <c r="BC67" s="218">
        <v>0</v>
      </c>
      <c r="BD67" s="218">
        <v>0</v>
      </c>
      <c r="BE67" s="218">
        <v>0</v>
      </c>
      <c r="BF67" s="218">
        <v>0</v>
      </c>
      <c r="BG67" s="218">
        <v>0</v>
      </c>
      <c r="BH67" s="218">
        <v>0</v>
      </c>
      <c r="BI67" s="218">
        <v>0</v>
      </c>
      <c r="BJ67" s="218">
        <v>0</v>
      </c>
      <c r="BK67" s="218">
        <v>0</v>
      </c>
      <c r="BL67" s="218">
        <v>0</v>
      </c>
      <c r="BM67" s="218">
        <v>0</v>
      </c>
      <c r="BN67" s="218">
        <v>0</v>
      </c>
      <c r="BO67" s="224">
        <v>0</v>
      </c>
      <c r="BP67" s="220">
        <f>SUM(C67:BI67,BK67:BO67)</f>
        <v>0</v>
      </c>
      <c r="BQ67" s="221"/>
      <c r="BR67" s="221"/>
      <c r="BS67" s="222"/>
      <c r="BT67" s="223">
        <f t="shared" si="0"/>
        <v>0</v>
      </c>
    </row>
    <row r="68" spans="2:72" s="211" customFormat="1" ht="21.75" customHeight="1" hidden="1">
      <c r="B68" s="217"/>
      <c r="C68" s="218">
        <v>0</v>
      </c>
      <c r="D68" s="218">
        <v>0</v>
      </c>
      <c r="E68" s="218">
        <v>0</v>
      </c>
      <c r="F68" s="218">
        <v>0</v>
      </c>
      <c r="G68" s="218">
        <v>0</v>
      </c>
      <c r="H68" s="218">
        <v>0</v>
      </c>
      <c r="I68" s="218">
        <v>0</v>
      </c>
      <c r="J68" s="218">
        <v>0</v>
      </c>
      <c r="K68" s="218">
        <v>0</v>
      </c>
      <c r="L68" s="218">
        <v>0</v>
      </c>
      <c r="M68" s="218">
        <v>0</v>
      </c>
      <c r="N68" s="218">
        <v>0</v>
      </c>
      <c r="O68" s="218">
        <v>0</v>
      </c>
      <c r="P68" s="218">
        <v>0</v>
      </c>
      <c r="Q68" s="218">
        <v>0</v>
      </c>
      <c r="R68" s="218">
        <v>0</v>
      </c>
      <c r="S68" s="218">
        <v>0</v>
      </c>
      <c r="T68" s="218">
        <v>0</v>
      </c>
      <c r="U68" s="218">
        <v>0</v>
      </c>
      <c r="V68" s="218">
        <v>0</v>
      </c>
      <c r="W68" s="218">
        <v>0</v>
      </c>
      <c r="X68" s="218">
        <v>0</v>
      </c>
      <c r="Y68" s="218">
        <v>0</v>
      </c>
      <c r="Z68" s="218">
        <v>0</v>
      </c>
      <c r="AA68" s="218">
        <v>0</v>
      </c>
      <c r="AB68" s="218">
        <v>0</v>
      </c>
      <c r="AC68" s="218">
        <v>0</v>
      </c>
      <c r="AD68" s="218">
        <v>0</v>
      </c>
      <c r="AE68" s="218">
        <v>0</v>
      </c>
      <c r="AF68" s="218">
        <v>0</v>
      </c>
      <c r="AG68" s="218">
        <v>0</v>
      </c>
      <c r="AH68" s="218">
        <v>0</v>
      </c>
      <c r="AI68" s="218">
        <v>0</v>
      </c>
      <c r="AJ68" s="218">
        <v>0</v>
      </c>
      <c r="AK68" s="218">
        <v>0</v>
      </c>
      <c r="AL68" s="218">
        <v>0</v>
      </c>
      <c r="AM68" s="218">
        <v>0</v>
      </c>
      <c r="AN68" s="218">
        <v>0</v>
      </c>
      <c r="AO68" s="218">
        <v>0</v>
      </c>
      <c r="AP68" s="218">
        <v>0</v>
      </c>
      <c r="AQ68" s="218">
        <v>0</v>
      </c>
      <c r="AR68" s="218">
        <v>0</v>
      </c>
      <c r="AS68" s="218">
        <v>0</v>
      </c>
      <c r="AT68" s="218">
        <v>0</v>
      </c>
      <c r="AU68" s="218">
        <v>0</v>
      </c>
      <c r="AV68" s="218">
        <v>0</v>
      </c>
      <c r="AW68" s="218">
        <v>0</v>
      </c>
      <c r="AX68" s="218">
        <v>0</v>
      </c>
      <c r="AY68" s="218">
        <v>0</v>
      </c>
      <c r="AZ68" s="218">
        <v>0</v>
      </c>
      <c r="BA68" s="218">
        <v>0</v>
      </c>
      <c r="BB68" s="218">
        <v>0</v>
      </c>
      <c r="BC68" s="218">
        <v>0</v>
      </c>
      <c r="BD68" s="218">
        <v>0</v>
      </c>
      <c r="BE68" s="218">
        <v>0</v>
      </c>
      <c r="BF68" s="218">
        <v>0</v>
      </c>
      <c r="BG68" s="218">
        <v>0</v>
      </c>
      <c r="BH68" s="218">
        <v>0</v>
      </c>
      <c r="BI68" s="218">
        <v>0</v>
      </c>
      <c r="BJ68" s="218">
        <v>0</v>
      </c>
      <c r="BK68" s="218">
        <v>0</v>
      </c>
      <c r="BL68" s="218">
        <v>0</v>
      </c>
      <c r="BM68" s="218">
        <v>0</v>
      </c>
      <c r="BN68" s="218">
        <v>0</v>
      </c>
      <c r="BO68" s="224">
        <v>0</v>
      </c>
      <c r="BP68" s="220">
        <f>SUM(C68:BJ68,BL68:BO68)</f>
        <v>0</v>
      </c>
      <c r="BQ68" s="221"/>
      <c r="BR68" s="221"/>
      <c r="BS68" s="222"/>
      <c r="BT68" s="223">
        <f t="shared" si="0"/>
        <v>0</v>
      </c>
    </row>
    <row r="69" spans="2:72" s="211" customFormat="1" ht="21.75" customHeight="1" hidden="1">
      <c r="B69" s="217"/>
      <c r="C69" s="218">
        <v>0</v>
      </c>
      <c r="D69" s="218">
        <v>0</v>
      </c>
      <c r="E69" s="218">
        <v>0</v>
      </c>
      <c r="F69" s="218">
        <v>0</v>
      </c>
      <c r="G69" s="218">
        <v>0</v>
      </c>
      <c r="H69" s="218">
        <v>0</v>
      </c>
      <c r="I69" s="218">
        <v>0</v>
      </c>
      <c r="J69" s="218">
        <v>0</v>
      </c>
      <c r="K69" s="218">
        <v>0</v>
      </c>
      <c r="L69" s="218">
        <v>0</v>
      </c>
      <c r="M69" s="218">
        <v>0</v>
      </c>
      <c r="N69" s="218">
        <v>0</v>
      </c>
      <c r="O69" s="218">
        <v>0</v>
      </c>
      <c r="P69" s="218">
        <v>0</v>
      </c>
      <c r="Q69" s="218">
        <v>0</v>
      </c>
      <c r="R69" s="218">
        <v>0</v>
      </c>
      <c r="S69" s="218">
        <v>0</v>
      </c>
      <c r="T69" s="218">
        <v>0</v>
      </c>
      <c r="U69" s="218">
        <v>0</v>
      </c>
      <c r="V69" s="218">
        <v>0</v>
      </c>
      <c r="W69" s="218">
        <v>0</v>
      </c>
      <c r="X69" s="218">
        <v>0</v>
      </c>
      <c r="Y69" s="218">
        <v>0</v>
      </c>
      <c r="Z69" s="218">
        <v>0</v>
      </c>
      <c r="AA69" s="218">
        <v>0</v>
      </c>
      <c r="AB69" s="218">
        <v>0</v>
      </c>
      <c r="AC69" s="218">
        <v>0</v>
      </c>
      <c r="AD69" s="218">
        <v>0</v>
      </c>
      <c r="AE69" s="218">
        <v>0</v>
      </c>
      <c r="AF69" s="218">
        <v>0</v>
      </c>
      <c r="AG69" s="218">
        <v>0</v>
      </c>
      <c r="AH69" s="218">
        <v>0</v>
      </c>
      <c r="AI69" s="218">
        <v>0</v>
      </c>
      <c r="AJ69" s="218">
        <v>0</v>
      </c>
      <c r="AK69" s="218">
        <v>0</v>
      </c>
      <c r="AL69" s="218">
        <v>0</v>
      </c>
      <c r="AM69" s="218">
        <v>0</v>
      </c>
      <c r="AN69" s="218">
        <v>0</v>
      </c>
      <c r="AO69" s="218">
        <v>0</v>
      </c>
      <c r="AP69" s="218">
        <v>0</v>
      </c>
      <c r="AQ69" s="218">
        <v>0</v>
      </c>
      <c r="AR69" s="218">
        <v>0</v>
      </c>
      <c r="AS69" s="218">
        <v>0</v>
      </c>
      <c r="AT69" s="218">
        <v>0</v>
      </c>
      <c r="AU69" s="218">
        <v>0</v>
      </c>
      <c r="AV69" s="218">
        <v>0</v>
      </c>
      <c r="AW69" s="218">
        <v>0</v>
      </c>
      <c r="AX69" s="218">
        <v>0</v>
      </c>
      <c r="AY69" s="218">
        <v>0</v>
      </c>
      <c r="AZ69" s="218">
        <v>0</v>
      </c>
      <c r="BA69" s="218">
        <v>0</v>
      </c>
      <c r="BB69" s="218">
        <v>0</v>
      </c>
      <c r="BC69" s="218">
        <v>0</v>
      </c>
      <c r="BD69" s="218">
        <v>0</v>
      </c>
      <c r="BE69" s="218">
        <v>0</v>
      </c>
      <c r="BF69" s="218">
        <v>0</v>
      </c>
      <c r="BG69" s="218">
        <v>0</v>
      </c>
      <c r="BH69" s="218">
        <v>0</v>
      </c>
      <c r="BI69" s="218">
        <v>0</v>
      </c>
      <c r="BJ69" s="218">
        <v>0</v>
      </c>
      <c r="BK69" s="218">
        <v>0</v>
      </c>
      <c r="BL69" s="218">
        <v>0</v>
      </c>
      <c r="BM69" s="218">
        <v>0</v>
      </c>
      <c r="BN69" s="218">
        <v>0</v>
      </c>
      <c r="BO69" s="224">
        <v>0</v>
      </c>
      <c r="BP69" s="220">
        <f>SUM(C69:BK69,BM69:BO69)</f>
        <v>0</v>
      </c>
      <c r="BQ69" s="221"/>
      <c r="BR69" s="221"/>
      <c r="BS69" s="222"/>
      <c r="BT69" s="223">
        <f t="shared" si="0"/>
        <v>0</v>
      </c>
    </row>
    <row r="70" spans="2:72" s="211" customFormat="1" ht="21.75" customHeight="1" hidden="1">
      <c r="B70" s="217"/>
      <c r="C70" s="218">
        <v>0</v>
      </c>
      <c r="D70" s="218">
        <v>0</v>
      </c>
      <c r="E70" s="218">
        <v>0</v>
      </c>
      <c r="F70" s="218">
        <v>0</v>
      </c>
      <c r="G70" s="218">
        <v>0</v>
      </c>
      <c r="H70" s="218">
        <v>0</v>
      </c>
      <c r="I70" s="218">
        <v>0</v>
      </c>
      <c r="J70" s="218">
        <v>0</v>
      </c>
      <c r="K70" s="218">
        <v>0</v>
      </c>
      <c r="L70" s="218">
        <v>0</v>
      </c>
      <c r="M70" s="218">
        <v>0</v>
      </c>
      <c r="N70" s="218">
        <v>0</v>
      </c>
      <c r="O70" s="218">
        <v>0</v>
      </c>
      <c r="P70" s="218">
        <v>0</v>
      </c>
      <c r="Q70" s="218">
        <v>0</v>
      </c>
      <c r="R70" s="218">
        <v>0</v>
      </c>
      <c r="S70" s="218">
        <v>0</v>
      </c>
      <c r="T70" s="218">
        <v>0</v>
      </c>
      <c r="U70" s="218">
        <v>0</v>
      </c>
      <c r="V70" s="218">
        <v>0</v>
      </c>
      <c r="W70" s="218">
        <v>0</v>
      </c>
      <c r="X70" s="218">
        <v>0</v>
      </c>
      <c r="Y70" s="218">
        <v>0</v>
      </c>
      <c r="Z70" s="218">
        <v>0</v>
      </c>
      <c r="AA70" s="218">
        <v>0</v>
      </c>
      <c r="AB70" s="218">
        <v>0</v>
      </c>
      <c r="AC70" s="218">
        <v>0</v>
      </c>
      <c r="AD70" s="218">
        <v>0</v>
      </c>
      <c r="AE70" s="218">
        <v>0</v>
      </c>
      <c r="AF70" s="218">
        <v>0</v>
      </c>
      <c r="AG70" s="218">
        <v>0</v>
      </c>
      <c r="AH70" s="218">
        <v>0</v>
      </c>
      <c r="AI70" s="218">
        <v>0</v>
      </c>
      <c r="AJ70" s="218">
        <v>0</v>
      </c>
      <c r="AK70" s="218">
        <v>0</v>
      </c>
      <c r="AL70" s="218">
        <v>0</v>
      </c>
      <c r="AM70" s="218">
        <v>0</v>
      </c>
      <c r="AN70" s="218">
        <v>0</v>
      </c>
      <c r="AO70" s="218">
        <v>0</v>
      </c>
      <c r="AP70" s="218">
        <v>0</v>
      </c>
      <c r="AQ70" s="218">
        <v>0</v>
      </c>
      <c r="AR70" s="218">
        <v>0</v>
      </c>
      <c r="AS70" s="218">
        <v>0</v>
      </c>
      <c r="AT70" s="218">
        <v>0</v>
      </c>
      <c r="AU70" s="218">
        <v>0</v>
      </c>
      <c r="AV70" s="218">
        <v>0</v>
      </c>
      <c r="AW70" s="218">
        <v>0</v>
      </c>
      <c r="AX70" s="218">
        <v>0</v>
      </c>
      <c r="AY70" s="218">
        <v>0</v>
      </c>
      <c r="AZ70" s="218">
        <v>0</v>
      </c>
      <c r="BA70" s="218">
        <v>0</v>
      </c>
      <c r="BB70" s="218">
        <v>0</v>
      </c>
      <c r="BC70" s="218">
        <v>0</v>
      </c>
      <c r="BD70" s="218">
        <v>0</v>
      </c>
      <c r="BE70" s="218">
        <v>0</v>
      </c>
      <c r="BF70" s="218">
        <v>0</v>
      </c>
      <c r="BG70" s="218">
        <v>0</v>
      </c>
      <c r="BH70" s="218">
        <v>0</v>
      </c>
      <c r="BI70" s="218">
        <v>0</v>
      </c>
      <c r="BJ70" s="218">
        <v>0</v>
      </c>
      <c r="BK70" s="218">
        <v>0</v>
      </c>
      <c r="BL70" s="218">
        <v>0</v>
      </c>
      <c r="BM70" s="218">
        <v>0</v>
      </c>
      <c r="BN70" s="218">
        <v>0</v>
      </c>
      <c r="BO70" s="224">
        <v>0</v>
      </c>
      <c r="BP70" s="220">
        <f>SUM(C70:BL70,BN70:BO70)</f>
        <v>0</v>
      </c>
      <c r="BQ70" s="221"/>
      <c r="BR70" s="221"/>
      <c r="BS70" s="222"/>
      <c r="BT70" s="223">
        <f t="shared" si="0"/>
        <v>0</v>
      </c>
    </row>
    <row r="71" spans="2:72" s="211" customFormat="1" ht="21.75" customHeight="1" hidden="1">
      <c r="B71" s="217"/>
      <c r="C71" s="218">
        <v>0</v>
      </c>
      <c r="D71" s="218">
        <v>0</v>
      </c>
      <c r="E71" s="218">
        <v>0</v>
      </c>
      <c r="F71" s="218">
        <v>0</v>
      </c>
      <c r="G71" s="218">
        <v>0</v>
      </c>
      <c r="H71" s="218">
        <v>0</v>
      </c>
      <c r="I71" s="218">
        <v>0</v>
      </c>
      <c r="J71" s="218">
        <v>0</v>
      </c>
      <c r="K71" s="218">
        <v>0</v>
      </c>
      <c r="L71" s="218">
        <v>0</v>
      </c>
      <c r="M71" s="218">
        <v>0</v>
      </c>
      <c r="N71" s="218">
        <v>0</v>
      </c>
      <c r="O71" s="218">
        <v>0</v>
      </c>
      <c r="P71" s="218">
        <v>0</v>
      </c>
      <c r="Q71" s="218">
        <v>0</v>
      </c>
      <c r="R71" s="218">
        <v>0</v>
      </c>
      <c r="S71" s="218">
        <v>0</v>
      </c>
      <c r="T71" s="218">
        <v>0</v>
      </c>
      <c r="U71" s="218">
        <v>0</v>
      </c>
      <c r="V71" s="218">
        <v>0</v>
      </c>
      <c r="W71" s="218">
        <v>0</v>
      </c>
      <c r="X71" s="218">
        <v>0</v>
      </c>
      <c r="Y71" s="218">
        <v>0</v>
      </c>
      <c r="Z71" s="218">
        <v>0</v>
      </c>
      <c r="AA71" s="218">
        <v>0</v>
      </c>
      <c r="AB71" s="218">
        <v>0</v>
      </c>
      <c r="AC71" s="218">
        <v>0</v>
      </c>
      <c r="AD71" s="218">
        <v>0</v>
      </c>
      <c r="AE71" s="218">
        <v>0</v>
      </c>
      <c r="AF71" s="218">
        <v>0</v>
      </c>
      <c r="AG71" s="218">
        <v>0</v>
      </c>
      <c r="AH71" s="218">
        <v>0</v>
      </c>
      <c r="AI71" s="218">
        <v>0</v>
      </c>
      <c r="AJ71" s="218">
        <v>0</v>
      </c>
      <c r="AK71" s="218">
        <v>0</v>
      </c>
      <c r="AL71" s="218">
        <v>0</v>
      </c>
      <c r="AM71" s="218">
        <v>0</v>
      </c>
      <c r="AN71" s="218">
        <v>0</v>
      </c>
      <c r="AO71" s="218">
        <v>0</v>
      </c>
      <c r="AP71" s="218">
        <v>0</v>
      </c>
      <c r="AQ71" s="218">
        <v>0</v>
      </c>
      <c r="AR71" s="218">
        <v>0</v>
      </c>
      <c r="AS71" s="218">
        <v>0</v>
      </c>
      <c r="AT71" s="218">
        <v>0</v>
      </c>
      <c r="AU71" s="218">
        <v>0</v>
      </c>
      <c r="AV71" s="218">
        <v>0</v>
      </c>
      <c r="AW71" s="218">
        <v>0</v>
      </c>
      <c r="AX71" s="218">
        <v>0</v>
      </c>
      <c r="AY71" s="218">
        <v>0</v>
      </c>
      <c r="AZ71" s="218">
        <v>0</v>
      </c>
      <c r="BA71" s="218">
        <v>0</v>
      </c>
      <c r="BB71" s="218">
        <v>0</v>
      </c>
      <c r="BC71" s="218">
        <v>0</v>
      </c>
      <c r="BD71" s="218">
        <v>0</v>
      </c>
      <c r="BE71" s="218">
        <v>0</v>
      </c>
      <c r="BF71" s="218">
        <v>0</v>
      </c>
      <c r="BG71" s="218">
        <v>0</v>
      </c>
      <c r="BH71" s="218">
        <v>0</v>
      </c>
      <c r="BI71" s="218">
        <v>0</v>
      </c>
      <c r="BJ71" s="218">
        <v>0</v>
      </c>
      <c r="BK71" s="218">
        <v>0</v>
      </c>
      <c r="BL71" s="218">
        <v>0</v>
      </c>
      <c r="BM71" s="218">
        <v>0</v>
      </c>
      <c r="BN71" s="218">
        <v>0</v>
      </c>
      <c r="BO71" s="224">
        <v>0</v>
      </c>
      <c r="BP71" s="220">
        <f>SUM(C71:BM71,BO71:BO71)</f>
        <v>0</v>
      </c>
      <c r="BQ71" s="221"/>
      <c r="BR71" s="221"/>
      <c r="BS71" s="222"/>
      <c r="BT71" s="223">
        <f t="shared" si="0"/>
        <v>0</v>
      </c>
    </row>
    <row r="72" spans="2:72" s="211" customFormat="1" ht="21.75" customHeight="1" hidden="1">
      <c r="B72" s="225"/>
      <c r="C72" s="226">
        <v>0</v>
      </c>
      <c r="D72" s="226">
        <v>0</v>
      </c>
      <c r="E72" s="226">
        <v>0</v>
      </c>
      <c r="F72" s="226">
        <v>0</v>
      </c>
      <c r="G72" s="226">
        <v>0</v>
      </c>
      <c r="H72" s="226">
        <v>0</v>
      </c>
      <c r="I72" s="226">
        <v>0</v>
      </c>
      <c r="J72" s="226">
        <v>0</v>
      </c>
      <c r="K72" s="226">
        <v>0</v>
      </c>
      <c r="L72" s="226">
        <v>0</v>
      </c>
      <c r="M72" s="226">
        <v>0</v>
      </c>
      <c r="N72" s="226">
        <v>0</v>
      </c>
      <c r="O72" s="226">
        <v>0</v>
      </c>
      <c r="P72" s="226">
        <v>0</v>
      </c>
      <c r="Q72" s="226">
        <v>0</v>
      </c>
      <c r="R72" s="226">
        <v>0</v>
      </c>
      <c r="S72" s="226">
        <v>0</v>
      </c>
      <c r="T72" s="226">
        <v>0</v>
      </c>
      <c r="U72" s="226">
        <v>0</v>
      </c>
      <c r="V72" s="226">
        <v>0</v>
      </c>
      <c r="W72" s="226">
        <v>0</v>
      </c>
      <c r="X72" s="226">
        <v>0</v>
      </c>
      <c r="Y72" s="226">
        <v>0</v>
      </c>
      <c r="Z72" s="226">
        <v>0</v>
      </c>
      <c r="AA72" s="226">
        <v>0</v>
      </c>
      <c r="AB72" s="226">
        <v>0</v>
      </c>
      <c r="AC72" s="226">
        <v>0</v>
      </c>
      <c r="AD72" s="226">
        <v>0</v>
      </c>
      <c r="AE72" s="226">
        <v>0</v>
      </c>
      <c r="AF72" s="226">
        <v>0</v>
      </c>
      <c r="AG72" s="226">
        <v>0</v>
      </c>
      <c r="AH72" s="226">
        <v>0</v>
      </c>
      <c r="AI72" s="226">
        <v>0</v>
      </c>
      <c r="AJ72" s="226">
        <v>0</v>
      </c>
      <c r="AK72" s="226">
        <v>0</v>
      </c>
      <c r="AL72" s="226">
        <v>0</v>
      </c>
      <c r="AM72" s="226">
        <v>0</v>
      </c>
      <c r="AN72" s="226">
        <v>0</v>
      </c>
      <c r="AO72" s="226">
        <v>0</v>
      </c>
      <c r="AP72" s="226">
        <v>0</v>
      </c>
      <c r="AQ72" s="226">
        <v>0</v>
      </c>
      <c r="AR72" s="226">
        <v>0</v>
      </c>
      <c r="AS72" s="226">
        <v>0</v>
      </c>
      <c r="AT72" s="226">
        <v>0</v>
      </c>
      <c r="AU72" s="226">
        <v>0</v>
      </c>
      <c r="AV72" s="226">
        <v>0</v>
      </c>
      <c r="AW72" s="226">
        <v>0</v>
      </c>
      <c r="AX72" s="226">
        <v>0</v>
      </c>
      <c r="AY72" s="226">
        <v>0</v>
      </c>
      <c r="AZ72" s="226">
        <v>0</v>
      </c>
      <c r="BA72" s="226">
        <v>0</v>
      </c>
      <c r="BB72" s="226">
        <v>0</v>
      </c>
      <c r="BC72" s="226">
        <v>0</v>
      </c>
      <c r="BD72" s="226">
        <v>0</v>
      </c>
      <c r="BE72" s="226">
        <v>0</v>
      </c>
      <c r="BF72" s="226">
        <v>0</v>
      </c>
      <c r="BG72" s="226">
        <v>0</v>
      </c>
      <c r="BH72" s="226">
        <v>0</v>
      </c>
      <c r="BI72" s="226">
        <v>0</v>
      </c>
      <c r="BJ72" s="226">
        <v>0</v>
      </c>
      <c r="BK72" s="226">
        <v>0</v>
      </c>
      <c r="BL72" s="226">
        <v>0</v>
      </c>
      <c r="BM72" s="226">
        <v>0</v>
      </c>
      <c r="BN72" s="226">
        <v>0</v>
      </c>
      <c r="BO72" s="227">
        <v>0</v>
      </c>
      <c r="BP72" s="228">
        <f>SUM(C72:BO72)</f>
        <v>0</v>
      </c>
      <c r="BQ72" s="229"/>
      <c r="BR72" s="229"/>
      <c r="BS72" s="230"/>
      <c r="BT72" s="231">
        <f>SUM(BP72:BS72)</f>
        <v>0</v>
      </c>
    </row>
    <row r="73" spans="2:72" s="238" customFormat="1" ht="17.25" customHeight="1">
      <c r="B73" s="232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19"/>
      <c r="BP73" s="234" t="s">
        <v>231</v>
      </c>
      <c r="BQ73" s="235" t="s">
        <v>232</v>
      </c>
      <c r="BR73" s="236" t="s">
        <v>233</v>
      </c>
      <c r="BS73" s="236" t="s">
        <v>234</v>
      </c>
      <c r="BT73" s="237" t="s">
        <v>235</v>
      </c>
    </row>
    <row r="74" spans="2:72" s="211" customFormat="1" ht="17.25" customHeight="1">
      <c r="B74" s="217" t="s">
        <v>236</v>
      </c>
      <c r="C74" s="221">
        <f>SUM(C9:C72)</f>
        <v>5557</v>
      </c>
      <c r="D74" s="221">
        <f>SUM(D8,D10:D72)</f>
        <v>927</v>
      </c>
      <c r="E74" s="221">
        <f>SUM(E8:E9,E11:E72)</f>
        <v>527</v>
      </c>
      <c r="F74" s="221">
        <f>SUM(F8:F10,F12:F72)</f>
        <v>1326</v>
      </c>
      <c r="G74" s="221">
        <f>SUM(G8:G11,G13:G72)</f>
        <v>1728</v>
      </c>
      <c r="H74" s="221">
        <f>SUM(H8:H12,H14:H72)</f>
        <v>524</v>
      </c>
      <c r="I74" s="221">
        <f>SUM(I8:I13,I15:I72)</f>
        <v>333</v>
      </c>
      <c r="J74" s="221">
        <f>SUM(J8:J14,J16:J72)</f>
        <v>1091</v>
      </c>
      <c r="K74" s="221">
        <f>SUM(K8:K15,K17:K72)</f>
        <v>285</v>
      </c>
      <c r="L74" s="221">
        <f>SUM(L8:L16,L18:L72)</f>
        <v>543</v>
      </c>
      <c r="M74" s="221">
        <f>SUM(M8:M17,M19:M72)</f>
        <v>448</v>
      </c>
      <c r="N74" s="221">
        <f>SUM(N8:N18,N20:N72)</f>
        <v>370</v>
      </c>
      <c r="O74" s="221">
        <f>SUM(O8:O19,O21:O72)</f>
        <v>1262</v>
      </c>
      <c r="P74" s="221">
        <f>SUM(P8:P20,P22:P72)</f>
        <v>230</v>
      </c>
      <c r="Q74" s="221">
        <f>SUM(Q8:Q21,Q23:Q72)</f>
        <v>100</v>
      </c>
      <c r="R74" s="221">
        <f>SUM(R8:R22,R24:R72)</f>
        <v>221</v>
      </c>
      <c r="S74" s="221">
        <f>SUM(S8:S23,S25:S72)</f>
        <v>1775</v>
      </c>
      <c r="T74" s="221">
        <f>SUM(T8:T24,T26:T72)</f>
        <v>753</v>
      </c>
      <c r="U74" s="221">
        <f>SUM(U8:U25,U27:U72)</f>
        <v>732</v>
      </c>
      <c r="V74" s="221">
        <f>SUM(V8:V26,V28:V72)</f>
        <v>82</v>
      </c>
      <c r="W74" s="221">
        <f>SUM(W8:W27,W29:W72)</f>
        <v>386</v>
      </c>
      <c r="X74" s="221">
        <f>SUM(X8:X28,X30:X72)</f>
        <v>112</v>
      </c>
      <c r="Y74" s="221">
        <f>SUM(Y8:Y29,Y31:Y72)</f>
        <v>93</v>
      </c>
      <c r="Z74" s="221">
        <f>SUM(Z8:Z30,Z32:Z72)</f>
        <v>61</v>
      </c>
      <c r="AA74" s="221">
        <f>SUM(AA8:AA31,AA33:AA72)</f>
        <v>176</v>
      </c>
      <c r="AB74" s="221">
        <f>SUM(AB8:AB32,AB34:AB72)</f>
        <v>235</v>
      </c>
      <c r="AC74" s="221">
        <f>SUM(AC8:AC33,AC35:AC72)</f>
        <v>179</v>
      </c>
      <c r="AD74" s="221">
        <f>SUM(AD8:AD34,AD36:AD72)</f>
        <v>63</v>
      </c>
      <c r="AE74" s="221">
        <f>SUM(AE8:AE35,AE37:AE72)</f>
        <v>38</v>
      </c>
      <c r="AF74" s="221">
        <f>SUM(AF8:AF36,AF38:AF72)</f>
        <v>0</v>
      </c>
      <c r="AG74" s="221">
        <f>SUM(AG8:AG37,AG39:AG72)</f>
        <v>113</v>
      </c>
      <c r="AH74" s="221">
        <f>SUM(AH8:AH38,AH40:AH72)</f>
        <v>67</v>
      </c>
      <c r="AI74" s="221">
        <f>SUM(AI8:AI39,AI41:AI72)</f>
        <v>70</v>
      </c>
      <c r="AJ74" s="221">
        <f>SUM(AJ8:AJ40,AJ42:AJ72)</f>
        <v>97</v>
      </c>
      <c r="AK74" s="221">
        <f>SUM(AK8:AK41,AK43:AK72)</f>
        <v>157</v>
      </c>
      <c r="AL74" s="221">
        <f>SUM(AL8:AL42,AL44:AL72)</f>
        <v>0</v>
      </c>
      <c r="AM74" s="221">
        <f>SUM(AM8:AM43,AM45:AM72)</f>
        <v>0</v>
      </c>
      <c r="AN74" s="221">
        <f>SUM(AN8:AN44,AN46:AN72)</f>
        <v>0</v>
      </c>
      <c r="AO74" s="221">
        <f>SUM(AO8:AO45,AO47:AO72)</f>
        <v>0</v>
      </c>
      <c r="AP74" s="221">
        <f>SUM(AP8:AP46,AP48:AP72)</f>
        <v>0</v>
      </c>
      <c r="AQ74" s="221">
        <f>SUM(AQ8:AQ47,AQ49:AQ72)</f>
        <v>0</v>
      </c>
      <c r="AR74" s="221">
        <f>SUM(AR8:AR48,AR50:AR72)</f>
        <v>0</v>
      </c>
      <c r="AS74" s="221">
        <f>SUM(AS8:AS49,AS51:AS72)</f>
        <v>0</v>
      </c>
      <c r="AT74" s="221">
        <f>SUM(AT8:AT50,AT52:AT72)</f>
        <v>0</v>
      </c>
      <c r="AU74" s="221">
        <f>SUM(AU8:AU51,AU53:AU72)</f>
        <v>0</v>
      </c>
      <c r="AV74" s="221">
        <f>SUM(AV8:AV52,AV54:AV72)</f>
        <v>0</v>
      </c>
      <c r="AW74" s="221">
        <f>SUM(AW8:AW53,AW55:AW72)</f>
        <v>0</v>
      </c>
      <c r="AX74" s="221">
        <f>SUM(AX8:AX54,AX56:AX72)</f>
        <v>0</v>
      </c>
      <c r="AY74" s="221">
        <f>SUM(AY8:AY55,AY57:AY72)</f>
        <v>0</v>
      </c>
      <c r="AZ74" s="221">
        <f>SUM(AZ8:AZ56,AZ58:AZ72)</f>
        <v>0</v>
      </c>
      <c r="BA74" s="221">
        <f>SUM(BA8:BA57,BA59:BA72)</f>
        <v>0</v>
      </c>
      <c r="BB74" s="221">
        <f>SUM(BB8:BB58,BB60:BB72)</f>
        <v>0</v>
      </c>
      <c r="BC74" s="221">
        <f>SUM(BC8:BC59,BC61:BC72)</f>
        <v>0</v>
      </c>
      <c r="BD74" s="221">
        <f>SUM(BD8:BD60,BD62:BD72)</f>
        <v>0</v>
      </c>
      <c r="BE74" s="221">
        <f>SUM(BE8:BE61,BE63:BE72)</f>
        <v>0</v>
      </c>
      <c r="BF74" s="221">
        <f>SUM(BF8:BF62,BF64:BF72)</f>
        <v>0</v>
      </c>
      <c r="BG74" s="221">
        <f>SUM(BG8:BG63,BG65:BG72)</f>
        <v>0</v>
      </c>
      <c r="BH74" s="221">
        <f>SUM(BH8:BH64,BH66:BH72)</f>
        <v>0</v>
      </c>
      <c r="BI74" s="221">
        <f>SUM(BI8:BI65,BI67:BI72)</f>
        <v>0</v>
      </c>
      <c r="BJ74" s="221">
        <f>SUM(BJ8:BJ66,BJ68:BJ72)</f>
        <v>0</v>
      </c>
      <c r="BK74" s="221">
        <f>SUM(BK8:BK67,BK69:BK72)</f>
        <v>0</v>
      </c>
      <c r="BL74" s="221">
        <f>SUM(BL8:BL68,BL70:BL72)</f>
        <v>0</v>
      </c>
      <c r="BM74" s="221">
        <f>SUM(BM8:BM69,BM71:BM72)</f>
        <v>0</v>
      </c>
      <c r="BN74" s="221">
        <f>SUM(BN8:BN70,BN72)</f>
        <v>0</v>
      </c>
      <c r="BO74" s="222">
        <f>SUM(BO8:BO72)</f>
        <v>0</v>
      </c>
      <c r="BP74" s="220">
        <f>SUM(C74:BO74)</f>
        <v>20661</v>
      </c>
      <c r="BQ74" s="221">
        <f>SUM(BQ8:BQ72)</f>
        <v>22655</v>
      </c>
      <c r="BR74" s="221">
        <f>SUM(BR8:BR72)</f>
        <v>15787</v>
      </c>
      <c r="BS74" s="221">
        <f>SUM(BS8:BS72)</f>
        <v>255</v>
      </c>
      <c r="BT74" s="223">
        <f>SUM(BT8:BT72)</f>
        <v>59358</v>
      </c>
    </row>
    <row r="75" spans="2:72" s="211" customFormat="1" ht="17.25" customHeight="1">
      <c r="B75" s="217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  <c r="BI75" s="221"/>
      <c r="BJ75" s="221"/>
      <c r="BK75" s="221"/>
      <c r="BL75" s="221"/>
      <c r="BM75" s="221"/>
      <c r="BN75" s="221"/>
      <c r="BO75" s="222"/>
      <c r="BP75" s="220" t="s">
        <v>237</v>
      </c>
      <c r="BQ75" s="221" t="s">
        <v>238</v>
      </c>
      <c r="BR75" s="221"/>
      <c r="BS75" s="221"/>
      <c r="BT75" s="223"/>
    </row>
    <row r="76" spans="2:72" s="211" customFormat="1" ht="17.25" customHeight="1">
      <c r="B76" s="217" t="s">
        <v>239</v>
      </c>
      <c r="C76" s="221">
        <v>6887</v>
      </c>
      <c r="D76" s="221">
        <v>629</v>
      </c>
      <c r="E76" s="221">
        <v>478</v>
      </c>
      <c r="F76" s="221">
        <v>1019</v>
      </c>
      <c r="G76" s="221">
        <v>1368</v>
      </c>
      <c r="H76" s="221">
        <v>455</v>
      </c>
      <c r="I76" s="221">
        <v>259</v>
      </c>
      <c r="J76" s="221">
        <v>1498</v>
      </c>
      <c r="K76" s="221">
        <v>259</v>
      </c>
      <c r="L76" s="221">
        <v>459</v>
      </c>
      <c r="M76" s="221">
        <v>323</v>
      </c>
      <c r="N76" s="221">
        <v>269</v>
      </c>
      <c r="O76" s="221">
        <v>1309</v>
      </c>
      <c r="P76" s="221">
        <v>134</v>
      </c>
      <c r="Q76" s="221">
        <v>44</v>
      </c>
      <c r="R76" s="221">
        <v>118</v>
      </c>
      <c r="S76" s="221">
        <v>795</v>
      </c>
      <c r="T76" s="221">
        <v>312</v>
      </c>
      <c r="U76" s="221">
        <v>326</v>
      </c>
      <c r="V76" s="221">
        <v>33</v>
      </c>
      <c r="W76" s="221">
        <v>190</v>
      </c>
      <c r="X76" s="221">
        <v>57</v>
      </c>
      <c r="Y76" s="221">
        <v>96</v>
      </c>
      <c r="Z76" s="221">
        <v>56</v>
      </c>
      <c r="AA76" s="221">
        <v>112</v>
      </c>
      <c r="AB76" s="221">
        <v>211</v>
      </c>
      <c r="AC76" s="221">
        <v>104</v>
      </c>
      <c r="AD76" s="221">
        <v>17</v>
      </c>
      <c r="AE76" s="221">
        <v>29</v>
      </c>
      <c r="AF76" s="221">
        <v>8</v>
      </c>
      <c r="AG76" s="221">
        <v>125</v>
      </c>
      <c r="AH76" s="221">
        <v>35</v>
      </c>
      <c r="AI76" s="221">
        <v>56</v>
      </c>
      <c r="AJ76" s="221">
        <v>308</v>
      </c>
      <c r="AK76" s="221">
        <v>137</v>
      </c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1"/>
      <c r="BD76" s="221"/>
      <c r="BE76" s="221"/>
      <c r="BF76" s="221"/>
      <c r="BG76" s="221"/>
      <c r="BH76" s="221"/>
      <c r="BI76" s="221"/>
      <c r="BJ76" s="221"/>
      <c r="BK76" s="221"/>
      <c r="BL76" s="221"/>
      <c r="BM76" s="221"/>
      <c r="BN76" s="221"/>
      <c r="BO76" s="222"/>
      <c r="BP76" s="220">
        <f>SUM(C76:BO76)</f>
        <v>18515</v>
      </c>
      <c r="BQ76" s="239">
        <f>BP76-BQ74</f>
        <v>-4140</v>
      </c>
      <c r="BR76" s="218" t="s">
        <v>31</v>
      </c>
      <c r="BS76" s="218" t="s">
        <v>31</v>
      </c>
      <c r="BT76" s="240" t="s">
        <v>31</v>
      </c>
    </row>
    <row r="77" spans="2:72" s="211" customFormat="1" ht="17.25" customHeight="1">
      <c r="B77" s="217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/>
      <c r="BE77" s="221"/>
      <c r="BF77" s="221"/>
      <c r="BG77" s="221"/>
      <c r="BH77" s="221"/>
      <c r="BI77" s="221"/>
      <c r="BJ77" s="221"/>
      <c r="BK77" s="221"/>
      <c r="BL77" s="221"/>
      <c r="BM77" s="221"/>
      <c r="BN77" s="221"/>
      <c r="BO77" s="222"/>
      <c r="BP77" s="220" t="s">
        <v>240</v>
      </c>
      <c r="BQ77" s="221"/>
      <c r="BR77" s="221" t="s">
        <v>241</v>
      </c>
      <c r="BS77" s="218"/>
      <c r="BT77" s="240"/>
    </row>
    <row r="78" spans="2:72" s="211" customFormat="1" ht="17.25" customHeight="1">
      <c r="B78" s="217" t="s">
        <v>19</v>
      </c>
      <c r="C78" s="221">
        <v>2556</v>
      </c>
      <c r="D78" s="221">
        <v>385</v>
      </c>
      <c r="E78" s="221">
        <v>252</v>
      </c>
      <c r="F78" s="221">
        <v>692</v>
      </c>
      <c r="G78" s="221">
        <v>834</v>
      </c>
      <c r="H78" s="221">
        <v>293</v>
      </c>
      <c r="I78" s="221">
        <v>199</v>
      </c>
      <c r="J78" s="221">
        <v>856</v>
      </c>
      <c r="K78" s="221">
        <v>127</v>
      </c>
      <c r="L78" s="221">
        <v>231</v>
      </c>
      <c r="M78" s="221">
        <v>203</v>
      </c>
      <c r="N78" s="221">
        <v>164</v>
      </c>
      <c r="O78" s="221">
        <v>902</v>
      </c>
      <c r="P78" s="221">
        <v>137</v>
      </c>
      <c r="Q78" s="221">
        <v>36</v>
      </c>
      <c r="R78" s="221">
        <v>85</v>
      </c>
      <c r="S78" s="221">
        <v>534</v>
      </c>
      <c r="T78" s="221">
        <v>225</v>
      </c>
      <c r="U78" s="221">
        <v>228</v>
      </c>
      <c r="V78" s="221">
        <v>38</v>
      </c>
      <c r="W78" s="221">
        <v>124</v>
      </c>
      <c r="X78" s="221">
        <v>61</v>
      </c>
      <c r="Y78" s="221">
        <v>50</v>
      </c>
      <c r="Z78" s="221">
        <v>30</v>
      </c>
      <c r="AA78" s="221">
        <v>100</v>
      </c>
      <c r="AB78" s="221">
        <v>128</v>
      </c>
      <c r="AC78" s="221">
        <v>52</v>
      </c>
      <c r="AD78" s="221">
        <v>24</v>
      </c>
      <c r="AE78" s="221">
        <v>18</v>
      </c>
      <c r="AF78" s="221">
        <v>2</v>
      </c>
      <c r="AG78" s="221">
        <v>55</v>
      </c>
      <c r="AH78" s="221">
        <v>28</v>
      </c>
      <c r="AI78" s="221">
        <v>34</v>
      </c>
      <c r="AJ78" s="221">
        <v>111</v>
      </c>
      <c r="AK78" s="221">
        <v>85</v>
      </c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2"/>
      <c r="BP78" s="220">
        <f>SUM(C78:BO78)</f>
        <v>9879</v>
      </c>
      <c r="BQ78" s="218" t="s">
        <v>31</v>
      </c>
      <c r="BR78" s="239">
        <f>BP78-BR74</f>
        <v>-5908</v>
      </c>
      <c r="BS78" s="218" t="s">
        <v>31</v>
      </c>
      <c r="BT78" s="240" t="s">
        <v>31</v>
      </c>
    </row>
    <row r="79" spans="2:72" s="211" customFormat="1" ht="17.25" customHeight="1">
      <c r="B79" s="217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2"/>
      <c r="BP79" s="220" t="s">
        <v>242</v>
      </c>
      <c r="BQ79" s="218"/>
      <c r="BR79" s="221"/>
      <c r="BS79" s="218"/>
      <c r="BT79" s="240"/>
    </row>
    <row r="80" spans="2:72" s="211" customFormat="1" ht="17.25" customHeight="1">
      <c r="B80" s="217" t="s">
        <v>24</v>
      </c>
      <c r="C80" s="221">
        <v>70</v>
      </c>
      <c r="D80" s="221">
        <v>0</v>
      </c>
      <c r="E80" s="221">
        <v>2</v>
      </c>
      <c r="F80" s="221">
        <v>20</v>
      </c>
      <c r="G80" s="221">
        <v>41</v>
      </c>
      <c r="H80" s="221">
        <v>0</v>
      </c>
      <c r="I80" s="221">
        <v>3</v>
      </c>
      <c r="J80" s="221">
        <v>22</v>
      </c>
      <c r="K80" s="221">
        <v>1</v>
      </c>
      <c r="L80" s="221">
        <v>2</v>
      </c>
      <c r="M80" s="221">
        <v>2</v>
      </c>
      <c r="N80" s="221">
        <v>0</v>
      </c>
      <c r="O80" s="221">
        <v>30</v>
      </c>
      <c r="P80" s="221">
        <v>0</v>
      </c>
      <c r="Q80" s="221">
        <v>1</v>
      </c>
      <c r="R80" s="221">
        <v>0</v>
      </c>
      <c r="S80" s="221">
        <v>4</v>
      </c>
      <c r="T80" s="221">
        <v>1</v>
      </c>
      <c r="U80" s="221">
        <v>1</v>
      </c>
      <c r="V80" s="221">
        <v>0</v>
      </c>
      <c r="W80" s="221">
        <v>4</v>
      </c>
      <c r="X80" s="221">
        <v>0</v>
      </c>
      <c r="Y80" s="221">
        <v>3</v>
      </c>
      <c r="Z80" s="221">
        <v>0</v>
      </c>
      <c r="AA80" s="221">
        <v>3</v>
      </c>
      <c r="AB80" s="221">
        <v>0</v>
      </c>
      <c r="AC80" s="221">
        <v>2</v>
      </c>
      <c r="AD80" s="221">
        <v>0</v>
      </c>
      <c r="AE80" s="221">
        <v>0</v>
      </c>
      <c r="AF80" s="221">
        <v>0</v>
      </c>
      <c r="AG80" s="221">
        <v>0</v>
      </c>
      <c r="AH80" s="221">
        <v>0</v>
      </c>
      <c r="AI80" s="221">
        <v>2</v>
      </c>
      <c r="AJ80" s="221">
        <v>5</v>
      </c>
      <c r="AK80" s="221">
        <v>1</v>
      </c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221"/>
      <c r="BB80" s="221"/>
      <c r="BC80" s="221"/>
      <c r="BD80" s="221"/>
      <c r="BE80" s="221"/>
      <c r="BF80" s="221"/>
      <c r="BG80" s="221"/>
      <c r="BH80" s="221"/>
      <c r="BI80" s="221"/>
      <c r="BJ80" s="221"/>
      <c r="BK80" s="221"/>
      <c r="BL80" s="221"/>
      <c r="BM80" s="221"/>
      <c r="BN80" s="221"/>
      <c r="BO80" s="222"/>
      <c r="BP80" s="220">
        <f>SUM(C80:BO80)</f>
        <v>220</v>
      </c>
      <c r="BQ80" s="218" t="s">
        <v>31</v>
      </c>
      <c r="BR80" s="218" t="s">
        <v>31</v>
      </c>
      <c r="BS80" s="218" t="s">
        <v>31</v>
      </c>
      <c r="BT80" s="240" t="s">
        <v>31</v>
      </c>
    </row>
    <row r="81" spans="2:72" s="211" customFormat="1" ht="17.25" customHeight="1">
      <c r="B81" s="217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1"/>
      <c r="BC81" s="221"/>
      <c r="BD81" s="221"/>
      <c r="BE81" s="221"/>
      <c r="BF81" s="221"/>
      <c r="BG81" s="221"/>
      <c r="BH81" s="221"/>
      <c r="BI81" s="221"/>
      <c r="BJ81" s="221"/>
      <c r="BK81" s="221"/>
      <c r="BL81" s="221"/>
      <c r="BM81" s="221"/>
      <c r="BN81" s="221"/>
      <c r="BO81" s="222"/>
      <c r="BP81" s="220" t="s">
        <v>243</v>
      </c>
      <c r="BQ81" s="218"/>
      <c r="BR81" s="218"/>
      <c r="BS81" s="218"/>
      <c r="BT81" s="240"/>
    </row>
    <row r="82" spans="2:72" s="211" customFormat="1" ht="17.25" customHeight="1">
      <c r="B82" s="217" t="s">
        <v>244</v>
      </c>
      <c r="C82" s="221">
        <v>8</v>
      </c>
      <c r="D82" s="221">
        <v>7</v>
      </c>
      <c r="E82" s="221">
        <v>18</v>
      </c>
      <c r="F82" s="221">
        <v>-35</v>
      </c>
      <c r="G82" s="221">
        <v>-3</v>
      </c>
      <c r="H82" s="221">
        <v>4</v>
      </c>
      <c r="I82" s="221">
        <v>-17</v>
      </c>
      <c r="J82" s="239">
        <v>-126</v>
      </c>
      <c r="K82" s="221">
        <v>0</v>
      </c>
      <c r="L82" s="221">
        <v>-8</v>
      </c>
      <c r="M82" s="221">
        <v>-5</v>
      </c>
      <c r="N82" s="221">
        <v>6</v>
      </c>
      <c r="O82" s="221">
        <v>-35</v>
      </c>
      <c r="P82" s="221">
        <v>8</v>
      </c>
      <c r="Q82" s="221">
        <v>5</v>
      </c>
      <c r="R82" s="221">
        <v>12</v>
      </c>
      <c r="S82" s="221">
        <v>-14</v>
      </c>
      <c r="T82" s="221">
        <v>9</v>
      </c>
      <c r="U82" s="221">
        <v>3</v>
      </c>
      <c r="V82" s="221">
        <v>1</v>
      </c>
      <c r="W82" s="221">
        <v>-4</v>
      </c>
      <c r="X82" s="221">
        <v>3</v>
      </c>
      <c r="Y82" s="221">
        <v>-15</v>
      </c>
      <c r="Z82" s="221">
        <v>7</v>
      </c>
      <c r="AA82" s="221">
        <v>-1</v>
      </c>
      <c r="AB82" s="221">
        <v>4</v>
      </c>
      <c r="AC82" s="221">
        <v>27</v>
      </c>
      <c r="AD82" s="221">
        <v>4</v>
      </c>
      <c r="AE82" s="221">
        <v>0</v>
      </c>
      <c r="AF82" s="221">
        <v>-1</v>
      </c>
      <c r="AG82" s="221">
        <v>3</v>
      </c>
      <c r="AH82" s="221">
        <v>0</v>
      </c>
      <c r="AI82" s="221">
        <v>-3</v>
      </c>
      <c r="AJ82" s="221">
        <v>0</v>
      </c>
      <c r="AK82" s="221">
        <v>6</v>
      </c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  <c r="BG82" s="221"/>
      <c r="BH82" s="221"/>
      <c r="BI82" s="221"/>
      <c r="BJ82" s="221"/>
      <c r="BK82" s="221"/>
      <c r="BL82" s="221"/>
      <c r="BM82" s="221"/>
      <c r="BN82" s="221"/>
      <c r="BO82" s="222"/>
      <c r="BP82" s="220">
        <f>SUM(C82:BO82)</f>
        <v>-132</v>
      </c>
      <c r="BQ82" s="218" t="s">
        <v>31</v>
      </c>
      <c r="BR82" s="218" t="s">
        <v>31</v>
      </c>
      <c r="BS82" s="218" t="s">
        <v>31</v>
      </c>
      <c r="BT82" s="240" t="s">
        <v>31</v>
      </c>
    </row>
    <row r="83" spans="2:72" s="211" customFormat="1" ht="17.25" customHeight="1">
      <c r="B83" s="217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/>
      <c r="BE83" s="221"/>
      <c r="BF83" s="221"/>
      <c r="BG83" s="221"/>
      <c r="BH83" s="221"/>
      <c r="BI83" s="221"/>
      <c r="BJ83" s="221"/>
      <c r="BK83" s="221"/>
      <c r="BL83" s="221"/>
      <c r="BM83" s="221"/>
      <c r="BN83" s="221"/>
      <c r="BO83" s="222"/>
      <c r="BP83" s="220" t="s">
        <v>245</v>
      </c>
      <c r="BQ83" s="218"/>
      <c r="BR83" s="218"/>
      <c r="BS83" s="218"/>
      <c r="BT83" s="240"/>
    </row>
    <row r="84" spans="2:73" s="211" customFormat="1" ht="17.25" customHeight="1">
      <c r="B84" s="225" t="s">
        <v>246</v>
      </c>
      <c r="C84" s="229">
        <v>3</v>
      </c>
      <c r="D84" s="229">
        <v>0</v>
      </c>
      <c r="E84" s="229">
        <v>0</v>
      </c>
      <c r="F84" s="229">
        <v>1</v>
      </c>
      <c r="G84" s="229">
        <v>1</v>
      </c>
      <c r="H84" s="229">
        <v>0</v>
      </c>
      <c r="I84" s="229">
        <v>2</v>
      </c>
      <c r="J84" s="229">
        <v>2</v>
      </c>
      <c r="K84" s="229">
        <v>0</v>
      </c>
      <c r="L84" s="229">
        <v>1</v>
      </c>
      <c r="M84" s="229">
        <v>1</v>
      </c>
      <c r="N84" s="229">
        <v>0</v>
      </c>
      <c r="O84" s="229">
        <v>4</v>
      </c>
      <c r="P84" s="229">
        <v>0</v>
      </c>
      <c r="Q84" s="229">
        <v>0</v>
      </c>
      <c r="R84" s="229">
        <v>0</v>
      </c>
      <c r="S84" s="229">
        <v>0</v>
      </c>
      <c r="T84" s="229">
        <v>0</v>
      </c>
      <c r="U84" s="229">
        <v>0</v>
      </c>
      <c r="V84" s="229">
        <v>0</v>
      </c>
      <c r="W84" s="229">
        <v>0</v>
      </c>
      <c r="X84" s="229">
        <v>0</v>
      </c>
      <c r="Y84" s="229">
        <v>2</v>
      </c>
      <c r="Z84" s="229">
        <v>0</v>
      </c>
      <c r="AA84" s="229">
        <v>0</v>
      </c>
      <c r="AB84" s="229">
        <v>0</v>
      </c>
      <c r="AC84" s="229">
        <v>0</v>
      </c>
      <c r="AD84" s="229">
        <v>0</v>
      </c>
      <c r="AE84" s="229">
        <v>0</v>
      </c>
      <c r="AF84" s="229">
        <v>0</v>
      </c>
      <c r="AG84" s="229">
        <v>0</v>
      </c>
      <c r="AH84" s="229">
        <v>0</v>
      </c>
      <c r="AI84" s="229">
        <v>2</v>
      </c>
      <c r="AJ84" s="229">
        <v>1</v>
      </c>
      <c r="AK84" s="229">
        <v>0</v>
      </c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30"/>
      <c r="BP84" s="228">
        <f>SUM(C84:BO84)</f>
        <v>20</v>
      </c>
      <c r="BQ84" s="226" t="s">
        <v>31</v>
      </c>
      <c r="BR84" s="226" t="s">
        <v>31</v>
      </c>
      <c r="BS84" s="226" t="s">
        <v>31</v>
      </c>
      <c r="BT84" s="241" t="s">
        <v>31</v>
      </c>
      <c r="BU84" s="242"/>
    </row>
    <row r="85" spans="1:73" s="211" customFormat="1" ht="17.25" customHeight="1">
      <c r="A85" s="242"/>
      <c r="B85" s="217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1"/>
      <c r="BB85" s="221"/>
      <c r="BC85" s="221"/>
      <c r="BD85" s="221"/>
      <c r="BE85" s="221"/>
      <c r="BF85" s="221"/>
      <c r="BG85" s="221"/>
      <c r="BH85" s="221"/>
      <c r="BI85" s="221"/>
      <c r="BJ85" s="221"/>
      <c r="BK85" s="221"/>
      <c r="BL85" s="221"/>
      <c r="BM85" s="221"/>
      <c r="BN85" s="221"/>
      <c r="BO85" s="222"/>
      <c r="BP85" s="243" t="s">
        <v>247</v>
      </c>
      <c r="BQ85" s="218"/>
      <c r="BR85" s="218"/>
      <c r="BS85" s="218"/>
      <c r="BT85" s="244" t="s">
        <v>248</v>
      </c>
      <c r="BU85" s="242"/>
    </row>
    <row r="86" spans="2:72" s="211" customFormat="1" ht="17.25" customHeight="1">
      <c r="B86" s="225" t="s">
        <v>249</v>
      </c>
      <c r="C86" s="229">
        <f aca="true" t="shared" si="1" ref="C86:BN86">SUM(C74:C84)</f>
        <v>15081</v>
      </c>
      <c r="D86" s="229">
        <f t="shared" si="1"/>
        <v>1948</v>
      </c>
      <c r="E86" s="229">
        <f t="shared" si="1"/>
        <v>1277</v>
      </c>
      <c r="F86" s="229">
        <f t="shared" si="1"/>
        <v>3023</v>
      </c>
      <c r="G86" s="229">
        <f t="shared" si="1"/>
        <v>3969</v>
      </c>
      <c r="H86" s="229">
        <f t="shared" si="1"/>
        <v>1276</v>
      </c>
      <c r="I86" s="229">
        <f t="shared" si="1"/>
        <v>779</v>
      </c>
      <c r="J86" s="229">
        <f t="shared" si="1"/>
        <v>3343</v>
      </c>
      <c r="K86" s="229">
        <f t="shared" si="1"/>
        <v>672</v>
      </c>
      <c r="L86" s="229">
        <f t="shared" si="1"/>
        <v>1228</v>
      </c>
      <c r="M86" s="229">
        <f t="shared" si="1"/>
        <v>972</v>
      </c>
      <c r="N86" s="229">
        <f t="shared" si="1"/>
        <v>809</v>
      </c>
      <c r="O86" s="229">
        <f t="shared" si="1"/>
        <v>3472</v>
      </c>
      <c r="P86" s="229">
        <f t="shared" si="1"/>
        <v>509</v>
      </c>
      <c r="Q86" s="229">
        <f t="shared" si="1"/>
        <v>186</v>
      </c>
      <c r="R86" s="229">
        <f t="shared" si="1"/>
        <v>436</v>
      </c>
      <c r="S86" s="229">
        <f t="shared" si="1"/>
        <v>3094</v>
      </c>
      <c r="T86" s="229">
        <f t="shared" si="1"/>
        <v>1300</v>
      </c>
      <c r="U86" s="229">
        <f t="shared" si="1"/>
        <v>1290</v>
      </c>
      <c r="V86" s="229">
        <f t="shared" si="1"/>
        <v>154</v>
      </c>
      <c r="W86" s="229">
        <f t="shared" si="1"/>
        <v>700</v>
      </c>
      <c r="X86" s="229">
        <f t="shared" si="1"/>
        <v>233</v>
      </c>
      <c r="Y86" s="229">
        <f t="shared" si="1"/>
        <v>229</v>
      </c>
      <c r="Z86" s="229">
        <f t="shared" si="1"/>
        <v>154</v>
      </c>
      <c r="AA86" s="229">
        <f t="shared" si="1"/>
        <v>390</v>
      </c>
      <c r="AB86" s="229">
        <f t="shared" si="1"/>
        <v>578</v>
      </c>
      <c r="AC86" s="229">
        <f t="shared" si="1"/>
        <v>364</v>
      </c>
      <c r="AD86" s="229">
        <f t="shared" si="1"/>
        <v>108</v>
      </c>
      <c r="AE86" s="229">
        <f t="shared" si="1"/>
        <v>85</v>
      </c>
      <c r="AF86" s="229">
        <f t="shared" si="1"/>
        <v>9</v>
      </c>
      <c r="AG86" s="229">
        <f t="shared" si="1"/>
        <v>296</v>
      </c>
      <c r="AH86" s="229">
        <f t="shared" si="1"/>
        <v>130</v>
      </c>
      <c r="AI86" s="229">
        <f t="shared" si="1"/>
        <v>161</v>
      </c>
      <c r="AJ86" s="229">
        <f t="shared" si="1"/>
        <v>522</v>
      </c>
      <c r="AK86" s="229">
        <f t="shared" si="1"/>
        <v>386</v>
      </c>
      <c r="AL86" s="229">
        <f t="shared" si="1"/>
        <v>0</v>
      </c>
      <c r="AM86" s="229">
        <f t="shared" si="1"/>
        <v>0</v>
      </c>
      <c r="AN86" s="229">
        <f t="shared" si="1"/>
        <v>0</v>
      </c>
      <c r="AO86" s="229">
        <f t="shared" si="1"/>
        <v>0</v>
      </c>
      <c r="AP86" s="229">
        <f t="shared" si="1"/>
        <v>0</v>
      </c>
      <c r="AQ86" s="229">
        <f t="shared" si="1"/>
        <v>0</v>
      </c>
      <c r="AR86" s="229">
        <f t="shared" si="1"/>
        <v>0</v>
      </c>
      <c r="AS86" s="229">
        <f t="shared" si="1"/>
        <v>0</v>
      </c>
      <c r="AT86" s="229">
        <f t="shared" si="1"/>
        <v>0</v>
      </c>
      <c r="AU86" s="229">
        <f t="shared" si="1"/>
        <v>0</v>
      </c>
      <c r="AV86" s="229">
        <f t="shared" si="1"/>
        <v>0</v>
      </c>
      <c r="AW86" s="229">
        <f t="shared" si="1"/>
        <v>0</v>
      </c>
      <c r="AX86" s="229">
        <f t="shared" si="1"/>
        <v>0</v>
      </c>
      <c r="AY86" s="229">
        <f t="shared" si="1"/>
        <v>0</v>
      </c>
      <c r="AZ86" s="229">
        <f t="shared" si="1"/>
        <v>0</v>
      </c>
      <c r="BA86" s="229">
        <f t="shared" si="1"/>
        <v>0</v>
      </c>
      <c r="BB86" s="229">
        <f t="shared" si="1"/>
        <v>0</v>
      </c>
      <c r="BC86" s="229">
        <f t="shared" si="1"/>
        <v>0</v>
      </c>
      <c r="BD86" s="229">
        <f t="shared" si="1"/>
        <v>0</v>
      </c>
      <c r="BE86" s="229">
        <f t="shared" si="1"/>
        <v>0</v>
      </c>
      <c r="BF86" s="229">
        <f t="shared" si="1"/>
        <v>0</v>
      </c>
      <c r="BG86" s="229">
        <f t="shared" si="1"/>
        <v>0</v>
      </c>
      <c r="BH86" s="229">
        <f t="shared" si="1"/>
        <v>0</v>
      </c>
      <c r="BI86" s="229">
        <f t="shared" si="1"/>
        <v>0</v>
      </c>
      <c r="BJ86" s="229">
        <f t="shared" si="1"/>
        <v>0</v>
      </c>
      <c r="BK86" s="229">
        <f t="shared" si="1"/>
        <v>0</v>
      </c>
      <c r="BL86" s="229">
        <f t="shared" si="1"/>
        <v>0</v>
      </c>
      <c r="BM86" s="229">
        <f t="shared" si="1"/>
        <v>0</v>
      </c>
      <c r="BN86" s="229">
        <f t="shared" si="1"/>
        <v>0</v>
      </c>
      <c r="BO86" s="230">
        <f>SUM(BO74:BO84)</f>
        <v>0</v>
      </c>
      <c r="BP86" s="228">
        <f>SUM(C86:BO86)</f>
        <v>49163</v>
      </c>
      <c r="BQ86" s="229"/>
      <c r="BR86" s="229"/>
      <c r="BS86" s="229"/>
      <c r="BT86" s="231">
        <f>BP86-BT74</f>
        <v>-10195</v>
      </c>
    </row>
    <row r="87" spans="3:72" s="238" customFormat="1" ht="30" customHeight="1">
      <c r="C87" s="211" t="s">
        <v>250</v>
      </c>
      <c r="D87" s="211"/>
      <c r="E87" s="211"/>
      <c r="F87" s="211"/>
      <c r="G87" s="211" t="s">
        <v>251</v>
      </c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1"/>
      <c r="BQ87" s="211"/>
      <c r="BR87" s="211"/>
      <c r="BS87" s="211"/>
      <c r="BT87" s="211"/>
    </row>
    <row r="88" spans="3:72" s="238" customFormat="1" ht="30" customHeight="1">
      <c r="C88" s="211"/>
      <c r="D88" s="211"/>
      <c r="E88" s="211"/>
      <c r="F88" s="211"/>
      <c r="G88" s="211" t="s">
        <v>252</v>
      </c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  <c r="BI88" s="211"/>
      <c r="BJ88" s="211"/>
      <c r="BK88" s="211"/>
      <c r="BL88" s="211"/>
      <c r="BM88" s="211"/>
      <c r="BN88" s="211"/>
      <c r="BO88" s="211"/>
      <c r="BP88" s="211"/>
      <c r="BQ88" s="211"/>
      <c r="BR88" s="211"/>
      <c r="BS88" s="211"/>
      <c r="BT88" s="211"/>
    </row>
    <row r="89" spans="3:72" s="238" customFormat="1" ht="30" customHeight="1">
      <c r="C89" s="211"/>
      <c r="D89" s="211"/>
      <c r="E89" s="211"/>
      <c r="F89" s="211"/>
      <c r="G89" s="211" t="s">
        <v>253</v>
      </c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  <c r="BI89" s="211"/>
      <c r="BJ89" s="211"/>
      <c r="BK89" s="211"/>
      <c r="BL89" s="211"/>
      <c r="BM89" s="211"/>
      <c r="BN89" s="211"/>
      <c r="BO89" s="211"/>
      <c r="BP89" s="211"/>
      <c r="BQ89" s="211"/>
      <c r="BR89" s="211"/>
      <c r="BS89" s="211"/>
      <c r="BT89" s="211"/>
    </row>
    <row r="90" spans="3:72" s="238" customFormat="1" ht="30" customHeight="1">
      <c r="C90" s="211"/>
      <c r="D90" s="211"/>
      <c r="E90" s="211"/>
      <c r="F90" s="211"/>
      <c r="G90" s="211"/>
      <c r="H90" s="211" t="s">
        <v>254</v>
      </c>
      <c r="I90" s="211"/>
      <c r="J90" s="211"/>
      <c r="K90" s="211"/>
      <c r="L90" s="211" t="s">
        <v>255</v>
      </c>
      <c r="M90" s="211"/>
      <c r="N90" s="211"/>
      <c r="O90" s="211"/>
      <c r="P90" s="211" t="s">
        <v>256</v>
      </c>
      <c r="Q90" s="211"/>
      <c r="R90" s="211"/>
      <c r="S90" s="211"/>
      <c r="T90" s="211"/>
      <c r="U90" s="211"/>
      <c r="V90" s="211"/>
      <c r="W90" s="211" t="s">
        <v>257</v>
      </c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  <c r="BI90" s="211"/>
      <c r="BJ90" s="211"/>
      <c r="BK90" s="211"/>
      <c r="BL90" s="211"/>
      <c r="BM90" s="211"/>
      <c r="BN90" s="211"/>
      <c r="BO90" s="211"/>
      <c r="BP90" s="211"/>
      <c r="BQ90" s="211"/>
      <c r="BR90" s="211"/>
      <c r="BS90" s="211"/>
      <c r="BT90" s="211"/>
    </row>
    <row r="91" spans="3:72" s="238" customFormat="1" ht="30" customHeight="1">
      <c r="C91" s="211"/>
      <c r="D91" s="211"/>
      <c r="E91" s="211"/>
      <c r="F91" s="211"/>
      <c r="G91" s="211"/>
      <c r="H91" s="211" t="s">
        <v>258</v>
      </c>
      <c r="I91" s="211"/>
      <c r="J91" s="211"/>
      <c r="K91" s="211"/>
      <c r="L91" s="211" t="s">
        <v>259</v>
      </c>
      <c r="M91" s="211"/>
      <c r="N91" s="211"/>
      <c r="O91" s="211"/>
      <c r="P91" s="211" t="s">
        <v>260</v>
      </c>
      <c r="Q91" s="211"/>
      <c r="R91" s="211"/>
      <c r="S91" s="211"/>
      <c r="T91" s="211"/>
      <c r="U91" s="211"/>
      <c r="V91" s="211"/>
      <c r="W91" s="211" t="s">
        <v>261</v>
      </c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  <c r="BI91" s="211"/>
      <c r="BJ91" s="211"/>
      <c r="BK91" s="211"/>
      <c r="BL91" s="211"/>
      <c r="BM91" s="211"/>
      <c r="BN91" s="211"/>
      <c r="BO91" s="211"/>
      <c r="BP91" s="211"/>
      <c r="BQ91" s="211"/>
      <c r="BR91" s="211"/>
      <c r="BS91" s="211"/>
      <c r="BT91" s="211"/>
    </row>
    <row r="92" spans="3:72" s="238" customFormat="1" ht="30" customHeight="1">
      <c r="C92" s="211"/>
      <c r="D92" s="211"/>
      <c r="E92" s="211"/>
      <c r="F92" s="245"/>
      <c r="G92" s="211"/>
      <c r="H92" s="211" t="s">
        <v>262</v>
      </c>
      <c r="I92" s="211"/>
      <c r="J92" s="211"/>
      <c r="K92" s="211"/>
      <c r="L92" s="211" t="s">
        <v>263</v>
      </c>
      <c r="M92" s="211"/>
      <c r="N92" s="211"/>
      <c r="O92" s="211"/>
      <c r="P92" s="211" t="s">
        <v>264</v>
      </c>
      <c r="Q92" s="211"/>
      <c r="R92" s="211"/>
      <c r="S92" s="211"/>
      <c r="T92" s="211"/>
      <c r="U92" s="211"/>
      <c r="V92" s="211"/>
      <c r="W92" s="211" t="s">
        <v>265</v>
      </c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  <c r="BI92" s="211"/>
      <c r="BJ92" s="211"/>
      <c r="BK92" s="211"/>
      <c r="BL92" s="211"/>
      <c r="BM92" s="211"/>
      <c r="BN92" s="211"/>
      <c r="BO92" s="211"/>
      <c r="BP92" s="211"/>
      <c r="BQ92" s="211"/>
      <c r="BR92" s="211"/>
      <c r="BS92" s="211"/>
      <c r="BT92" s="211"/>
    </row>
    <row r="93" spans="3:72" s="238" customFormat="1" ht="30" customHeight="1">
      <c r="C93" s="211"/>
      <c r="D93" s="211"/>
      <c r="E93" s="211"/>
      <c r="F93" s="211"/>
      <c r="G93" s="211"/>
      <c r="H93" s="211" t="s">
        <v>266</v>
      </c>
      <c r="I93" s="211"/>
      <c r="J93" s="211"/>
      <c r="K93" s="211"/>
      <c r="L93" s="211" t="s">
        <v>267</v>
      </c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  <c r="BI93" s="211"/>
      <c r="BJ93" s="211"/>
      <c r="BK93" s="211"/>
      <c r="BL93" s="211"/>
      <c r="BM93" s="211"/>
      <c r="BN93" s="211"/>
      <c r="BO93" s="211"/>
      <c r="BP93" s="211"/>
      <c r="BQ93" s="211"/>
      <c r="BR93" s="211"/>
      <c r="BS93" s="211"/>
      <c r="BT93" s="211"/>
    </row>
  </sheetData>
  <sheetProtection/>
  <mergeCells count="73">
    <mergeCell ref="BR3:BR7"/>
    <mergeCell ref="BS3:BS7"/>
    <mergeCell ref="BT3:BT7"/>
    <mergeCell ref="BL3:BL7"/>
    <mergeCell ref="BM3:BM7"/>
    <mergeCell ref="BN3:BN7"/>
    <mergeCell ref="BO3:BO7"/>
    <mergeCell ref="BP3:BP7"/>
    <mergeCell ref="BQ3:BQ7"/>
    <mergeCell ref="BF3:BF7"/>
    <mergeCell ref="BG3:BG7"/>
    <mergeCell ref="BH3:BH7"/>
    <mergeCell ref="BI3:BI7"/>
    <mergeCell ref="BJ3:BJ7"/>
    <mergeCell ref="BK3:BK7"/>
    <mergeCell ref="AZ3:AZ7"/>
    <mergeCell ref="BA3:BA7"/>
    <mergeCell ref="BB3:BB7"/>
    <mergeCell ref="BC3:BC7"/>
    <mergeCell ref="BD3:BD7"/>
    <mergeCell ref="BE3:BE7"/>
    <mergeCell ref="AT3:AT7"/>
    <mergeCell ref="AU3:AU7"/>
    <mergeCell ref="AV3:AV7"/>
    <mergeCell ref="AW3:AW7"/>
    <mergeCell ref="AX3:AX7"/>
    <mergeCell ref="AY3:AY7"/>
    <mergeCell ref="AN3:AN7"/>
    <mergeCell ref="AO3:AO7"/>
    <mergeCell ref="AP3:AP7"/>
    <mergeCell ref="AQ3:AQ7"/>
    <mergeCell ref="AR3:AR7"/>
    <mergeCell ref="AS3:AS7"/>
    <mergeCell ref="AH3:AH7"/>
    <mergeCell ref="AI3:AI7"/>
    <mergeCell ref="AJ3:AJ7"/>
    <mergeCell ref="AK3:AK7"/>
    <mergeCell ref="AL3:AL7"/>
    <mergeCell ref="AM3:AM7"/>
    <mergeCell ref="AB3:AB7"/>
    <mergeCell ref="AC3:AC7"/>
    <mergeCell ref="AD3:AD7"/>
    <mergeCell ref="AE3:AE7"/>
    <mergeCell ref="AF3:AF7"/>
    <mergeCell ref="AG3:AG7"/>
    <mergeCell ref="V3:V7"/>
    <mergeCell ref="W3:W7"/>
    <mergeCell ref="X3:X7"/>
    <mergeCell ref="Y3:Y7"/>
    <mergeCell ref="Z3:Z7"/>
    <mergeCell ref="AA3:AA7"/>
    <mergeCell ref="P3:P7"/>
    <mergeCell ref="Q3:Q7"/>
    <mergeCell ref="R3:R7"/>
    <mergeCell ref="S3:S7"/>
    <mergeCell ref="T3:T7"/>
    <mergeCell ref="U3:U7"/>
    <mergeCell ref="J3:J7"/>
    <mergeCell ref="K3:K7"/>
    <mergeCell ref="L3:L7"/>
    <mergeCell ref="M3:M7"/>
    <mergeCell ref="N3:N7"/>
    <mergeCell ref="O3:O7"/>
    <mergeCell ref="B1:I1"/>
    <mergeCell ref="J1:N1"/>
    <mergeCell ref="O1:T1"/>
    <mergeCell ref="C3:C7"/>
    <mergeCell ref="D3:D7"/>
    <mergeCell ref="E3:E7"/>
    <mergeCell ref="F3:F7"/>
    <mergeCell ref="G3:G7"/>
    <mergeCell ref="H3:H7"/>
    <mergeCell ref="I3:I7"/>
  </mergeCells>
  <printOptions horizontalCentered="1"/>
  <pageMargins left="0.7874015748031497" right="0.1968503937007874" top="0.5905511811023623" bottom="0.3937007874015748" header="0.1968503937007874" footer="0.1968503937007874"/>
  <pageSetup fitToHeight="1" fitToWidth="1" horizontalDpi="600" verticalDpi="600" orientation="landscape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　芳賀　5303</dc:creator>
  <cp:keywords/>
  <dc:description/>
  <cp:lastModifiedBy>調査統計課　芳賀　5303</cp:lastModifiedBy>
  <cp:lastPrinted>2010-10-26T04:25:57Z</cp:lastPrinted>
  <dcterms:created xsi:type="dcterms:W3CDTF">2010-10-26T04:22:37Z</dcterms:created>
  <dcterms:modified xsi:type="dcterms:W3CDTF">2010-11-08T05:50:13Z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