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7" sheetId="1" r:id="rId1"/>
    <sheet name="Sheet2" sheetId="3" r:id="rId2"/>
    <sheet name="Sheet1" sheetId="2" r:id="rId3"/>
  </sheets>
  <definedNames>
    <definedName name="_xlnm.Print_Area" localSheetId="0">'17'!$A$2:$AE$63</definedName>
    <definedName name="_xlnm.Print_Titles" localSheetId="0">'17'!$A:$B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D41" i="1" l="1"/>
  <c r="D40" i="1"/>
  <c r="AE60" i="1" l="1"/>
  <c r="AG37" i="1" s="1"/>
  <c r="AF61" i="1"/>
  <c r="AF60" i="1"/>
  <c r="AG42" i="1"/>
  <c r="AG41" i="1"/>
  <c r="AG40" i="1"/>
  <c r="AG39" i="1" l="1"/>
  <c r="AG38" i="1" s="1"/>
  <c r="T38" i="1"/>
  <c r="S38" i="1" l="1"/>
  <c r="F41" i="1" l="1"/>
  <c r="F13" i="1"/>
  <c r="P48" i="1" l="1"/>
  <c r="E44" i="1"/>
  <c r="E40" i="1"/>
  <c r="AC58" i="1" l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D58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O48" i="1"/>
  <c r="N48" i="1"/>
  <c r="M48" i="1"/>
  <c r="L48" i="1"/>
  <c r="K48" i="1"/>
  <c r="J48" i="1"/>
  <c r="I48" i="1"/>
  <c r="H48" i="1"/>
  <c r="G48" i="1"/>
  <c r="F48" i="1"/>
  <c r="E48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AD41" i="1"/>
  <c r="AC41" i="1"/>
  <c r="AB41" i="1"/>
  <c r="AA41" i="1"/>
  <c r="Z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E41" i="1"/>
  <c r="AD40" i="1"/>
  <c r="AC40" i="1"/>
  <c r="AB40" i="1"/>
  <c r="AA40" i="1"/>
  <c r="Z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AD38" i="1"/>
  <c r="AC38" i="1"/>
  <c r="AB38" i="1"/>
  <c r="AA38" i="1"/>
  <c r="Z38" i="1"/>
  <c r="Y38" i="1"/>
  <c r="X38" i="1"/>
  <c r="W38" i="1"/>
  <c r="V38" i="1"/>
  <c r="U38" i="1"/>
  <c r="R38" i="1"/>
  <c r="Q38" i="1"/>
  <c r="P38" i="1"/>
  <c r="O38" i="1"/>
  <c r="N38" i="1"/>
  <c r="M38" i="1"/>
  <c r="L38" i="1"/>
  <c r="K38" i="1"/>
  <c r="J38" i="1"/>
  <c r="I38" i="1"/>
  <c r="H38" i="1"/>
  <c r="G38" i="1"/>
  <c r="E38" i="1"/>
  <c r="D38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58" i="1" l="1"/>
  <c r="D56" i="1"/>
  <c r="D54" i="1"/>
  <c r="D52" i="1"/>
  <c r="D50" i="1"/>
  <c r="D48" i="1"/>
  <c r="D46" i="1"/>
  <c r="D44" i="1"/>
  <c r="C41" i="1"/>
  <c r="C40" i="1"/>
  <c r="D39" i="1"/>
  <c r="C38" i="1"/>
  <c r="D37" i="1"/>
  <c r="C58" i="1"/>
  <c r="C56" i="1"/>
  <c r="C54" i="1"/>
  <c r="C52" i="1"/>
  <c r="C50" i="1"/>
  <c r="C48" i="1"/>
  <c r="C46" i="1"/>
  <c r="C44" i="1"/>
  <c r="C39" i="1"/>
  <c r="C37" i="1"/>
  <c r="AH27" i="1" l="1"/>
  <c r="AH26" i="1"/>
  <c r="AF42" i="1" l="1"/>
  <c r="AD13" i="1" l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E13" i="1"/>
  <c r="D13" i="1"/>
  <c r="C13" i="1" l="1"/>
  <c r="AE8" i="1" l="1"/>
  <c r="AE61" i="1" l="1"/>
  <c r="AE59" i="1"/>
  <c r="AE57" i="1"/>
  <c r="AE55" i="1"/>
  <c r="AE53" i="1"/>
  <c r="AE51" i="1"/>
  <c r="AE49" i="1"/>
  <c r="AE47" i="1"/>
  <c r="AE45" i="1"/>
  <c r="AE43" i="1"/>
  <c r="AE31" i="1"/>
  <c r="AE30" i="1"/>
  <c r="AF26" i="1"/>
  <c r="AG26" i="1"/>
  <c r="AE17" i="1"/>
  <c r="AE16" i="1"/>
  <c r="AE15" i="1"/>
  <c r="AE14" i="1"/>
  <c r="AE12" i="1"/>
  <c r="AE11" i="1"/>
  <c r="AE10" i="1"/>
  <c r="AE9" i="1"/>
  <c r="AE13" i="1" l="1"/>
  <c r="AF63" i="1"/>
  <c r="AF62" i="1"/>
  <c r="AF58" i="1"/>
  <c r="AF50" i="1"/>
  <c r="AF56" i="1"/>
  <c r="AF48" i="1"/>
  <c r="AF54" i="1"/>
  <c r="AF46" i="1"/>
  <c r="AF52" i="1"/>
  <c r="AF44" i="1"/>
  <c r="C8" i="2"/>
  <c r="B8" i="2"/>
</calcChain>
</file>

<file path=xl/comments1.xml><?xml version="1.0" encoding="utf-8"?>
<comments xmlns="http://schemas.openxmlformats.org/spreadsheetml/2006/main">
  <authors>
    <author>作成者</author>
  </authors>
  <commentList>
    <comment ref="C35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3月1日修正
</t>
        </r>
      </text>
    </comment>
  </commentList>
</comments>
</file>

<file path=xl/sharedStrings.xml><?xml version="1.0" encoding="utf-8"?>
<sst xmlns="http://schemas.openxmlformats.org/spreadsheetml/2006/main" count="292" uniqueCount="219">
  <si>
    <t>17　上水道の施設現況</t>
    <rPh sb="3" eb="6">
      <t>ジョウスイドウ</t>
    </rPh>
    <rPh sb="7" eb="9">
      <t>シセツ</t>
    </rPh>
    <rPh sb="9" eb="11">
      <t>ゲンキョウ</t>
    </rPh>
    <phoneticPr fontId="4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</si>
  <si>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4"/>
  </si>
  <si>
    <t>盛岡市</t>
    <phoneticPr fontId="4"/>
  </si>
  <si>
    <t>一関市</t>
    <rPh sb="0" eb="3">
      <t>イチノセキシ</t>
    </rPh>
    <phoneticPr fontId="4"/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</si>
  <si>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</si>
  <si>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</si>
  <si>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</si>
  <si>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</si>
  <si>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</si>
  <si>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</si>
  <si>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大槌町</t>
  </si>
  <si>
    <t>雫石町</t>
  </si>
  <si>
    <t>遠野市</t>
  </si>
  <si>
    <t>矢巾町</t>
  </si>
  <si>
    <t>岩手町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</si>
  <si>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</si>
  <si>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</si>
  <si>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</si>
  <si>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</si>
  <si>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phoneticPr fontId="4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</si>
  <si>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</si>
  <si>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4"/>
  </si>
  <si>
    <t>合計</t>
    <rPh sb="0" eb="2">
      <t>ゴウケイ</t>
    </rPh>
    <phoneticPr fontId="4"/>
  </si>
  <si>
    <t>　項　目</t>
    <rPh sb="1" eb="2">
      <t>コウ</t>
    </rPh>
    <rPh sb="3" eb="4">
      <t>メ</t>
    </rPh>
    <phoneticPr fontId="4"/>
  </si>
  <si>
    <t>上水道事業の状況</t>
    <rPh sb="0" eb="3">
      <t>ジョウスイドウ</t>
    </rPh>
    <rPh sb="3" eb="5">
      <t>ジギョウ</t>
    </rPh>
    <rPh sb="6" eb="8">
      <t>ジョウキョウ</t>
    </rPh>
    <phoneticPr fontId="4"/>
  </si>
  <si>
    <t>　創設・竣工年月</t>
    <rPh sb="1" eb="2">
      <t>キズ</t>
    </rPh>
    <rPh sb="2" eb="3">
      <t>セツ</t>
    </rPh>
    <rPh sb="4" eb="6">
      <t>シュンコウ</t>
    </rPh>
    <rPh sb="6" eb="8">
      <t>ネンゲツ</t>
    </rPh>
    <phoneticPr fontId="4"/>
  </si>
  <si>
    <t>　計画目標年次</t>
    <rPh sb="1" eb="3">
      <t>ケイカク</t>
    </rPh>
    <rPh sb="3" eb="5">
      <t>モクヒョウ</t>
    </rPh>
    <rPh sb="5" eb="7">
      <t>ネンジ</t>
    </rPh>
    <phoneticPr fontId="4"/>
  </si>
  <si>
    <t>　最終認可年月日</t>
    <rPh sb="1" eb="3">
      <t>サイシュウ</t>
    </rPh>
    <rPh sb="3" eb="5">
      <t>ニンカ</t>
    </rPh>
    <rPh sb="5" eb="8">
      <t>ネンガッピ</t>
    </rPh>
    <phoneticPr fontId="4"/>
  </si>
  <si>
    <t>（人）</t>
    <rPh sb="1" eb="2">
      <t>ニン</t>
    </rPh>
    <phoneticPr fontId="4"/>
  </si>
  <si>
    <t>　給水区域内世帯数</t>
    <rPh sb="1" eb="3">
      <t>キュウスイ</t>
    </rPh>
    <rPh sb="3" eb="6">
      <t>クイキナイ</t>
    </rPh>
    <rPh sb="6" eb="9">
      <t>セタイスウ</t>
    </rPh>
    <phoneticPr fontId="4"/>
  </si>
  <si>
    <t>　計画給水人口　</t>
    <rPh sb="1" eb="3">
      <t>ケイカク</t>
    </rPh>
    <rPh sb="3" eb="5">
      <t>キュウスイ</t>
    </rPh>
    <rPh sb="5" eb="7">
      <t>ジンコウ</t>
    </rPh>
    <phoneticPr fontId="4"/>
  </si>
  <si>
    <t>　現在給水人口</t>
    <rPh sb="1" eb="3">
      <t>ゲンザイ</t>
    </rPh>
    <rPh sb="3" eb="5">
      <t>キュウスイ</t>
    </rPh>
    <rPh sb="5" eb="7">
      <t>ジンコウ</t>
    </rPh>
    <phoneticPr fontId="4"/>
  </si>
  <si>
    <t>　現在給水世帯数</t>
    <rPh sb="1" eb="3">
      <t>ゲンザイ</t>
    </rPh>
    <rPh sb="3" eb="5">
      <t>キュウスイ</t>
    </rPh>
    <rPh sb="5" eb="8">
      <t>セタイスウ</t>
    </rPh>
    <phoneticPr fontId="4"/>
  </si>
  <si>
    <t>　給水普及率</t>
    <rPh sb="1" eb="3">
      <t>キュウスイ</t>
    </rPh>
    <rPh sb="3" eb="5">
      <t>フキュウ</t>
    </rPh>
    <rPh sb="5" eb="6">
      <t>リツ</t>
    </rPh>
    <phoneticPr fontId="4"/>
  </si>
  <si>
    <t>　計画給水区域面積</t>
    <rPh sb="1" eb="3">
      <t>ケイカク</t>
    </rPh>
    <rPh sb="3" eb="5">
      <t>キュウスイ</t>
    </rPh>
    <rPh sb="5" eb="7">
      <t>クイキ</t>
    </rPh>
    <rPh sb="7" eb="9">
      <t>メンセキ</t>
    </rPh>
    <phoneticPr fontId="4"/>
  </si>
  <si>
    <t>　現在給水面積</t>
    <rPh sb="1" eb="3">
      <t>ゲンザイ</t>
    </rPh>
    <rPh sb="3" eb="5">
      <t>キュウスイ</t>
    </rPh>
    <rPh sb="5" eb="7">
      <t>メンセキ</t>
    </rPh>
    <phoneticPr fontId="4"/>
  </si>
  <si>
    <t>　現在施設能力</t>
    <rPh sb="1" eb="3">
      <t>ゲンザイ</t>
    </rPh>
    <rPh sb="3" eb="5">
      <t>シセツ</t>
    </rPh>
    <rPh sb="5" eb="7">
      <t>ノウリョク</t>
    </rPh>
    <phoneticPr fontId="4"/>
  </si>
  <si>
    <t>　原水の種別</t>
    <rPh sb="1" eb="3">
      <t>ゲンスイ</t>
    </rPh>
    <rPh sb="4" eb="6">
      <t>シュベツ</t>
    </rPh>
    <phoneticPr fontId="4"/>
  </si>
  <si>
    <t>ダム・表
浅・深・湧</t>
    <rPh sb="3" eb="4">
      <t>ヒョウ</t>
    </rPh>
    <rPh sb="5" eb="6">
      <t>アサ</t>
    </rPh>
    <rPh sb="7" eb="8">
      <t>フカ</t>
    </rPh>
    <rPh sb="9" eb="10">
      <t>ユウ</t>
    </rPh>
    <phoneticPr fontId="4"/>
  </si>
  <si>
    <t>表・浅・深</t>
    <rPh sb="0" eb="1">
      <t>ヒョウ</t>
    </rPh>
    <rPh sb="2" eb="3">
      <t>アサ</t>
    </rPh>
    <rPh sb="4" eb="5">
      <t>フカ</t>
    </rPh>
    <phoneticPr fontId="4"/>
  </si>
  <si>
    <t>表流水
浅井戸</t>
    <rPh sb="0" eb="1">
      <t>ヒョウ</t>
    </rPh>
    <rPh sb="1" eb="3">
      <t>リュウスイ</t>
    </rPh>
    <rPh sb="4" eb="7">
      <t>アサイド</t>
    </rPh>
    <phoneticPr fontId="4"/>
  </si>
  <si>
    <t>表・伏・浅
湧・受</t>
    <rPh sb="0" eb="1">
      <t>ヒョウ</t>
    </rPh>
    <rPh sb="2" eb="3">
      <t>フク</t>
    </rPh>
    <rPh sb="4" eb="5">
      <t>アサ</t>
    </rPh>
    <rPh sb="6" eb="7">
      <t>ユウ</t>
    </rPh>
    <rPh sb="8" eb="9">
      <t>ジュ</t>
    </rPh>
    <phoneticPr fontId="4"/>
  </si>
  <si>
    <t>浅井戸</t>
    <rPh sb="0" eb="1">
      <t>アサ</t>
    </rPh>
    <rPh sb="1" eb="3">
      <t>イド</t>
    </rPh>
    <phoneticPr fontId="4"/>
  </si>
  <si>
    <t>表流水</t>
    <rPh sb="0" eb="1">
      <t>ヒョウ</t>
    </rPh>
    <rPh sb="1" eb="3">
      <t>リュウスイ</t>
    </rPh>
    <phoneticPr fontId="4"/>
  </si>
  <si>
    <t>表流水
湧水</t>
    <rPh sb="0" eb="1">
      <t>ヒョウ</t>
    </rPh>
    <rPh sb="1" eb="3">
      <t>リュウスイ</t>
    </rPh>
    <rPh sb="4" eb="6">
      <t>ワキミズ</t>
    </rPh>
    <phoneticPr fontId="4"/>
  </si>
  <si>
    <t>表・浅・湧</t>
    <rPh sb="0" eb="1">
      <t>ヒョウ</t>
    </rPh>
    <rPh sb="2" eb="3">
      <t>アサ</t>
    </rPh>
    <rPh sb="4" eb="5">
      <t>ユウ</t>
    </rPh>
    <phoneticPr fontId="4"/>
  </si>
  <si>
    <t>表・深・湧</t>
    <rPh sb="0" eb="1">
      <t>ヒョウ</t>
    </rPh>
    <rPh sb="2" eb="3">
      <t>フカ</t>
    </rPh>
    <rPh sb="4" eb="5">
      <t>ユウ</t>
    </rPh>
    <phoneticPr fontId="4"/>
  </si>
  <si>
    <t>深井戸
湧水</t>
    <rPh sb="0" eb="3">
      <t>フカイド</t>
    </rPh>
    <rPh sb="4" eb="6">
      <t>ワキミズ</t>
    </rPh>
    <phoneticPr fontId="4"/>
  </si>
  <si>
    <t>湧水</t>
    <rPh sb="0" eb="1">
      <t>ユウ</t>
    </rPh>
    <rPh sb="1" eb="2">
      <t>ミズ</t>
    </rPh>
    <phoneticPr fontId="4"/>
  </si>
  <si>
    <t>　浄水方法の種別</t>
    <rPh sb="1" eb="3">
      <t>ジョウスイ</t>
    </rPh>
    <rPh sb="3" eb="5">
      <t>ホウホウ</t>
    </rPh>
    <rPh sb="6" eb="8">
      <t>シュベツ</t>
    </rPh>
    <phoneticPr fontId="4"/>
  </si>
  <si>
    <t>消毒・緩速
急速</t>
    <rPh sb="0" eb="2">
      <t>ショウドク</t>
    </rPh>
    <rPh sb="3" eb="5">
      <t>カンソク</t>
    </rPh>
    <rPh sb="6" eb="8">
      <t>キュウソク</t>
    </rPh>
    <phoneticPr fontId="4"/>
  </si>
  <si>
    <t>消毒
急速ろ過</t>
    <rPh sb="0" eb="2">
      <t>ショウドク</t>
    </rPh>
    <rPh sb="3" eb="5">
      <t>キュウソク</t>
    </rPh>
    <rPh sb="6" eb="7">
      <t>カ</t>
    </rPh>
    <phoneticPr fontId="4"/>
  </si>
  <si>
    <t>消毒
緩速ろ過</t>
    <rPh sb="0" eb="2">
      <t>ショウドク</t>
    </rPh>
    <rPh sb="3" eb="5">
      <t>カンソク</t>
    </rPh>
    <rPh sb="6" eb="7">
      <t>カ</t>
    </rPh>
    <phoneticPr fontId="4"/>
  </si>
  <si>
    <t>消毒のみ</t>
    <rPh sb="0" eb="2">
      <t>ショウドク</t>
    </rPh>
    <phoneticPr fontId="4"/>
  </si>
  <si>
    <t>消毒・急速
膜</t>
    <rPh sb="0" eb="2">
      <t>ショウドク</t>
    </rPh>
    <rPh sb="3" eb="5">
      <t>キュウソク</t>
    </rPh>
    <rPh sb="6" eb="7">
      <t>マク</t>
    </rPh>
    <phoneticPr fontId="4"/>
  </si>
  <si>
    <t>急速ろ過</t>
    <rPh sb="0" eb="2">
      <t>キュウソク</t>
    </rPh>
    <rPh sb="3" eb="4">
      <t>カ</t>
    </rPh>
    <phoneticPr fontId="4"/>
  </si>
  <si>
    <t>消毒・緩速
急速</t>
    <rPh sb="3" eb="4">
      <t>カン</t>
    </rPh>
    <rPh sb="4" eb="5">
      <t>ソク</t>
    </rPh>
    <rPh sb="6" eb="8">
      <t>キュウソク</t>
    </rPh>
    <phoneticPr fontId="4"/>
  </si>
  <si>
    <t>消毒・緩速
急速・膜</t>
    <rPh sb="0" eb="2">
      <t>ショウドク</t>
    </rPh>
    <rPh sb="3" eb="4">
      <t>カン</t>
    </rPh>
    <rPh sb="4" eb="5">
      <t>ソク</t>
    </rPh>
    <rPh sb="6" eb="8">
      <t>キュウソク</t>
    </rPh>
    <rPh sb="9" eb="10">
      <t>マク</t>
    </rPh>
    <phoneticPr fontId="4"/>
  </si>
  <si>
    <t>家庭用料金</t>
    <rPh sb="0" eb="3">
      <t>カテイヨウ</t>
    </rPh>
    <rPh sb="3" eb="5">
      <t>リョウキン</t>
    </rPh>
    <phoneticPr fontId="4"/>
  </si>
  <si>
    <t>　基本水量</t>
    <rPh sb="1" eb="3">
      <t>キホン</t>
    </rPh>
    <rPh sb="3" eb="5">
      <t>スイリョウ</t>
    </rPh>
    <phoneticPr fontId="4"/>
  </si>
  <si>
    <t>　基本料金</t>
    <rPh sb="1" eb="3">
      <t>キホン</t>
    </rPh>
    <rPh sb="3" eb="5">
      <t>リョウキン</t>
    </rPh>
    <phoneticPr fontId="4"/>
  </si>
  <si>
    <t>　超過料金</t>
    <rPh sb="1" eb="3">
      <t>チョウカ</t>
    </rPh>
    <rPh sb="3" eb="5">
      <t>リョウキン</t>
    </rPh>
    <phoneticPr fontId="4"/>
  </si>
  <si>
    <t>　メータ使用料　</t>
    <rPh sb="4" eb="7">
      <t>シヨウリョウ</t>
    </rPh>
    <phoneticPr fontId="4"/>
  </si>
  <si>
    <t>　料金体系</t>
    <rPh sb="1" eb="3">
      <t>リョウキン</t>
    </rPh>
    <rPh sb="3" eb="5">
      <t>タイケイ</t>
    </rPh>
    <phoneticPr fontId="4"/>
  </si>
  <si>
    <t>用途別
口径別</t>
  </si>
  <si>
    <t>用途別</t>
  </si>
  <si>
    <t>口径別</t>
    <rPh sb="0" eb="2">
      <t>コウケイ</t>
    </rPh>
    <rPh sb="2" eb="3">
      <t>ベツ</t>
    </rPh>
    <phoneticPr fontId="4"/>
  </si>
  <si>
    <t>専従職員数</t>
    <rPh sb="0" eb="2">
      <t>センジュウ</t>
    </rPh>
    <rPh sb="2" eb="5">
      <t>ショクインスウ</t>
    </rPh>
    <phoneticPr fontId="4"/>
  </si>
  <si>
    <t>経営分析</t>
    <rPh sb="0" eb="2">
      <t>ケイエイ</t>
    </rPh>
    <rPh sb="2" eb="4">
      <t>ブンセキ</t>
    </rPh>
    <phoneticPr fontId="4"/>
  </si>
  <si>
    <t>（％）</t>
    <phoneticPr fontId="4"/>
  </si>
  <si>
    <t>　施設利用率</t>
    <rPh sb="1" eb="3">
      <t>シセツ</t>
    </rPh>
    <rPh sb="3" eb="6">
      <t>リヨウリツ</t>
    </rPh>
    <phoneticPr fontId="4"/>
  </si>
  <si>
    <t>　職員一人当たり給水人口</t>
    <rPh sb="1" eb="3">
      <t>ショクイン</t>
    </rPh>
    <rPh sb="3" eb="5">
      <t>ヒトリ</t>
    </rPh>
    <rPh sb="5" eb="6">
      <t>ア</t>
    </rPh>
    <rPh sb="8" eb="10">
      <t>キュウスイ</t>
    </rPh>
    <rPh sb="10" eb="12">
      <t>ジンコウ</t>
    </rPh>
    <phoneticPr fontId="4"/>
  </si>
  <si>
    <t>　職員一人当たり有収水量</t>
    <rPh sb="1" eb="3">
      <t>ショクイン</t>
    </rPh>
    <rPh sb="3" eb="5">
      <t>ヒトリ</t>
    </rPh>
    <rPh sb="5" eb="6">
      <t>ア</t>
    </rPh>
    <rPh sb="8" eb="9">
      <t>ユウ</t>
    </rPh>
    <rPh sb="9" eb="10">
      <t>シュウ</t>
    </rPh>
    <rPh sb="10" eb="12">
      <t>スイリョウ</t>
    </rPh>
    <phoneticPr fontId="4"/>
  </si>
  <si>
    <t>　職員一人当たり営業収益</t>
    <rPh sb="1" eb="3">
      <t>ショクイン</t>
    </rPh>
    <rPh sb="3" eb="5">
      <t>ヒトリ</t>
    </rPh>
    <rPh sb="5" eb="6">
      <t>ア</t>
    </rPh>
    <rPh sb="8" eb="10">
      <t>エイギョウ</t>
    </rPh>
    <rPh sb="10" eb="12">
      <t>シュウエキ</t>
    </rPh>
    <phoneticPr fontId="4"/>
  </si>
  <si>
    <t>（千円/人）</t>
    <rPh sb="1" eb="2">
      <t>セン</t>
    </rPh>
    <rPh sb="2" eb="3">
      <t>エン</t>
    </rPh>
    <rPh sb="4" eb="5">
      <t>ニン</t>
    </rPh>
    <phoneticPr fontId="4"/>
  </si>
  <si>
    <t>　年間有収水量</t>
    <rPh sb="1" eb="3">
      <t>ネンカン</t>
    </rPh>
    <rPh sb="3" eb="4">
      <t>ユウ</t>
    </rPh>
    <rPh sb="4" eb="5">
      <t>シュウ</t>
    </rPh>
    <rPh sb="5" eb="7">
      <t>スイリョウ</t>
    </rPh>
    <phoneticPr fontId="4"/>
  </si>
  <si>
    <t>　有収率</t>
    <rPh sb="1" eb="2">
      <t>ユウ</t>
    </rPh>
    <rPh sb="2" eb="3">
      <t>シュウ</t>
    </rPh>
    <rPh sb="3" eb="4">
      <t>リツ</t>
    </rPh>
    <phoneticPr fontId="4"/>
  </si>
  <si>
    <t>（％）</t>
    <phoneticPr fontId="4"/>
  </si>
  <si>
    <t>　　生活用水量</t>
    <rPh sb="2" eb="4">
      <t>セイカツ</t>
    </rPh>
    <rPh sb="4" eb="6">
      <t>ヨウスイ</t>
    </rPh>
    <rPh sb="6" eb="7">
      <t>リョウ</t>
    </rPh>
    <phoneticPr fontId="4"/>
  </si>
  <si>
    <t>　　生活用水量の率</t>
    <rPh sb="2" eb="4">
      <t>セイカツ</t>
    </rPh>
    <rPh sb="4" eb="6">
      <t>ヨウスイ</t>
    </rPh>
    <rPh sb="6" eb="7">
      <t>リョウ</t>
    </rPh>
    <rPh sb="8" eb="9">
      <t>リツ</t>
    </rPh>
    <phoneticPr fontId="4"/>
  </si>
  <si>
    <t>　　業務・営業用</t>
    <rPh sb="2" eb="4">
      <t>ギョウム</t>
    </rPh>
    <rPh sb="5" eb="8">
      <t>エイギョウヨウ</t>
    </rPh>
    <phoneticPr fontId="4"/>
  </si>
  <si>
    <t>　　業務・営業用の率</t>
    <rPh sb="2" eb="4">
      <t>ギョウム</t>
    </rPh>
    <rPh sb="5" eb="8">
      <t>エイギョウヨウ</t>
    </rPh>
    <rPh sb="9" eb="10">
      <t>リツ</t>
    </rPh>
    <phoneticPr fontId="4"/>
  </si>
  <si>
    <t>（％）</t>
  </si>
  <si>
    <t>　　工場用</t>
    <rPh sb="2" eb="5">
      <t>コウジョウヨウ</t>
    </rPh>
    <phoneticPr fontId="4"/>
  </si>
  <si>
    <t>　　工場用の率</t>
    <rPh sb="2" eb="5">
      <t>コウジョウヨウ</t>
    </rPh>
    <rPh sb="6" eb="7">
      <t>リツ</t>
    </rPh>
    <phoneticPr fontId="4"/>
  </si>
  <si>
    <t>　　その他</t>
    <rPh sb="4" eb="5">
      <t>タ</t>
    </rPh>
    <phoneticPr fontId="4"/>
  </si>
  <si>
    <t>　　その他の率</t>
    <rPh sb="4" eb="5">
      <t>タ</t>
    </rPh>
    <rPh sb="6" eb="7">
      <t>リツ</t>
    </rPh>
    <phoneticPr fontId="4"/>
  </si>
  <si>
    <t>　無収水量</t>
    <rPh sb="1" eb="2">
      <t>ム</t>
    </rPh>
    <rPh sb="2" eb="3">
      <t>シュウ</t>
    </rPh>
    <rPh sb="3" eb="5">
      <t>スイリョウ</t>
    </rPh>
    <phoneticPr fontId="4"/>
  </si>
  <si>
    <t>　無収率</t>
    <rPh sb="1" eb="2">
      <t>ム</t>
    </rPh>
    <rPh sb="2" eb="3">
      <t>シュウ</t>
    </rPh>
    <rPh sb="3" eb="4">
      <t>リツ</t>
    </rPh>
    <phoneticPr fontId="4"/>
  </si>
  <si>
    <t>　有効水量</t>
    <rPh sb="1" eb="3">
      <t>ユウコウ</t>
    </rPh>
    <rPh sb="3" eb="5">
      <t>スイリョウ</t>
    </rPh>
    <phoneticPr fontId="4"/>
  </si>
  <si>
    <t>　有効率</t>
    <rPh sb="1" eb="4">
      <t>ユウコウリツ</t>
    </rPh>
    <phoneticPr fontId="4"/>
  </si>
  <si>
    <t>　無効水量</t>
    <rPh sb="1" eb="3">
      <t>ムコウ</t>
    </rPh>
    <rPh sb="3" eb="5">
      <t>スイリョウ</t>
    </rPh>
    <phoneticPr fontId="4"/>
  </si>
  <si>
    <t>　無効率</t>
    <rPh sb="1" eb="3">
      <t>ムコウ</t>
    </rPh>
    <rPh sb="3" eb="4">
      <t>リツ</t>
    </rPh>
    <phoneticPr fontId="4"/>
  </si>
  <si>
    <t>　年間給水量</t>
    <rPh sb="1" eb="3">
      <t>ネンカン</t>
    </rPh>
    <rPh sb="3" eb="5">
      <t>キュウスイ</t>
    </rPh>
    <rPh sb="5" eb="6">
      <t>リョウ</t>
    </rPh>
    <phoneticPr fontId="4"/>
  </si>
  <si>
    <t>　一日最大給水量</t>
    <rPh sb="1" eb="3">
      <t>イチニチ</t>
    </rPh>
    <rPh sb="3" eb="5">
      <t>サイダイ</t>
    </rPh>
    <rPh sb="5" eb="7">
      <t>キュウスイ</t>
    </rPh>
    <rPh sb="7" eb="8">
      <t>リョウ</t>
    </rPh>
    <phoneticPr fontId="4"/>
  </si>
  <si>
    <t>　一日平均給水量</t>
    <rPh sb="1" eb="3">
      <t>イチニチ</t>
    </rPh>
    <rPh sb="3" eb="5">
      <t>ヘイキン</t>
    </rPh>
    <rPh sb="5" eb="7">
      <t>キュウスイ</t>
    </rPh>
    <rPh sb="7" eb="8">
      <t>リョウ</t>
    </rPh>
    <phoneticPr fontId="4"/>
  </si>
  <si>
    <t>　一人一日最大給水量</t>
    <rPh sb="1" eb="3">
      <t>ヒトリ</t>
    </rPh>
    <rPh sb="3" eb="5">
      <t>イチニチ</t>
    </rPh>
    <rPh sb="5" eb="7">
      <t>サイダイ</t>
    </rPh>
    <rPh sb="7" eb="9">
      <t>キュウスイ</t>
    </rPh>
    <rPh sb="9" eb="10">
      <t>リョウ</t>
    </rPh>
    <phoneticPr fontId="4"/>
  </si>
  <si>
    <t>　一人一日平均給水量</t>
    <rPh sb="1" eb="3">
      <t>ヒトリ</t>
    </rPh>
    <rPh sb="3" eb="5">
      <t>イチニチ</t>
    </rPh>
    <rPh sb="5" eb="7">
      <t>ヘイキン</t>
    </rPh>
    <rPh sb="7" eb="9">
      <t>キュウスイ</t>
    </rPh>
    <rPh sb="9" eb="10">
      <t>リョウ</t>
    </rPh>
    <phoneticPr fontId="4"/>
  </si>
  <si>
    <t>S25.11</t>
  </si>
  <si>
    <t>S27.06</t>
  </si>
  <si>
    <t>S29.04</t>
  </si>
  <si>
    <t>S32.05</t>
  </si>
  <si>
    <t>H20.04</t>
  </si>
  <si>
    <t>S30.12</t>
  </si>
  <si>
    <t>S39.04</t>
  </si>
  <si>
    <t>S38.12</t>
  </si>
  <si>
    <t>S41.03</t>
  </si>
  <si>
    <t>H20.07</t>
  </si>
  <si>
    <t>S33.11</t>
  </si>
  <si>
    <t>S43.07</t>
  </si>
  <si>
    <t>S41.01</t>
  </si>
  <si>
    <t>S49.04</t>
  </si>
  <si>
    <t>S50.04</t>
  </si>
  <si>
    <t>S36.07</t>
  </si>
  <si>
    <t>H01.04</t>
  </si>
  <si>
    <t>H07.04</t>
  </si>
  <si>
    <t>S47.10</t>
  </si>
  <si>
    <t>H26.04</t>
  </si>
  <si>
    <t>H24</t>
  </si>
  <si>
    <t>H29</t>
  </si>
  <si>
    <t>H21</t>
  </si>
  <si>
    <t>-</t>
  </si>
  <si>
    <t>　給水区域内現在人口</t>
    <rPh sb="1" eb="3">
      <t>キュウスイ</t>
    </rPh>
    <rPh sb="3" eb="6">
      <t>クイキナイ</t>
    </rPh>
    <rPh sb="6" eb="8">
      <t>ゲンザイ</t>
    </rPh>
    <rPh sb="8" eb="10">
      <t>ジンコウ</t>
    </rPh>
    <phoneticPr fontId="4"/>
  </si>
  <si>
    <t>H29.04</t>
    <phoneticPr fontId="4"/>
  </si>
  <si>
    <t>表・伏・浅
深・湧</t>
    <rPh sb="0" eb="1">
      <t>ヒョウ</t>
    </rPh>
    <rPh sb="2" eb="3">
      <t>フク</t>
    </rPh>
    <rPh sb="4" eb="5">
      <t>アサ</t>
    </rPh>
    <rPh sb="6" eb="7">
      <t>フカ</t>
    </rPh>
    <rPh sb="8" eb="9">
      <t>ユウ</t>
    </rPh>
    <phoneticPr fontId="4"/>
  </si>
  <si>
    <t>消毒・緩速
急速・膜</t>
    <rPh sb="0" eb="2">
      <t>ショウドク</t>
    </rPh>
    <rPh sb="3" eb="5">
      <t>カンソク</t>
    </rPh>
    <rPh sb="6" eb="8">
      <t>キュウソク</t>
    </rPh>
    <rPh sb="9" eb="10">
      <t>マク</t>
    </rPh>
    <phoneticPr fontId="4"/>
  </si>
  <si>
    <t>口径別</t>
    <rPh sb="0" eb="2">
      <t>コウケイ</t>
    </rPh>
    <rPh sb="2" eb="3">
      <t>ベツ</t>
    </rPh>
    <phoneticPr fontId="4"/>
  </si>
  <si>
    <t>口径別</t>
    <phoneticPr fontId="4"/>
  </si>
  <si>
    <t>用途別
口径別</t>
    <phoneticPr fontId="4"/>
  </si>
  <si>
    <t>用途別
口径別</t>
    <phoneticPr fontId="4"/>
  </si>
  <si>
    <t>用途別</t>
    <phoneticPr fontId="4"/>
  </si>
  <si>
    <t>用途別</t>
    <phoneticPr fontId="4"/>
  </si>
  <si>
    <t>緩速・急速
膜</t>
    <rPh sb="0" eb="2">
      <t>カンソク</t>
    </rPh>
    <rPh sb="3" eb="5">
      <t>キュウソク</t>
    </rPh>
    <rPh sb="6" eb="7">
      <t>マク</t>
    </rPh>
    <phoneticPr fontId="4"/>
  </si>
  <si>
    <t>ダム・表・伏
浅・湧</t>
    <rPh sb="3" eb="4">
      <t>ヒョウ</t>
    </rPh>
    <rPh sb="5" eb="6">
      <t>フ</t>
    </rPh>
    <rPh sb="7" eb="8">
      <t>アサ</t>
    </rPh>
    <rPh sb="9" eb="10">
      <t>ユウ</t>
    </rPh>
    <phoneticPr fontId="4"/>
  </si>
  <si>
    <t>葛巻町</t>
    <rPh sb="0" eb="3">
      <t>クズマキマチ</t>
    </rPh>
    <phoneticPr fontId="4"/>
  </si>
  <si>
    <t>H29.03</t>
    <phoneticPr fontId="4"/>
  </si>
  <si>
    <t>消毒・緩速
膜</t>
    <rPh sb="0" eb="2">
      <t>ショウドク</t>
    </rPh>
    <rPh sb="3" eb="5">
      <t>カンソク</t>
    </rPh>
    <rPh sb="6" eb="7">
      <t>マク</t>
    </rPh>
    <phoneticPr fontId="4"/>
  </si>
  <si>
    <t>用途別</t>
    <rPh sb="0" eb="2">
      <t>ヨウト</t>
    </rPh>
    <rPh sb="2" eb="3">
      <t>ベツ</t>
    </rPh>
    <phoneticPr fontId="4"/>
  </si>
  <si>
    <t>一戸町
（一戸）</t>
    <rPh sb="5" eb="7">
      <t>イチノヘ</t>
    </rPh>
    <phoneticPr fontId="4"/>
  </si>
  <si>
    <t>一戸町
（奥中山）</t>
    <phoneticPr fontId="4"/>
  </si>
  <si>
    <r>
      <t>　10ｍ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</si>
  <si>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r>
      <t>　20ｍ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</si>
  <si>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t>表・浅・受</t>
    <rPh sb="0" eb="1">
      <t>ヒョウ</t>
    </rPh>
    <rPh sb="2" eb="3">
      <t>アサ</t>
    </rPh>
    <rPh sb="4" eb="5">
      <t>ウ</t>
    </rPh>
    <phoneticPr fontId="4"/>
  </si>
  <si>
    <t>　給水原価(旧)</t>
    <rPh sb="1" eb="3">
      <t>キュウスイ</t>
    </rPh>
    <rPh sb="3" eb="5">
      <t>ゲンカ</t>
    </rPh>
    <rPh sb="6" eb="7">
      <t>キュウ</t>
    </rPh>
    <phoneticPr fontId="4"/>
  </si>
  <si>
    <t xml:space="preserve">          (新)</t>
    <rPh sb="11" eb="12">
      <t>シン</t>
    </rPh>
    <phoneticPr fontId="4"/>
  </si>
  <si>
    <t>-</t>
    <phoneticPr fontId="4"/>
  </si>
  <si>
    <t>　計画一日最大給水量</t>
    <rPh sb="1" eb="3">
      <t>ケイカク</t>
    </rPh>
    <rPh sb="3" eb="4">
      <t>イチ</t>
    </rPh>
    <rPh sb="4" eb="5">
      <t>ニチ</t>
    </rPh>
    <rPh sb="5" eb="7">
      <t>サイダイ</t>
    </rPh>
    <rPh sb="7" eb="9">
      <t>キュウスイ</t>
    </rPh>
    <rPh sb="9" eb="10">
      <t>リョウ</t>
    </rPh>
    <phoneticPr fontId="4"/>
  </si>
  <si>
    <t>表・浅・深・湧</t>
    <rPh sb="0" eb="1">
      <t>ヒョウ</t>
    </rPh>
    <rPh sb="2" eb="3">
      <t>アサ</t>
    </rPh>
    <rPh sb="4" eb="5">
      <t>フカ</t>
    </rPh>
    <rPh sb="6" eb="7">
      <t>ユウ</t>
    </rPh>
    <phoneticPr fontId="4"/>
  </si>
  <si>
    <t>西和賀町</t>
    <rPh sb="0" eb="4">
      <t>ニシワガマチ</t>
    </rPh>
    <phoneticPr fontId="4"/>
  </si>
  <si>
    <t>表・浅・湧</t>
    <rPh sb="0" eb="1">
      <t>ヒョウ</t>
    </rPh>
    <rPh sb="2" eb="3">
      <t>セン</t>
    </rPh>
    <phoneticPr fontId="4"/>
  </si>
  <si>
    <t>H30.04</t>
    <phoneticPr fontId="4"/>
  </si>
  <si>
    <t>　供給単価　</t>
    <rPh sb="1" eb="3">
      <t>キョウキュウ</t>
    </rPh>
    <rPh sb="3" eb="5">
      <t>タンカ</t>
    </rPh>
    <phoneticPr fontId="4"/>
  </si>
  <si>
    <t>S09.12</t>
    <phoneticPr fontId="4"/>
  </si>
  <si>
    <t>R11</t>
    <phoneticPr fontId="4"/>
  </si>
  <si>
    <t>口径別</t>
    <rPh sb="0" eb="2">
      <t>コウケイ</t>
    </rPh>
    <phoneticPr fontId="4"/>
  </si>
  <si>
    <t>R07</t>
    <phoneticPr fontId="4"/>
  </si>
  <si>
    <t>R07</t>
    <phoneticPr fontId="4"/>
  </si>
  <si>
    <t>伏流水
浅井戸</t>
    <rPh sb="0" eb="1">
      <t>フ</t>
    </rPh>
    <rPh sb="1" eb="3">
      <t>リュウスイ</t>
    </rPh>
    <rPh sb="4" eb="5">
      <t>アサ</t>
    </rPh>
    <rPh sb="5" eb="7">
      <t>イド</t>
    </rPh>
    <phoneticPr fontId="4"/>
  </si>
  <si>
    <t>表流水
深井戸</t>
    <rPh sb="0" eb="1">
      <t>ヒョウ</t>
    </rPh>
    <rPh sb="1" eb="3">
      <t>リュウスイ</t>
    </rPh>
    <rPh sb="4" eb="5">
      <t>フカ</t>
    </rPh>
    <rPh sb="5" eb="7">
      <t>イド</t>
    </rPh>
    <phoneticPr fontId="4"/>
  </si>
  <si>
    <t>R08</t>
    <phoneticPr fontId="4"/>
  </si>
  <si>
    <t>表・伏・浅
・湧</t>
    <rPh sb="0" eb="1">
      <t>ヒョウ</t>
    </rPh>
    <rPh sb="2" eb="3">
      <t>フク</t>
    </rPh>
    <rPh sb="4" eb="5">
      <t>アサ</t>
    </rPh>
    <rPh sb="7" eb="8">
      <t>ユウ</t>
    </rPh>
    <phoneticPr fontId="4"/>
  </si>
  <si>
    <t>最安</t>
    <rPh sb="0" eb="1">
      <t>サイ</t>
    </rPh>
    <rPh sb="1" eb="2">
      <t>ヤス</t>
    </rPh>
    <phoneticPr fontId="4"/>
  </si>
  <si>
    <t>最高</t>
    <rPh sb="0" eb="2">
      <t>サイコウ</t>
    </rPh>
    <phoneticPr fontId="4"/>
  </si>
  <si>
    <t>盛岡市</t>
    <rPh sb="0" eb="3">
      <t>モリオカシ</t>
    </rPh>
    <phoneticPr fontId="4"/>
  </si>
  <si>
    <t>前年度</t>
    <rPh sb="0" eb="2">
      <t>ゼンネン</t>
    </rPh>
    <rPh sb="2" eb="3">
      <t>ド</t>
    </rPh>
    <phoneticPr fontId="4"/>
  </si>
  <si>
    <t>当年度</t>
    <rPh sb="0" eb="3">
      <t>トウネンド</t>
    </rPh>
    <phoneticPr fontId="4"/>
  </si>
  <si>
    <t>R15</t>
    <phoneticPr fontId="4"/>
  </si>
  <si>
    <t>表・伏
浅・深</t>
    <rPh sb="0" eb="1">
      <t>ヒョウ</t>
    </rPh>
    <rPh sb="2" eb="3">
      <t>フ</t>
    </rPh>
    <rPh sb="4" eb="5">
      <t>アサ</t>
    </rPh>
    <rPh sb="6" eb="7">
      <t>フカ</t>
    </rPh>
    <phoneticPr fontId="4"/>
  </si>
  <si>
    <t>S29.04</t>
    <phoneticPr fontId="4"/>
  </si>
  <si>
    <t>R11</t>
    <phoneticPr fontId="4"/>
  </si>
  <si>
    <t>消毒
緩速・膜</t>
    <rPh sb="0" eb="2">
      <t>ショウドク</t>
    </rPh>
    <rPh sb="3" eb="5">
      <t>カンソク</t>
    </rPh>
    <rPh sb="6" eb="7">
      <t>マク</t>
    </rPh>
    <phoneticPr fontId="4"/>
  </si>
  <si>
    <t>表・浅・湧</t>
    <rPh sb="0" eb="1">
      <t>ヒョウ</t>
    </rPh>
    <rPh sb="2" eb="3">
      <t>アサ</t>
    </rPh>
    <rPh sb="4" eb="5">
      <t>ワ</t>
    </rPh>
    <phoneticPr fontId="4"/>
  </si>
  <si>
    <t>R05</t>
    <phoneticPr fontId="4"/>
  </si>
  <si>
    <t>R09</t>
    <phoneticPr fontId="4"/>
  </si>
  <si>
    <t>R06</t>
    <phoneticPr fontId="4"/>
  </si>
  <si>
    <t>R08</t>
    <phoneticPr fontId="4"/>
  </si>
  <si>
    <t>浅・深・湧</t>
    <rPh sb="0" eb="1">
      <t>アサ</t>
    </rPh>
    <rPh sb="2" eb="3">
      <t>フカ</t>
    </rPh>
    <rPh sb="4" eb="5">
      <t>ワ</t>
    </rPh>
    <phoneticPr fontId="4"/>
  </si>
  <si>
    <t>R05</t>
    <phoneticPr fontId="4"/>
  </si>
  <si>
    <t>R01</t>
    <phoneticPr fontId="4"/>
  </si>
  <si>
    <t>R12</t>
    <phoneticPr fontId="4"/>
  </si>
  <si>
    <t>R02</t>
    <phoneticPr fontId="4"/>
  </si>
  <si>
    <t>岩泉町</t>
    <rPh sb="0" eb="2">
      <t>イワイズミ</t>
    </rPh>
    <rPh sb="2" eb="3">
      <t>チョウ</t>
    </rPh>
    <phoneticPr fontId="4"/>
  </si>
  <si>
    <t>28事業</t>
    <rPh sb="2" eb="4">
      <t>ジギョウ</t>
    </rPh>
    <phoneticPr fontId="4"/>
  </si>
  <si>
    <t>R02.04</t>
    <phoneticPr fontId="4"/>
  </si>
  <si>
    <t>R10</t>
    <phoneticPr fontId="4"/>
  </si>
  <si>
    <t>表・伏
浅・湧</t>
    <rPh sb="0" eb="1">
      <t>ヒョウ</t>
    </rPh>
    <rPh sb="2" eb="3">
      <t>フ</t>
    </rPh>
    <rPh sb="4" eb="5">
      <t>アサ</t>
    </rPh>
    <rPh sb="6" eb="7">
      <t>ワ</t>
    </rPh>
    <phoneticPr fontId="4"/>
  </si>
  <si>
    <t>消毒・緩速
急速</t>
    <rPh sb="0" eb="2">
      <t>ショウドク</t>
    </rPh>
    <rPh sb="3" eb="5">
      <t>カンソク</t>
    </rPh>
    <rPh sb="6" eb="8">
      <t>キュウソク</t>
    </rPh>
    <phoneticPr fontId="4"/>
  </si>
  <si>
    <t>用途別</t>
    <rPh sb="0" eb="2">
      <t>ヨウト</t>
    </rPh>
    <rPh sb="2" eb="3">
      <t>ベツ</t>
    </rPh>
    <phoneticPr fontId="4"/>
  </si>
  <si>
    <t>浅・深・湧</t>
    <rPh sb="0" eb="1">
      <t>セン</t>
    </rPh>
    <rPh sb="2" eb="3">
      <t>フカ</t>
    </rPh>
    <rPh sb="4" eb="5">
      <t>ユウ</t>
    </rPh>
    <phoneticPr fontId="4"/>
  </si>
  <si>
    <r>
      <t>（円/m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）</t>
    </r>
    <rPh sb="1" eb="2">
      <t>エン</t>
    </rPh>
    <phoneticPr fontId="4"/>
  </si>
  <si>
    <t xml:space="preserve">管路総延長  </t>
    <rPh sb="0" eb="2">
      <t>カンロ</t>
    </rPh>
    <rPh sb="2" eb="5">
      <t>ソウエンチョウ</t>
    </rPh>
    <phoneticPr fontId="4"/>
  </si>
  <si>
    <t>二戸市</t>
    <phoneticPr fontId="4"/>
  </si>
  <si>
    <t>S41.04</t>
    <phoneticPr fontId="4"/>
  </si>
  <si>
    <t>金ケ崎町</t>
    <phoneticPr fontId="4"/>
  </si>
  <si>
    <t>R3の値↓</t>
    <rPh sb="3" eb="4">
      <t>アタイ</t>
    </rPh>
    <phoneticPr fontId="4"/>
  </si>
  <si>
    <r>
      <t>（円/m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エン</t>
    </rPh>
    <phoneticPr fontId="4"/>
  </si>
  <si>
    <t>小計</t>
    <rPh sb="0" eb="2">
      <t>ショウケイ</t>
    </rPh>
    <phoneticPr fontId="4"/>
  </si>
  <si>
    <t>消毒・膜</t>
    <rPh sb="0" eb="2">
      <t>ショウドク</t>
    </rPh>
    <rPh sb="3" eb="4">
      <t>マク</t>
    </rPh>
    <phoneticPr fontId="4"/>
  </si>
  <si>
    <t>山田町</t>
    <phoneticPr fontId="4"/>
  </si>
  <si>
    <t>R13</t>
    <phoneticPr fontId="4"/>
  </si>
  <si>
    <t>S36.04</t>
    <phoneticPr fontId="4"/>
  </si>
  <si>
    <t>R14</t>
    <phoneticPr fontId="4"/>
  </si>
  <si>
    <t>-</t>
    <phoneticPr fontId="4"/>
  </si>
  <si>
    <t>R4の値↓</t>
    <rPh sb="3" eb="4">
      <t>アタイ</t>
    </rPh>
    <phoneticPr fontId="4"/>
  </si>
  <si>
    <t>←以下R4の値</t>
    <rPh sb="1" eb="3">
      <t>イカ</t>
    </rPh>
    <rPh sb="6" eb="7">
      <t>アタイ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</si>
  <si>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/人）</t>
    </r>
    <rPh sb="1" eb="2">
      <t>セン</t>
    </rPh>
    <rPh sb="5" eb="6">
      <t>ニン</t>
    </rPh>
    <phoneticPr fontId="4"/>
  </si>
  <si>
    <t>（戸）</t>
    <rPh sb="1" eb="2">
      <t>コ</t>
    </rPh>
    <phoneticPr fontId="4"/>
  </si>
  <si>
    <r>
      <t>（km</t>
    </r>
    <r>
      <rPr>
        <vertAlign val="superscript"/>
        <sz val="10"/>
        <color theme="1"/>
        <rFont val="ＭＳ 明朝"/>
        <family val="1"/>
        <charset val="128"/>
      </rPr>
      <t>2</t>
    </r>
    <r>
      <rPr>
        <sz val="10"/>
        <color theme="1"/>
        <rFont val="ＭＳ 明朝"/>
        <family val="1"/>
        <charset val="128"/>
      </rPr>
      <t>）</t>
    </r>
    <phoneticPr fontId="4"/>
  </si>
  <si>
    <r>
      <t>（m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）</t>
    </r>
    <phoneticPr fontId="4"/>
  </si>
  <si>
    <r>
      <t>（m</t>
    </r>
    <r>
      <rPr>
        <vertAlign val="superscript"/>
        <sz val="10"/>
        <color theme="1"/>
        <rFont val="ＭＳ 明朝"/>
        <family val="1"/>
        <charset val="128"/>
      </rPr>
      <t>3</t>
    </r>
    <r>
      <rPr>
        <sz val="10"/>
        <color theme="1"/>
        <rFont val="ＭＳ 明朝"/>
        <family val="1"/>
        <charset val="128"/>
      </rPr>
      <t>/日）</t>
    </r>
    <rPh sb="4" eb="5">
      <t>ニチ</t>
    </rPh>
    <phoneticPr fontId="4"/>
  </si>
  <si>
    <t>（円）</t>
    <rPh sb="1" eb="2">
      <t>エン</t>
    </rPh>
    <phoneticPr fontId="4"/>
  </si>
  <si>
    <t>（m）</t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</si>
  <si>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セン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</si>
  <si>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</si>
  <si>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</si>
  <si>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t>（ﾘｯﾄﾙ）</t>
    <phoneticPr fontId="4"/>
  </si>
  <si>
    <t xml:space="preserve">　負荷率 </t>
    <rPh sb="1" eb="3">
      <t>フカ</t>
    </rPh>
    <rPh sb="3" eb="4">
      <t>リツ</t>
    </rPh>
    <phoneticPr fontId="4"/>
  </si>
  <si>
    <t xml:space="preserve">　稼働率 </t>
    <rPh sb="1" eb="3">
      <t>カドウ</t>
    </rPh>
    <rPh sb="3" eb="4">
      <t>リツ</t>
    </rPh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</si>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</sst>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;[Red]\-#,##0.000"/>
    <numFmt numFmtId="177" formatCode="#,##0.0;[Red]\-#,##0.0"/>
    <numFmt numFmtId="178" formatCode="0.0"/>
    <numFmt numFmtId="179" formatCode="0.0;[Red]0.0"/>
    <numFmt numFmtId="180" formatCode="gee\.mm\.dd"/>
  </numFmts>
  <fonts count="3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38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3">
    <xf numFmtId="0" fontId="0" fillId="0" borderId="0" xfId="0"/>
    <xf numFmtId="49" fontId="3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1" applyFont="1" applyAlignment="1">
      <alignment vertical="center"/>
    </xf>
    <xf numFmtId="0" fontId="0" fillId="33" borderId="0" xfId="0" applyFill="1"/>
    <xf numFmtId="0" fontId="5" fillId="33" borderId="0" xfId="0" applyFont="1" applyFill="1" applyAlignment="1">
      <alignment vertical="center"/>
    </xf>
    <xf numFmtId="38" fontId="5" fillId="35" borderId="0" xfId="1" applyFont="1" applyFill="1" applyAlignment="1">
      <alignment vertical="center"/>
    </xf>
    <xf numFmtId="49" fontId="25" fillId="33" borderId="14" xfId="0" applyNumberFormat="1" applyFont="1" applyFill="1" applyBorder="1" applyAlignment="1">
      <alignment horizontal="center" vertical="center" wrapText="1"/>
    </xf>
    <xf numFmtId="0" fontId="25" fillId="33" borderId="14" xfId="0" applyFont="1" applyFill="1" applyBorder="1" applyAlignment="1">
      <alignment vertical="center"/>
    </xf>
    <xf numFmtId="49" fontId="25" fillId="0" borderId="14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/>
    </xf>
    <xf numFmtId="0" fontId="25" fillId="34" borderId="14" xfId="0" applyNumberFormat="1" applyFont="1" applyFill="1" applyBorder="1" applyAlignment="1">
      <alignment horizontal="right" vertical="center"/>
    </xf>
    <xf numFmtId="38" fontId="25" fillId="34" borderId="14" xfId="1" applyFont="1" applyFill="1" applyBorder="1" applyAlignment="1">
      <alignment horizontal="right" vertical="center"/>
    </xf>
    <xf numFmtId="38" fontId="25" fillId="0" borderId="14" xfId="1" applyFont="1" applyBorder="1" applyAlignment="1">
      <alignment vertical="center"/>
    </xf>
    <xf numFmtId="38" fontId="25" fillId="35" borderId="14" xfId="1" applyFont="1" applyFill="1" applyBorder="1" applyAlignment="1">
      <alignment horizontal="center" vertical="center" wrapText="1"/>
    </xf>
    <xf numFmtId="38" fontId="25" fillId="35" borderId="14" xfId="1" applyFont="1" applyFill="1" applyBorder="1" applyAlignment="1">
      <alignment vertical="center"/>
    </xf>
    <xf numFmtId="38" fontId="25" fillId="0" borderId="14" xfId="1" applyFont="1" applyBorder="1" applyAlignment="1">
      <alignment horizontal="center" vertical="center" wrapText="1"/>
    </xf>
    <xf numFmtId="38" fontId="25" fillId="34" borderId="14" xfId="1" applyFont="1" applyFill="1" applyBorder="1" applyAlignment="1">
      <alignment horizontal="center"/>
    </xf>
    <xf numFmtId="180" fontId="25" fillId="34" borderId="14" xfId="1" applyNumberFormat="1" applyFont="1" applyFill="1" applyBorder="1" applyAlignment="1">
      <alignment horizontal="center"/>
    </xf>
    <xf numFmtId="3" fontId="0" fillId="0" borderId="0" xfId="0" applyNumberFormat="1"/>
    <xf numFmtId="38" fontId="25" fillId="0" borderId="14" xfId="1" applyFont="1" applyFill="1" applyBorder="1" applyAlignment="1">
      <alignment horizontal="right" vertical="center"/>
    </xf>
    <xf numFmtId="38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40" fontId="25" fillId="34" borderId="14" xfId="1" applyNumberFormat="1" applyFont="1" applyFill="1" applyBorder="1" applyAlignment="1">
      <alignment horizontal="right" vertical="center"/>
    </xf>
    <xf numFmtId="38" fontId="5" fillId="36" borderId="0" xfId="1" applyFont="1" applyFill="1" applyAlignment="1">
      <alignment vertical="center"/>
    </xf>
    <xf numFmtId="38" fontId="5" fillId="38" borderId="0" xfId="1" applyFont="1" applyFill="1" applyAlignment="1">
      <alignment vertical="center"/>
    </xf>
    <xf numFmtId="38" fontId="5" fillId="37" borderId="0" xfId="1" applyFont="1" applyFill="1" applyAlignment="1">
      <alignment vertical="center"/>
    </xf>
    <xf numFmtId="0" fontId="0" fillId="38" borderId="0" xfId="0" applyFill="1"/>
    <xf numFmtId="0" fontId="5" fillId="38" borderId="0" xfId="0" applyFont="1" applyFill="1" applyAlignment="1">
      <alignment vertical="center"/>
    </xf>
    <xf numFmtId="0" fontId="5" fillId="0" borderId="15" xfId="0" applyFont="1" applyBorder="1" applyAlignment="1">
      <alignment vertical="center"/>
    </xf>
    <xf numFmtId="49" fontId="23" fillId="0" borderId="17" xfId="0" applyNumberFormat="1" applyFont="1" applyBorder="1" applyAlignment="1">
      <alignment horizontal="center" vertical="center"/>
    </xf>
    <xf numFmtId="49" fontId="23" fillId="0" borderId="19" xfId="0" applyNumberFormat="1" applyFont="1" applyBorder="1" applyAlignment="1">
      <alignment horizontal="left" vertical="center"/>
    </xf>
    <xf numFmtId="49" fontId="25" fillId="0" borderId="20" xfId="0" applyNumberFormat="1" applyFont="1" applyBorder="1" applyAlignment="1">
      <alignment horizontal="center" vertical="center"/>
    </xf>
    <xf numFmtId="49" fontId="23" fillId="0" borderId="21" xfId="0" applyNumberFormat="1" applyFont="1" applyBorder="1" applyAlignment="1">
      <alignment horizontal="left" vertical="center"/>
    </xf>
    <xf numFmtId="49" fontId="25" fillId="0" borderId="22" xfId="0" applyNumberFormat="1" applyFont="1" applyBorder="1" applyAlignment="1">
      <alignment horizontal="center" vertical="center"/>
    </xf>
    <xf numFmtId="49" fontId="25" fillId="0" borderId="24" xfId="0" applyNumberFormat="1" applyFont="1" applyBorder="1" applyAlignment="1">
      <alignment horizontal="center" vertical="center"/>
    </xf>
    <xf numFmtId="49" fontId="23" fillId="0" borderId="23" xfId="0" applyNumberFormat="1" applyFont="1" applyFill="1" applyBorder="1" applyAlignment="1">
      <alignment horizontal="left" vertical="center"/>
    </xf>
    <xf numFmtId="38" fontId="23" fillId="0" borderId="23" xfId="1" applyFont="1" applyBorder="1" applyAlignment="1">
      <alignment vertical="center"/>
    </xf>
    <xf numFmtId="49" fontId="23" fillId="0" borderId="23" xfId="0" applyNumberFormat="1" applyFont="1" applyBorder="1" applyAlignment="1">
      <alignment vertical="center"/>
    </xf>
    <xf numFmtId="49" fontId="23" fillId="33" borderId="23" xfId="0" applyNumberFormat="1" applyFont="1" applyFill="1" applyBorder="1" applyAlignment="1">
      <alignment vertical="center"/>
    </xf>
    <xf numFmtId="49" fontId="25" fillId="33" borderId="24" xfId="0" applyNumberFormat="1" applyFont="1" applyFill="1" applyBorder="1" applyAlignment="1">
      <alignment horizontal="center" vertical="center"/>
    </xf>
    <xf numFmtId="38" fontId="23" fillId="35" borderId="23" xfId="1" applyFont="1" applyFill="1" applyBorder="1" applyAlignment="1">
      <alignment vertical="center"/>
    </xf>
    <xf numFmtId="178" fontId="0" fillId="0" borderId="0" xfId="0" applyNumberFormat="1" applyFill="1"/>
    <xf numFmtId="178" fontId="0" fillId="38" borderId="0" xfId="0" applyNumberFormat="1" applyFill="1"/>
    <xf numFmtId="0" fontId="28" fillId="0" borderId="0" xfId="0" applyFont="1"/>
    <xf numFmtId="178" fontId="2" fillId="38" borderId="0" xfId="0" applyNumberFormat="1" applyFont="1" applyFill="1"/>
    <xf numFmtId="38" fontId="2" fillId="38" borderId="0" xfId="1" applyFont="1" applyFill="1" applyAlignment="1">
      <alignment vertical="center"/>
    </xf>
    <xf numFmtId="178" fontId="0" fillId="38" borderId="0" xfId="0" applyNumberFormat="1" applyFont="1" applyFill="1"/>
    <xf numFmtId="0" fontId="0" fillId="38" borderId="0" xfId="0" applyFont="1" applyFill="1"/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38" fontId="23" fillId="34" borderId="14" xfId="1" applyFont="1" applyFill="1" applyBorder="1" applyAlignment="1">
      <alignment horizontal="center"/>
    </xf>
    <xf numFmtId="180" fontId="23" fillId="34" borderId="14" xfId="1" applyNumberFormat="1" applyFont="1" applyFill="1" applyBorder="1" applyAlignment="1">
      <alignment horizontal="center"/>
    </xf>
    <xf numFmtId="38" fontId="23" fillId="0" borderId="14" xfId="1" applyFont="1" applyFill="1" applyBorder="1" applyAlignment="1">
      <alignment horizontal="right" vertical="center"/>
    </xf>
    <xf numFmtId="38" fontId="23" fillId="34" borderId="14" xfId="1" applyFont="1" applyFill="1" applyBorder="1" applyAlignment="1">
      <alignment horizontal="right" vertical="center"/>
    </xf>
    <xf numFmtId="40" fontId="23" fillId="34" borderId="14" xfId="1" applyNumberFormat="1" applyFont="1" applyFill="1" applyBorder="1" applyAlignment="1">
      <alignment horizontal="right" vertical="center"/>
    </xf>
    <xf numFmtId="49" fontId="23" fillId="33" borderId="14" xfId="0" applyNumberFormat="1" applyFont="1" applyFill="1" applyBorder="1" applyAlignment="1">
      <alignment horizontal="center" vertical="center" wrapText="1"/>
    </xf>
    <xf numFmtId="49" fontId="23" fillId="33" borderId="14" xfId="0" applyNumberFormat="1" applyFont="1" applyFill="1" applyBorder="1" applyAlignment="1">
      <alignment horizontal="center" vertical="center"/>
    </xf>
    <xf numFmtId="49" fontId="29" fillId="33" borderId="14" xfId="0" applyNumberFormat="1" applyFont="1" applyFill="1" applyBorder="1" applyAlignment="1">
      <alignment horizontal="center" vertical="center" wrapText="1"/>
    </xf>
    <xf numFmtId="49" fontId="23" fillId="0" borderId="16" xfId="0" applyNumberFormat="1" applyFont="1" applyBorder="1" applyAlignment="1">
      <alignment horizontal="center" vertical="center"/>
    </xf>
    <xf numFmtId="49" fontId="23" fillId="0" borderId="14" xfId="0" applyNumberFormat="1" applyFont="1" applyBorder="1" applyAlignment="1">
      <alignment horizontal="center" vertical="center"/>
    </xf>
    <xf numFmtId="49" fontId="23" fillId="0" borderId="14" xfId="0" applyNumberFormat="1" applyFont="1" applyBorder="1" applyAlignment="1">
      <alignment horizontal="center" vertical="center" wrapText="1"/>
    </xf>
    <xf numFmtId="0" fontId="23" fillId="34" borderId="14" xfId="0" applyNumberFormat="1" applyFont="1" applyFill="1" applyBorder="1" applyAlignment="1">
      <alignment horizontal="right" vertical="center"/>
    </xf>
    <xf numFmtId="38" fontId="23" fillId="35" borderId="14" xfId="1" applyFont="1" applyFill="1" applyBorder="1" applyAlignment="1">
      <alignment horizontal="center" vertical="center" wrapText="1"/>
    </xf>
    <xf numFmtId="38" fontId="23" fillId="0" borderId="16" xfId="1" applyFont="1" applyBorder="1" applyAlignment="1">
      <alignment horizontal="center" vertical="center" wrapText="1"/>
    </xf>
    <xf numFmtId="38" fontId="23" fillId="0" borderId="14" xfId="1" applyFont="1" applyBorder="1" applyAlignment="1">
      <alignment horizontal="center" vertical="center" wrapText="1"/>
    </xf>
    <xf numFmtId="38" fontId="23" fillId="0" borderId="14" xfId="1" applyFont="1" applyBorder="1" applyAlignment="1">
      <alignment vertical="center"/>
    </xf>
    <xf numFmtId="38" fontId="5" fillId="39" borderId="0" xfId="1" applyFont="1" applyFill="1" applyAlignment="1">
      <alignment vertical="center"/>
    </xf>
    <xf numFmtId="38" fontId="23" fillId="34" borderId="16" xfId="1" applyFont="1" applyFill="1" applyBorder="1" applyAlignment="1">
      <alignment horizontal="center"/>
    </xf>
    <xf numFmtId="180" fontId="23" fillId="34" borderId="16" xfId="1" applyNumberFormat="1" applyFont="1" applyFill="1" applyBorder="1" applyAlignment="1">
      <alignment horizontal="center"/>
    </xf>
    <xf numFmtId="38" fontId="23" fillId="0" borderId="16" xfId="1" applyFont="1" applyFill="1" applyBorder="1" applyAlignment="1">
      <alignment horizontal="right" vertical="center"/>
    </xf>
    <xf numFmtId="40" fontId="23" fillId="34" borderId="16" xfId="1" applyNumberFormat="1" applyFont="1" applyFill="1" applyBorder="1" applyAlignment="1">
      <alignment horizontal="right" vertical="center"/>
    </xf>
    <xf numFmtId="38" fontId="23" fillId="34" borderId="16" xfId="1" applyFont="1" applyFill="1" applyBorder="1" applyAlignment="1">
      <alignment horizontal="right" vertical="center"/>
    </xf>
    <xf numFmtId="49" fontId="23" fillId="33" borderId="16" xfId="0" applyNumberFormat="1" applyFont="1" applyFill="1" applyBorder="1" applyAlignment="1">
      <alignment horizontal="center" vertical="center" wrapText="1"/>
    </xf>
    <xf numFmtId="0" fontId="23" fillId="34" borderId="16" xfId="0" applyNumberFormat="1" applyFont="1" applyFill="1" applyBorder="1" applyAlignment="1">
      <alignment horizontal="right" vertical="center"/>
    </xf>
    <xf numFmtId="38" fontId="23" fillId="35" borderId="16" xfId="1" applyFont="1" applyFill="1" applyBorder="1" applyAlignment="1">
      <alignment horizontal="center" vertical="center" wrapText="1"/>
    </xf>
    <xf numFmtId="38" fontId="31" fillId="0" borderId="0" xfId="1" applyFont="1" applyFill="1" applyAlignment="1">
      <alignment vertical="center"/>
    </xf>
    <xf numFmtId="0" fontId="28" fillId="38" borderId="0" xfId="0" applyFont="1" applyFill="1"/>
    <xf numFmtId="178" fontId="28" fillId="0" borderId="0" xfId="0" applyNumberFormat="1" applyFont="1" applyFill="1"/>
    <xf numFmtId="178" fontId="28" fillId="38" borderId="0" xfId="0" applyNumberFormat="1" applyFont="1" applyFill="1"/>
    <xf numFmtId="38" fontId="32" fillId="38" borderId="0" xfId="1" applyFont="1" applyFill="1" applyAlignment="1">
      <alignment vertical="center"/>
    </xf>
    <xf numFmtId="177" fontId="23" fillId="0" borderId="16" xfId="1" applyNumberFormat="1" applyFont="1" applyFill="1" applyBorder="1" applyAlignment="1">
      <alignment horizontal="right" vertical="center"/>
    </xf>
    <xf numFmtId="177" fontId="23" fillId="0" borderId="14" xfId="1" applyNumberFormat="1" applyFont="1" applyFill="1" applyBorder="1" applyAlignment="1">
      <alignment horizontal="right" vertical="center"/>
    </xf>
    <xf numFmtId="177" fontId="25" fillId="0" borderId="14" xfId="1" applyNumberFormat="1" applyFont="1" applyFill="1" applyBorder="1" applyAlignment="1">
      <alignment horizontal="right" vertical="center"/>
    </xf>
    <xf numFmtId="49" fontId="25" fillId="0" borderId="24" xfId="0" applyNumberFormat="1" applyFont="1" applyFill="1" applyBorder="1" applyAlignment="1">
      <alignment horizontal="center" vertical="center"/>
    </xf>
    <xf numFmtId="38" fontId="23" fillId="0" borderId="23" xfId="1" applyFont="1" applyFill="1" applyBorder="1" applyAlignment="1">
      <alignment vertical="center"/>
    </xf>
    <xf numFmtId="0" fontId="23" fillId="0" borderId="23" xfId="0" applyFont="1" applyFill="1" applyBorder="1" applyAlignment="1">
      <alignment vertical="center"/>
    </xf>
    <xf numFmtId="49" fontId="23" fillId="0" borderId="23" xfId="0" applyNumberFormat="1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38" fontId="23" fillId="0" borderId="11" xfId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 shrinkToFit="1"/>
    </xf>
    <xf numFmtId="38" fontId="23" fillId="0" borderId="14" xfId="1" applyFont="1" applyFill="1" applyBorder="1" applyAlignment="1">
      <alignment vertical="center"/>
    </xf>
    <xf numFmtId="177" fontId="23" fillId="0" borderId="14" xfId="1" applyNumberFormat="1" applyFont="1" applyFill="1" applyBorder="1" applyAlignment="1">
      <alignment vertical="center"/>
    </xf>
    <xf numFmtId="40" fontId="23" fillId="0" borderId="14" xfId="1" applyNumberFormat="1" applyFont="1" applyFill="1" applyBorder="1" applyAlignment="1">
      <alignment vertical="center"/>
    </xf>
    <xf numFmtId="38" fontId="23" fillId="0" borderId="16" xfId="1" applyFont="1" applyFill="1" applyBorder="1" applyAlignment="1">
      <alignment vertical="center"/>
    </xf>
    <xf numFmtId="178" fontId="23" fillId="0" borderId="16" xfId="0" applyNumberFormat="1" applyFont="1" applyFill="1" applyBorder="1" applyAlignment="1">
      <alignment horizontal="right" vertical="center"/>
    </xf>
    <xf numFmtId="178" fontId="23" fillId="0" borderId="14" xfId="0" applyNumberFormat="1" applyFont="1" applyFill="1" applyBorder="1" applyAlignment="1">
      <alignment horizontal="right" vertical="center"/>
    </xf>
    <xf numFmtId="179" fontId="23" fillId="0" borderId="14" xfId="0" applyNumberFormat="1" applyFont="1" applyFill="1" applyBorder="1" applyAlignment="1">
      <alignment horizontal="right" vertical="center"/>
    </xf>
    <xf numFmtId="178" fontId="23" fillId="0" borderId="16" xfId="1" applyNumberFormat="1" applyFont="1" applyFill="1" applyBorder="1" applyAlignment="1">
      <alignment horizontal="right" vertical="center"/>
    </xf>
    <xf numFmtId="38" fontId="23" fillId="0" borderId="23" xfId="1" applyFont="1" applyFill="1" applyBorder="1" applyAlignment="1">
      <alignment horizontal="right" vertical="center"/>
    </xf>
    <xf numFmtId="178" fontId="23" fillId="0" borderId="14" xfId="1" applyNumberFormat="1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49" fontId="23" fillId="0" borderId="25" xfId="0" applyNumberFormat="1" applyFont="1" applyFill="1" applyBorder="1" applyAlignment="1">
      <alignment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13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38" fontId="23" fillId="0" borderId="14" xfId="1" applyFont="1" applyFill="1" applyBorder="1" applyAlignment="1">
      <alignment vertical="center" shrinkToFit="1"/>
    </xf>
    <xf numFmtId="178" fontId="23" fillId="0" borderId="14" xfId="0" applyNumberFormat="1" applyFont="1" applyFill="1" applyBorder="1" applyAlignment="1">
      <alignment vertical="center"/>
    </xf>
    <xf numFmtId="49" fontId="23" fillId="0" borderId="23" xfId="0" applyNumberFormat="1" applyFont="1" applyFill="1" applyBorder="1" applyAlignment="1">
      <alignment horizontal="right" vertical="center"/>
    </xf>
    <xf numFmtId="1" fontId="23" fillId="0" borderId="14" xfId="0" applyNumberFormat="1" applyFont="1" applyFill="1" applyBorder="1" applyAlignment="1">
      <alignment vertical="center"/>
    </xf>
    <xf numFmtId="1" fontId="23" fillId="0" borderId="13" xfId="0" applyNumberFormat="1" applyFont="1" applyFill="1" applyBorder="1" applyAlignment="1">
      <alignment vertical="center"/>
    </xf>
    <xf numFmtId="38" fontId="25" fillId="0" borderId="24" xfId="1" applyFont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38" fontId="25" fillId="0" borderId="24" xfId="1" applyFont="1" applyFill="1" applyBorder="1" applyAlignment="1">
      <alignment horizontal="center" vertical="center"/>
    </xf>
    <xf numFmtId="38" fontId="25" fillId="35" borderId="24" xfId="1" applyFont="1" applyFill="1" applyBorder="1" applyAlignment="1">
      <alignment horizontal="center" vertical="center"/>
    </xf>
    <xf numFmtId="38" fontId="23" fillId="0" borderId="24" xfId="1" applyFont="1" applyFill="1" applyBorder="1" applyAlignment="1">
      <alignment horizontal="center" vertical="center"/>
    </xf>
    <xf numFmtId="49" fontId="23" fillId="0" borderId="24" xfId="0" applyNumberFormat="1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49" fontId="25" fillId="0" borderId="18" xfId="0" applyNumberFormat="1" applyFont="1" applyBorder="1" applyAlignment="1">
      <alignment horizontal="right" vertical="top"/>
    </xf>
  </cellXfs>
  <cellStyles count="4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8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7"/>
    <cellStyle name="良い 2" xfId="46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2</xdr:col>
      <xdr:colOff>0</xdr:colOff>
      <xdr:row>2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381000"/>
          <a:ext cx="243649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CG27051"/>
  <sheetViews>
    <sheetView tabSelected="1" view="pageBreakPreview" zoomScaleNormal="100" zoomScaleSheetLayoutView="100" workbookViewId="0">
      <pane xSplit="2" ySplit="2" topLeftCell="R31" activePane="bottomRight" state="frozen"/>
      <selection pane="topRight" activeCell="C1" sqref="C1"/>
      <selection pane="bottomLeft" activeCell="A3" sqref="A3"/>
      <selection pane="bottomRight" activeCell="Y42" sqref="Y42"/>
    </sheetView>
  </sheetViews>
  <sheetFormatPr defaultColWidth="9" defaultRowHeight="14.4"/>
  <cols>
    <col min="1" max="1" width="24.6640625" style="3" customWidth="1"/>
    <col min="2" max="2" width="13.109375" style="4" customWidth="1"/>
    <col min="3" max="3" width="11.109375" style="36" customWidth="1"/>
    <col min="4" max="31" width="11.109375" style="3" customWidth="1"/>
    <col min="32" max="33" width="11.109375" customWidth="1"/>
    <col min="34" max="34" width="8.88671875" customWidth="1"/>
    <col min="35" max="16384" width="9" style="3"/>
  </cols>
  <sheetData>
    <row r="1" spans="1:35" ht="15" customHeight="1" thickBot="1">
      <c r="A1" s="1" t="s">
        <v>0</v>
      </c>
      <c r="B1" s="2"/>
    </row>
    <row r="2" spans="1:35" s="4" customFormat="1" ht="24">
      <c r="A2" s="37"/>
      <c r="B2" s="132" t="s">
        <v>1</v>
      </c>
      <c r="C2" s="97" t="s">
        <v>2</v>
      </c>
      <c r="D2" s="98" t="s">
        <v>198</v>
      </c>
      <c r="E2" s="99" t="s">
        <v>4</v>
      </c>
      <c r="F2" s="99" t="s">
        <v>5</v>
      </c>
      <c r="G2" s="100" t="s">
        <v>6</v>
      </c>
      <c r="H2" s="100" t="s">
        <v>7</v>
      </c>
      <c r="I2" s="99" t="s">
        <v>8</v>
      </c>
      <c r="J2" s="99" t="s">
        <v>9</v>
      </c>
      <c r="K2" s="99" t="s">
        <v>10</v>
      </c>
      <c r="L2" s="99" t="s">
        <v>11</v>
      </c>
      <c r="M2" s="100" t="s">
        <v>138</v>
      </c>
      <c r="N2" s="99" t="s">
        <v>12</v>
      </c>
      <c r="O2" s="99" t="s">
        <v>191</v>
      </c>
      <c r="P2" s="99" t="s">
        <v>13</v>
      </c>
      <c r="Q2" s="99" t="s">
        <v>193</v>
      </c>
      <c r="R2" s="99" t="s">
        <v>14</v>
      </c>
      <c r="S2" s="99" t="s">
        <v>15</v>
      </c>
      <c r="T2" s="99" t="s">
        <v>16</v>
      </c>
      <c r="U2" s="99" t="s">
        <v>17</v>
      </c>
      <c r="V2" s="99" t="s">
        <v>18</v>
      </c>
      <c r="W2" s="99" t="s">
        <v>19</v>
      </c>
      <c r="X2" s="99" t="s">
        <v>20</v>
      </c>
      <c r="Y2" s="100" t="s">
        <v>139</v>
      </c>
      <c r="Z2" s="101" t="s">
        <v>21</v>
      </c>
      <c r="AA2" s="99" t="s">
        <v>3</v>
      </c>
      <c r="AB2" s="101" t="s">
        <v>134</v>
      </c>
      <c r="AC2" s="101" t="s">
        <v>148</v>
      </c>
      <c r="AD2" s="101" t="s">
        <v>181</v>
      </c>
      <c r="AE2" s="27" t="s">
        <v>22</v>
      </c>
    </row>
    <row r="3" spans="1:35" s="4" customFormat="1">
      <c r="A3" s="38" t="s">
        <v>23</v>
      </c>
      <c r="B3" s="39"/>
      <c r="C3" s="56">
        <v>1</v>
      </c>
      <c r="D3" s="57">
        <v>4</v>
      </c>
      <c r="E3" s="57">
        <v>5</v>
      </c>
      <c r="F3" s="57">
        <v>6</v>
      </c>
      <c r="G3" s="57">
        <v>7</v>
      </c>
      <c r="H3" s="57">
        <v>9</v>
      </c>
      <c r="I3" s="57">
        <v>10</v>
      </c>
      <c r="J3" s="57">
        <v>12</v>
      </c>
      <c r="K3" s="57">
        <v>13</v>
      </c>
      <c r="L3" s="57">
        <v>15</v>
      </c>
      <c r="M3" s="57">
        <v>16</v>
      </c>
      <c r="N3" s="57">
        <v>18</v>
      </c>
      <c r="O3" s="57">
        <v>19</v>
      </c>
      <c r="P3" s="57">
        <v>21</v>
      </c>
      <c r="Q3" s="57">
        <v>22</v>
      </c>
      <c r="R3" s="57">
        <v>23</v>
      </c>
      <c r="S3" s="57">
        <v>27</v>
      </c>
      <c r="T3" s="57">
        <v>28</v>
      </c>
      <c r="U3" s="57">
        <v>30</v>
      </c>
      <c r="V3" s="57">
        <v>35</v>
      </c>
      <c r="W3" s="57">
        <v>39</v>
      </c>
      <c r="X3" s="57">
        <v>42</v>
      </c>
      <c r="Y3" s="57">
        <v>43</v>
      </c>
      <c r="Z3" s="57">
        <v>45</v>
      </c>
      <c r="AA3" s="57">
        <v>46</v>
      </c>
      <c r="AB3" s="57">
        <v>47</v>
      </c>
      <c r="AC3" s="57">
        <v>48</v>
      </c>
      <c r="AD3" s="28">
        <v>49</v>
      </c>
      <c r="AE3" s="28" t="s">
        <v>182</v>
      </c>
    </row>
    <row r="4" spans="1:35" s="4" customFormat="1">
      <c r="A4" s="40" t="s">
        <v>24</v>
      </c>
      <c r="B4" s="41"/>
      <c r="C4" s="58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29"/>
      <c r="AE4" s="29"/>
    </row>
    <row r="5" spans="1:35" s="4" customFormat="1" ht="15.75" customHeight="1">
      <c r="A5" s="43" t="s">
        <v>25</v>
      </c>
      <c r="B5" s="93"/>
      <c r="C5" s="77" t="s">
        <v>152</v>
      </c>
      <c r="D5" s="60" t="s">
        <v>98</v>
      </c>
      <c r="E5" s="60" t="s">
        <v>99</v>
      </c>
      <c r="F5" s="60" t="s">
        <v>168</v>
      </c>
      <c r="G5" s="60" t="s">
        <v>101</v>
      </c>
      <c r="H5" s="60" t="s">
        <v>102</v>
      </c>
      <c r="I5" s="60" t="s">
        <v>103</v>
      </c>
      <c r="J5" s="60" t="s">
        <v>100</v>
      </c>
      <c r="K5" s="60" t="s">
        <v>200</v>
      </c>
      <c r="L5" s="60" t="s">
        <v>104</v>
      </c>
      <c r="M5" s="60" t="s">
        <v>105</v>
      </c>
      <c r="N5" s="60" t="s">
        <v>106</v>
      </c>
      <c r="O5" s="60" t="s">
        <v>107</v>
      </c>
      <c r="P5" s="60" t="s">
        <v>192</v>
      </c>
      <c r="Q5" s="60" t="s">
        <v>108</v>
      </c>
      <c r="R5" s="60" t="s">
        <v>109</v>
      </c>
      <c r="S5" s="60" t="s">
        <v>110</v>
      </c>
      <c r="T5" s="60" t="s">
        <v>111</v>
      </c>
      <c r="U5" s="60" t="s">
        <v>112</v>
      </c>
      <c r="V5" s="60" t="s">
        <v>113</v>
      </c>
      <c r="W5" s="60" t="s">
        <v>114</v>
      </c>
      <c r="X5" s="60" t="s">
        <v>115</v>
      </c>
      <c r="Y5" s="60" t="s">
        <v>116</v>
      </c>
      <c r="Z5" s="60" t="s">
        <v>117</v>
      </c>
      <c r="AA5" s="60" t="s">
        <v>123</v>
      </c>
      <c r="AB5" s="60" t="s">
        <v>135</v>
      </c>
      <c r="AC5" s="60" t="s">
        <v>150</v>
      </c>
      <c r="AD5" s="19" t="s">
        <v>183</v>
      </c>
      <c r="AE5" s="29"/>
    </row>
    <row r="6" spans="1:35" s="4" customFormat="1" ht="15.75" customHeight="1">
      <c r="A6" s="43" t="s">
        <v>26</v>
      </c>
      <c r="B6" s="93"/>
      <c r="C6" s="77" t="s">
        <v>153</v>
      </c>
      <c r="D6" s="60" t="s">
        <v>174</v>
      </c>
      <c r="E6" s="60" t="s">
        <v>166</v>
      </c>
      <c r="F6" s="60" t="s">
        <v>199</v>
      </c>
      <c r="G6" s="60" t="s">
        <v>173</v>
      </c>
      <c r="H6" s="60" t="s">
        <v>172</v>
      </c>
      <c r="I6" s="60" t="s">
        <v>169</v>
      </c>
      <c r="J6" s="60" t="s">
        <v>153</v>
      </c>
      <c r="K6" s="60" t="s">
        <v>155</v>
      </c>
      <c r="L6" s="60" t="s">
        <v>155</v>
      </c>
      <c r="M6" s="60" t="s">
        <v>118</v>
      </c>
      <c r="N6" s="60" t="s">
        <v>156</v>
      </c>
      <c r="O6" s="60" t="s">
        <v>119</v>
      </c>
      <c r="P6" s="60" t="s">
        <v>175</v>
      </c>
      <c r="Q6" s="60" t="s">
        <v>177</v>
      </c>
      <c r="R6" s="60" t="s">
        <v>177</v>
      </c>
      <c r="S6" s="60" t="s">
        <v>120</v>
      </c>
      <c r="T6" s="60" t="s">
        <v>201</v>
      </c>
      <c r="U6" s="60" t="s">
        <v>178</v>
      </c>
      <c r="V6" s="60" t="s">
        <v>159</v>
      </c>
      <c r="W6" s="60" t="s">
        <v>159</v>
      </c>
      <c r="X6" s="60" t="s">
        <v>179</v>
      </c>
      <c r="Y6" s="60" t="s">
        <v>180</v>
      </c>
      <c r="Z6" s="60" t="s">
        <v>201</v>
      </c>
      <c r="AA6" s="60" t="s">
        <v>159</v>
      </c>
      <c r="AB6" s="60" t="s">
        <v>155</v>
      </c>
      <c r="AC6" s="60" t="s">
        <v>173</v>
      </c>
      <c r="AD6" s="19" t="s">
        <v>184</v>
      </c>
      <c r="AE6" s="29"/>
    </row>
    <row r="7" spans="1:35" s="4" customFormat="1" ht="15.75" customHeight="1">
      <c r="A7" s="43" t="s">
        <v>27</v>
      </c>
      <c r="B7" s="93"/>
      <c r="C7" s="78">
        <v>43914</v>
      </c>
      <c r="D7" s="61">
        <v>42095</v>
      </c>
      <c r="E7" s="61">
        <v>43913</v>
      </c>
      <c r="F7" s="61">
        <v>41722</v>
      </c>
      <c r="G7" s="61">
        <v>43279</v>
      </c>
      <c r="H7" s="61">
        <v>42529</v>
      </c>
      <c r="I7" s="61">
        <v>43917</v>
      </c>
      <c r="J7" s="61">
        <v>39191</v>
      </c>
      <c r="K7" s="61">
        <v>42457</v>
      </c>
      <c r="L7" s="61">
        <v>42817</v>
      </c>
      <c r="M7" s="61">
        <v>37705</v>
      </c>
      <c r="N7" s="61">
        <v>43913</v>
      </c>
      <c r="O7" s="61">
        <v>39644</v>
      </c>
      <c r="P7" s="61">
        <v>42822</v>
      </c>
      <c r="Q7" s="61">
        <v>39891</v>
      </c>
      <c r="R7" s="61">
        <v>42340</v>
      </c>
      <c r="S7" s="61">
        <v>36977</v>
      </c>
      <c r="T7" s="61">
        <v>45007</v>
      </c>
      <c r="U7" s="61">
        <v>43185</v>
      </c>
      <c r="V7" s="61">
        <v>42825</v>
      </c>
      <c r="W7" s="61">
        <v>42821</v>
      </c>
      <c r="X7" s="61">
        <v>42825</v>
      </c>
      <c r="Y7" s="61">
        <v>40759</v>
      </c>
      <c r="Z7" s="61">
        <v>45160</v>
      </c>
      <c r="AA7" s="61">
        <v>42794</v>
      </c>
      <c r="AB7" s="61">
        <v>42817</v>
      </c>
      <c r="AC7" s="61">
        <v>43182</v>
      </c>
      <c r="AD7" s="20">
        <v>44258</v>
      </c>
      <c r="AE7" s="29"/>
    </row>
    <row r="8" spans="1:35" s="23" customFormat="1" ht="15.75" customHeight="1">
      <c r="A8" s="43" t="s">
        <v>122</v>
      </c>
      <c r="B8" s="126"/>
      <c r="C8" s="79">
        <v>278751</v>
      </c>
      <c r="D8" s="62">
        <v>14260</v>
      </c>
      <c r="E8" s="62">
        <v>47037</v>
      </c>
      <c r="F8" s="62">
        <v>27788</v>
      </c>
      <c r="G8" s="62">
        <v>30260</v>
      </c>
      <c r="H8" s="62">
        <v>110813</v>
      </c>
      <c r="I8" s="63">
        <v>31626</v>
      </c>
      <c r="J8" s="62">
        <v>17182</v>
      </c>
      <c r="K8" s="62">
        <v>10649</v>
      </c>
      <c r="L8" s="63">
        <v>15535</v>
      </c>
      <c r="M8" s="62">
        <v>6512</v>
      </c>
      <c r="N8" s="63">
        <v>24225</v>
      </c>
      <c r="O8" s="62">
        <v>20883</v>
      </c>
      <c r="P8" s="63">
        <v>26668</v>
      </c>
      <c r="Q8" s="62">
        <v>14871</v>
      </c>
      <c r="R8" s="62">
        <v>9214</v>
      </c>
      <c r="S8" s="63">
        <v>4778</v>
      </c>
      <c r="T8" s="63">
        <v>5136</v>
      </c>
      <c r="U8" s="63">
        <v>51654</v>
      </c>
      <c r="V8" s="62">
        <v>23679</v>
      </c>
      <c r="W8" s="62">
        <v>14222</v>
      </c>
      <c r="X8" s="62">
        <v>7725</v>
      </c>
      <c r="Y8" s="63">
        <v>4481</v>
      </c>
      <c r="Z8" s="63">
        <v>215024</v>
      </c>
      <c r="AA8" s="63">
        <v>105700</v>
      </c>
      <c r="AB8" s="62">
        <v>5226</v>
      </c>
      <c r="AC8" s="62">
        <v>4961</v>
      </c>
      <c r="AD8" s="22">
        <v>6997</v>
      </c>
      <c r="AE8" s="75">
        <f>SUM(C8:AD8)</f>
        <v>1135857</v>
      </c>
    </row>
    <row r="9" spans="1:35" s="5" customFormat="1" ht="15.75" customHeight="1">
      <c r="A9" s="94" t="s">
        <v>29</v>
      </c>
      <c r="B9" s="127" t="s">
        <v>206</v>
      </c>
      <c r="C9" s="79">
        <v>136834</v>
      </c>
      <c r="D9" s="63">
        <v>6363</v>
      </c>
      <c r="E9" s="63">
        <v>22783</v>
      </c>
      <c r="F9" s="63">
        <v>12462</v>
      </c>
      <c r="G9" s="63">
        <v>15719</v>
      </c>
      <c r="H9" s="62">
        <v>46341</v>
      </c>
      <c r="I9" s="63">
        <v>15035</v>
      </c>
      <c r="J9" s="63">
        <v>7291</v>
      </c>
      <c r="K9" s="63">
        <v>5176</v>
      </c>
      <c r="L9" s="63">
        <v>6223</v>
      </c>
      <c r="M9" s="63">
        <v>3134</v>
      </c>
      <c r="N9" s="63">
        <v>9563</v>
      </c>
      <c r="O9" s="63">
        <v>9840</v>
      </c>
      <c r="P9" s="63">
        <v>11068</v>
      </c>
      <c r="Q9" s="63">
        <v>6141</v>
      </c>
      <c r="R9" s="63">
        <v>4200</v>
      </c>
      <c r="S9" s="63">
        <v>1843</v>
      </c>
      <c r="T9" s="63">
        <v>2110</v>
      </c>
      <c r="U9" s="63">
        <v>22576</v>
      </c>
      <c r="V9" s="63">
        <v>10553</v>
      </c>
      <c r="W9" s="63">
        <v>6754</v>
      </c>
      <c r="X9" s="63">
        <v>3446</v>
      </c>
      <c r="Y9" s="63">
        <v>2076</v>
      </c>
      <c r="Z9" s="63">
        <v>92145</v>
      </c>
      <c r="AA9" s="63">
        <v>43352</v>
      </c>
      <c r="AB9" s="63">
        <v>2598</v>
      </c>
      <c r="AC9" s="63">
        <v>2223</v>
      </c>
      <c r="AD9" s="14">
        <v>3519</v>
      </c>
      <c r="AE9" s="102">
        <f>SUM(C9:AD9)</f>
        <v>511368</v>
      </c>
    </row>
    <row r="10" spans="1:35" s="5" customFormat="1" ht="15.75" customHeight="1">
      <c r="A10" s="95" t="s">
        <v>30</v>
      </c>
      <c r="B10" s="126" t="s">
        <v>28</v>
      </c>
      <c r="C10" s="79">
        <v>283000</v>
      </c>
      <c r="D10" s="63">
        <v>15270</v>
      </c>
      <c r="E10" s="63">
        <v>50340</v>
      </c>
      <c r="F10" s="63">
        <v>27100</v>
      </c>
      <c r="G10" s="63">
        <v>33220</v>
      </c>
      <c r="H10" s="62">
        <v>111200</v>
      </c>
      <c r="I10" s="63">
        <v>32300</v>
      </c>
      <c r="J10" s="63">
        <v>17008</v>
      </c>
      <c r="K10" s="63">
        <v>10657</v>
      </c>
      <c r="L10" s="63">
        <v>14666</v>
      </c>
      <c r="M10" s="63">
        <v>10000</v>
      </c>
      <c r="N10" s="63">
        <v>24412</v>
      </c>
      <c r="O10" s="63">
        <v>24790</v>
      </c>
      <c r="P10" s="63">
        <v>30000</v>
      </c>
      <c r="Q10" s="63">
        <v>16450</v>
      </c>
      <c r="R10" s="63">
        <v>9454</v>
      </c>
      <c r="S10" s="63">
        <v>6200</v>
      </c>
      <c r="T10" s="63">
        <v>5025</v>
      </c>
      <c r="U10" s="63">
        <v>50750</v>
      </c>
      <c r="V10" s="63">
        <v>22105</v>
      </c>
      <c r="W10" s="63">
        <v>14200</v>
      </c>
      <c r="X10" s="63">
        <v>7050</v>
      </c>
      <c r="Y10" s="63">
        <v>5380</v>
      </c>
      <c r="Z10" s="63">
        <v>211000</v>
      </c>
      <c r="AA10" s="63">
        <v>101650</v>
      </c>
      <c r="AB10" s="63">
        <v>6240</v>
      </c>
      <c r="AC10" s="63">
        <v>5500</v>
      </c>
      <c r="AD10" s="14">
        <v>6450</v>
      </c>
      <c r="AE10" s="102">
        <f>SUM(C10:AD10)</f>
        <v>1151417</v>
      </c>
    </row>
    <row r="11" spans="1:35" s="23" customFormat="1" ht="15.75" customHeight="1">
      <c r="A11" s="94" t="s">
        <v>31</v>
      </c>
      <c r="B11" s="127" t="s">
        <v>28</v>
      </c>
      <c r="C11" s="79">
        <v>276874</v>
      </c>
      <c r="D11" s="62">
        <v>13695</v>
      </c>
      <c r="E11" s="62">
        <v>47022</v>
      </c>
      <c r="F11" s="62">
        <v>26768</v>
      </c>
      <c r="G11" s="62">
        <v>30104</v>
      </c>
      <c r="H11" s="62">
        <v>104088</v>
      </c>
      <c r="I11" s="63">
        <v>30912</v>
      </c>
      <c r="J11" s="62">
        <v>16756</v>
      </c>
      <c r="K11" s="62">
        <v>8354</v>
      </c>
      <c r="L11" s="63">
        <v>13440</v>
      </c>
      <c r="M11" s="62">
        <v>5854</v>
      </c>
      <c r="N11" s="63">
        <v>22656</v>
      </c>
      <c r="O11" s="62">
        <v>20508</v>
      </c>
      <c r="P11" s="63">
        <v>25753</v>
      </c>
      <c r="Q11" s="62">
        <v>14805</v>
      </c>
      <c r="R11" s="62">
        <v>9153</v>
      </c>
      <c r="S11" s="63">
        <v>4721</v>
      </c>
      <c r="T11" s="63">
        <v>4993</v>
      </c>
      <c r="U11" s="63">
        <v>49226</v>
      </c>
      <c r="V11" s="62">
        <v>19617</v>
      </c>
      <c r="W11" s="62">
        <v>12154</v>
      </c>
      <c r="X11" s="62">
        <v>6594</v>
      </c>
      <c r="Y11" s="63">
        <v>3461</v>
      </c>
      <c r="Z11" s="63">
        <v>208233</v>
      </c>
      <c r="AA11" s="63">
        <v>95279</v>
      </c>
      <c r="AB11" s="62">
        <v>5226</v>
      </c>
      <c r="AC11" s="62">
        <v>4891</v>
      </c>
      <c r="AD11" s="22">
        <v>6185</v>
      </c>
      <c r="AE11" s="102">
        <f>SUM(C11:AD11)</f>
        <v>1087322</v>
      </c>
      <c r="AI11" s="24"/>
    </row>
    <row r="12" spans="1:35" s="5" customFormat="1" ht="15.75" customHeight="1">
      <c r="A12" s="94" t="s">
        <v>32</v>
      </c>
      <c r="B12" s="127" t="s">
        <v>206</v>
      </c>
      <c r="C12" s="79">
        <v>136002</v>
      </c>
      <c r="D12" s="63">
        <v>6122</v>
      </c>
      <c r="E12" s="63">
        <v>22553</v>
      </c>
      <c r="F12" s="63">
        <v>12033</v>
      </c>
      <c r="G12" s="63">
        <v>14517</v>
      </c>
      <c r="H12" s="62">
        <v>43766</v>
      </c>
      <c r="I12" s="63">
        <v>14670</v>
      </c>
      <c r="J12" s="63">
        <v>7061</v>
      </c>
      <c r="K12" s="63">
        <v>4025</v>
      </c>
      <c r="L12" s="63">
        <v>5379</v>
      </c>
      <c r="M12" s="63">
        <v>2817</v>
      </c>
      <c r="N12" s="63">
        <v>9563</v>
      </c>
      <c r="O12" s="63">
        <v>9280</v>
      </c>
      <c r="P12" s="63">
        <v>10687</v>
      </c>
      <c r="Q12" s="63">
        <v>5948</v>
      </c>
      <c r="R12" s="63">
        <v>3726</v>
      </c>
      <c r="S12" s="63">
        <v>1821</v>
      </c>
      <c r="T12" s="63">
        <v>2053</v>
      </c>
      <c r="U12" s="63">
        <v>21515</v>
      </c>
      <c r="V12" s="63">
        <v>8644</v>
      </c>
      <c r="W12" s="63">
        <v>5471</v>
      </c>
      <c r="X12" s="63">
        <v>2468</v>
      </c>
      <c r="Y12" s="63">
        <v>1600</v>
      </c>
      <c r="Z12" s="63">
        <v>89695</v>
      </c>
      <c r="AA12" s="63">
        <v>40614</v>
      </c>
      <c r="AB12" s="63">
        <v>2598</v>
      </c>
      <c r="AC12" s="63">
        <v>2190</v>
      </c>
      <c r="AD12" s="14">
        <v>3453</v>
      </c>
      <c r="AE12" s="102">
        <f>SUM(C12:AD12)</f>
        <v>490271</v>
      </c>
    </row>
    <row r="13" spans="1:35" s="26" customFormat="1" ht="15.75" customHeight="1">
      <c r="A13" s="96" t="s">
        <v>33</v>
      </c>
      <c r="B13" s="93" t="s">
        <v>69</v>
      </c>
      <c r="C13" s="90">
        <f t="shared" ref="C13:N13" si="0">C11/C8*100</f>
        <v>99.326639186944618</v>
      </c>
      <c r="D13" s="91">
        <f t="shared" si="0"/>
        <v>96.037868162692845</v>
      </c>
      <c r="E13" s="91">
        <f t="shared" si="0"/>
        <v>99.9681102111104</v>
      </c>
      <c r="F13" s="91">
        <f t="shared" si="0"/>
        <v>96.329350798906006</v>
      </c>
      <c r="G13" s="91">
        <f t="shared" si="0"/>
        <v>99.484467944481153</v>
      </c>
      <c r="H13" s="91">
        <f t="shared" si="0"/>
        <v>93.931217456435618</v>
      </c>
      <c r="I13" s="91">
        <f t="shared" si="0"/>
        <v>97.742363877822044</v>
      </c>
      <c r="J13" s="91">
        <f t="shared" si="0"/>
        <v>97.52066115702479</v>
      </c>
      <c r="K13" s="91">
        <f t="shared" si="0"/>
        <v>78.448680627288951</v>
      </c>
      <c r="L13" s="91">
        <f t="shared" si="0"/>
        <v>86.514322497586093</v>
      </c>
      <c r="M13" s="91">
        <f t="shared" si="0"/>
        <v>89.895577395577391</v>
      </c>
      <c r="N13" s="91">
        <f t="shared" si="0"/>
        <v>93.523219814241486</v>
      </c>
      <c r="O13" s="91">
        <f t="shared" ref="O13:AE13" si="1">O11/O8*100</f>
        <v>98.204280994110036</v>
      </c>
      <c r="P13" s="91">
        <f t="shared" si="1"/>
        <v>96.568921553922308</v>
      </c>
      <c r="Q13" s="91">
        <f t="shared" si="1"/>
        <v>99.556183175307638</v>
      </c>
      <c r="R13" s="91">
        <f t="shared" si="1"/>
        <v>99.33796396787497</v>
      </c>
      <c r="S13" s="91">
        <f t="shared" si="1"/>
        <v>98.807032231059026</v>
      </c>
      <c r="T13" s="91">
        <f t="shared" si="1"/>
        <v>97.215732087227408</v>
      </c>
      <c r="U13" s="91">
        <f t="shared" si="1"/>
        <v>95.299492778874821</v>
      </c>
      <c r="V13" s="91">
        <f t="shared" si="1"/>
        <v>82.845559356391746</v>
      </c>
      <c r="W13" s="91">
        <f t="shared" si="1"/>
        <v>85.459147799184365</v>
      </c>
      <c r="X13" s="91">
        <f t="shared" si="1"/>
        <v>85.359223300970882</v>
      </c>
      <c r="Y13" s="91">
        <f t="shared" si="1"/>
        <v>77.237223833965629</v>
      </c>
      <c r="Z13" s="91">
        <f t="shared" si="1"/>
        <v>96.841747897909073</v>
      </c>
      <c r="AA13" s="91">
        <f t="shared" si="1"/>
        <v>90.140964995269641</v>
      </c>
      <c r="AB13" s="91">
        <f t="shared" si="1"/>
        <v>100</v>
      </c>
      <c r="AC13" s="91">
        <f t="shared" si="1"/>
        <v>98.588994154404347</v>
      </c>
      <c r="AD13" s="92">
        <f t="shared" si="1"/>
        <v>88.395026439902807</v>
      </c>
      <c r="AE13" s="103">
        <f t="shared" si="1"/>
        <v>95.727014932337426</v>
      </c>
      <c r="AF13" s="25"/>
      <c r="AG13" s="25"/>
      <c r="AH13" s="25"/>
    </row>
    <row r="14" spans="1:35" ht="15.75" customHeight="1">
      <c r="A14" s="96" t="s">
        <v>34</v>
      </c>
      <c r="B14" s="93" t="s">
        <v>207</v>
      </c>
      <c r="C14" s="80">
        <v>143.4</v>
      </c>
      <c r="D14" s="64">
        <v>28.67</v>
      </c>
      <c r="E14" s="64">
        <v>94.36</v>
      </c>
      <c r="F14" s="64">
        <v>120.9</v>
      </c>
      <c r="G14" s="64">
        <v>20.39</v>
      </c>
      <c r="H14" s="64">
        <v>618.11</v>
      </c>
      <c r="I14" s="64">
        <v>111.56</v>
      </c>
      <c r="J14" s="64">
        <v>56.5</v>
      </c>
      <c r="K14" s="64">
        <v>17.2</v>
      </c>
      <c r="L14" s="64">
        <v>91.65</v>
      </c>
      <c r="M14" s="64">
        <v>18.899999999999999</v>
      </c>
      <c r="N14" s="64">
        <v>107.65</v>
      </c>
      <c r="O14" s="64">
        <v>87.21</v>
      </c>
      <c r="P14" s="64">
        <v>64.23</v>
      </c>
      <c r="Q14" s="64">
        <v>70.44</v>
      </c>
      <c r="R14" s="64">
        <v>38.840000000000003</v>
      </c>
      <c r="S14" s="64">
        <v>11.21</v>
      </c>
      <c r="T14" s="64">
        <v>25.87</v>
      </c>
      <c r="U14" s="64">
        <v>67.14</v>
      </c>
      <c r="V14" s="64">
        <v>205.42</v>
      </c>
      <c r="W14" s="64">
        <v>94.72</v>
      </c>
      <c r="X14" s="64">
        <v>36.24</v>
      </c>
      <c r="Y14" s="64">
        <v>60.5</v>
      </c>
      <c r="Z14" s="64">
        <v>657.9</v>
      </c>
      <c r="AA14" s="64">
        <v>710.21</v>
      </c>
      <c r="AB14" s="64">
        <v>34.369999999999997</v>
      </c>
      <c r="AC14" s="64">
        <v>591</v>
      </c>
      <c r="AD14" s="30">
        <v>30.85</v>
      </c>
      <c r="AE14" s="104">
        <f>SUM(C14:AD14)</f>
        <v>4215.4400000000005</v>
      </c>
    </row>
    <row r="15" spans="1:35" ht="15.75" customHeight="1">
      <c r="A15" s="96" t="s">
        <v>35</v>
      </c>
      <c r="B15" s="93" t="s">
        <v>207</v>
      </c>
      <c r="C15" s="80">
        <v>139.38</v>
      </c>
      <c r="D15" s="64">
        <v>27.41</v>
      </c>
      <c r="E15" s="64">
        <v>94.36</v>
      </c>
      <c r="F15" s="64">
        <v>22.23</v>
      </c>
      <c r="G15" s="64">
        <v>20.39</v>
      </c>
      <c r="H15" s="64">
        <v>618.11</v>
      </c>
      <c r="I15" s="64">
        <v>111.56</v>
      </c>
      <c r="J15" s="64">
        <v>56.5</v>
      </c>
      <c r="K15" s="64">
        <v>12.75</v>
      </c>
      <c r="L15" s="64">
        <v>39</v>
      </c>
      <c r="M15" s="64">
        <v>18.5</v>
      </c>
      <c r="N15" s="64">
        <v>107.65</v>
      </c>
      <c r="O15" s="64">
        <v>87.21</v>
      </c>
      <c r="P15" s="64">
        <v>53.81</v>
      </c>
      <c r="Q15" s="64">
        <v>56.7</v>
      </c>
      <c r="R15" s="64">
        <v>38.840000000000003</v>
      </c>
      <c r="S15" s="64">
        <v>10.25</v>
      </c>
      <c r="T15" s="64">
        <v>21.05</v>
      </c>
      <c r="U15" s="64">
        <v>67.14</v>
      </c>
      <c r="V15" s="64">
        <v>151.21</v>
      </c>
      <c r="W15" s="64">
        <v>94.72</v>
      </c>
      <c r="X15" s="64">
        <v>33.520000000000003</v>
      </c>
      <c r="Y15" s="64">
        <v>58.5</v>
      </c>
      <c r="Z15" s="64">
        <v>657.9</v>
      </c>
      <c r="AA15" s="64">
        <v>710.21</v>
      </c>
      <c r="AB15" s="64">
        <v>34.369999999999997</v>
      </c>
      <c r="AC15" s="64">
        <v>106.38</v>
      </c>
      <c r="AD15" s="30">
        <v>30.85</v>
      </c>
      <c r="AE15" s="104">
        <f>SUM(C15:AD15)</f>
        <v>3480.5</v>
      </c>
    </row>
    <row r="16" spans="1:35" s="5" customFormat="1" ht="15.75" customHeight="1">
      <c r="A16" s="94" t="s">
        <v>146</v>
      </c>
      <c r="B16" s="93" t="s">
        <v>208</v>
      </c>
      <c r="C16" s="81">
        <v>99300</v>
      </c>
      <c r="D16" s="63">
        <v>7390</v>
      </c>
      <c r="E16" s="63">
        <v>25970</v>
      </c>
      <c r="F16" s="63">
        <v>12100</v>
      </c>
      <c r="G16" s="63">
        <v>15890</v>
      </c>
      <c r="H16" s="63">
        <v>46300</v>
      </c>
      <c r="I16" s="63">
        <v>14600</v>
      </c>
      <c r="J16" s="63">
        <v>8418</v>
      </c>
      <c r="K16" s="63">
        <v>5400</v>
      </c>
      <c r="L16" s="63">
        <v>8731</v>
      </c>
      <c r="M16" s="63">
        <v>4679</v>
      </c>
      <c r="N16" s="63">
        <v>14284</v>
      </c>
      <c r="O16" s="63">
        <v>10440</v>
      </c>
      <c r="P16" s="63">
        <v>13000</v>
      </c>
      <c r="Q16" s="63">
        <v>14840</v>
      </c>
      <c r="R16" s="63">
        <v>4118</v>
      </c>
      <c r="S16" s="63">
        <v>3800</v>
      </c>
      <c r="T16" s="63">
        <v>2390</v>
      </c>
      <c r="U16" s="63">
        <v>17310</v>
      </c>
      <c r="V16" s="63">
        <v>11463</v>
      </c>
      <c r="W16" s="63">
        <v>5920</v>
      </c>
      <c r="X16" s="63">
        <v>3579</v>
      </c>
      <c r="Y16" s="63">
        <v>2790</v>
      </c>
      <c r="Z16" s="63">
        <v>80000</v>
      </c>
      <c r="AA16" s="63">
        <v>45281</v>
      </c>
      <c r="AB16" s="63">
        <v>4570</v>
      </c>
      <c r="AC16" s="63">
        <v>2740</v>
      </c>
      <c r="AD16" s="14">
        <v>6044</v>
      </c>
      <c r="AE16" s="102">
        <f>SUM(C16:AD16)</f>
        <v>491347</v>
      </c>
    </row>
    <row r="17" spans="1:85" s="23" customFormat="1" ht="15.75" customHeight="1">
      <c r="A17" s="94" t="s">
        <v>36</v>
      </c>
      <c r="B17" s="127" t="s">
        <v>209</v>
      </c>
      <c r="C17" s="79">
        <v>117247</v>
      </c>
      <c r="D17" s="62">
        <v>7451</v>
      </c>
      <c r="E17" s="62">
        <v>25970</v>
      </c>
      <c r="F17" s="62">
        <v>17018</v>
      </c>
      <c r="G17" s="62">
        <v>16462</v>
      </c>
      <c r="H17" s="62">
        <v>69471</v>
      </c>
      <c r="I17" s="62">
        <v>14906</v>
      </c>
      <c r="J17" s="62">
        <v>8418</v>
      </c>
      <c r="K17" s="62">
        <v>8338</v>
      </c>
      <c r="L17" s="62">
        <v>8731</v>
      </c>
      <c r="M17" s="62">
        <v>4679</v>
      </c>
      <c r="N17" s="62">
        <v>14284</v>
      </c>
      <c r="O17" s="62">
        <v>11350</v>
      </c>
      <c r="P17" s="62">
        <v>15510</v>
      </c>
      <c r="Q17" s="62">
        <v>14736</v>
      </c>
      <c r="R17" s="62">
        <v>5500</v>
      </c>
      <c r="S17" s="62">
        <v>3800</v>
      </c>
      <c r="T17" s="62">
        <v>4376</v>
      </c>
      <c r="U17" s="62">
        <v>17310</v>
      </c>
      <c r="V17" s="62">
        <v>11463</v>
      </c>
      <c r="W17" s="62">
        <v>7797</v>
      </c>
      <c r="X17" s="62">
        <v>3936</v>
      </c>
      <c r="Y17" s="62">
        <v>2790</v>
      </c>
      <c r="Z17" s="62">
        <v>96614</v>
      </c>
      <c r="AA17" s="62">
        <v>60858</v>
      </c>
      <c r="AB17" s="62">
        <v>4612</v>
      </c>
      <c r="AC17" s="62">
        <v>2937</v>
      </c>
      <c r="AD17" s="22">
        <v>6044</v>
      </c>
      <c r="AE17" s="102">
        <f>SUM(C17:AD17)</f>
        <v>582608</v>
      </c>
    </row>
    <row r="18" spans="1:85" s="7" customFormat="1" ht="29.1" customHeight="1">
      <c r="A18" s="46" t="s">
        <v>37</v>
      </c>
      <c r="B18" s="47"/>
      <c r="C18" s="82" t="s">
        <v>38</v>
      </c>
      <c r="D18" s="65" t="s">
        <v>39</v>
      </c>
      <c r="E18" s="65" t="s">
        <v>167</v>
      </c>
      <c r="F18" s="65" t="s">
        <v>40</v>
      </c>
      <c r="G18" s="65" t="s">
        <v>40</v>
      </c>
      <c r="H18" s="65" t="s">
        <v>41</v>
      </c>
      <c r="I18" s="65" t="s">
        <v>188</v>
      </c>
      <c r="J18" s="66" t="s">
        <v>42</v>
      </c>
      <c r="K18" s="65" t="s">
        <v>40</v>
      </c>
      <c r="L18" s="65" t="s">
        <v>147</v>
      </c>
      <c r="M18" s="66" t="s">
        <v>43</v>
      </c>
      <c r="N18" s="66" t="s">
        <v>171</v>
      </c>
      <c r="O18" s="65" t="s">
        <v>44</v>
      </c>
      <c r="P18" s="65" t="s">
        <v>176</v>
      </c>
      <c r="Q18" s="65" t="s">
        <v>39</v>
      </c>
      <c r="R18" s="65" t="s">
        <v>158</v>
      </c>
      <c r="S18" s="65" t="s">
        <v>157</v>
      </c>
      <c r="T18" s="65" t="s">
        <v>45</v>
      </c>
      <c r="U18" s="66" t="s">
        <v>46</v>
      </c>
      <c r="V18" s="65" t="s">
        <v>47</v>
      </c>
      <c r="W18" s="65" t="s">
        <v>142</v>
      </c>
      <c r="X18" s="65" t="s">
        <v>39</v>
      </c>
      <c r="Y18" s="66" t="s">
        <v>48</v>
      </c>
      <c r="Z18" s="67" t="s">
        <v>133</v>
      </c>
      <c r="AA18" s="65" t="s">
        <v>124</v>
      </c>
      <c r="AB18" s="65" t="s">
        <v>149</v>
      </c>
      <c r="AC18" s="65" t="s">
        <v>160</v>
      </c>
      <c r="AD18" s="9" t="s">
        <v>185</v>
      </c>
      <c r="AE18" s="10"/>
      <c r="AF18" s="6"/>
      <c r="AG18" s="6"/>
      <c r="AH18" s="6"/>
    </row>
    <row r="19" spans="1:85" s="7" customFormat="1" ht="29.1" customHeight="1">
      <c r="A19" s="46" t="s">
        <v>49</v>
      </c>
      <c r="B19" s="47"/>
      <c r="C19" s="82" t="s">
        <v>50</v>
      </c>
      <c r="D19" s="65" t="s">
        <v>52</v>
      </c>
      <c r="E19" s="65" t="s">
        <v>125</v>
      </c>
      <c r="F19" s="65" t="s">
        <v>136</v>
      </c>
      <c r="G19" s="65" t="s">
        <v>52</v>
      </c>
      <c r="H19" s="65" t="s">
        <v>54</v>
      </c>
      <c r="I19" s="65" t="s">
        <v>170</v>
      </c>
      <c r="J19" s="66" t="s">
        <v>197</v>
      </c>
      <c r="K19" s="65" t="s">
        <v>125</v>
      </c>
      <c r="L19" s="65" t="s">
        <v>51</v>
      </c>
      <c r="M19" s="66" t="s">
        <v>55</v>
      </c>
      <c r="N19" s="65" t="s">
        <v>125</v>
      </c>
      <c r="O19" s="65" t="s">
        <v>51</v>
      </c>
      <c r="P19" s="66" t="s">
        <v>55</v>
      </c>
      <c r="Q19" s="65" t="s">
        <v>51</v>
      </c>
      <c r="R19" s="66" t="s">
        <v>55</v>
      </c>
      <c r="S19" s="66" t="s">
        <v>55</v>
      </c>
      <c r="T19" s="65" t="s">
        <v>52</v>
      </c>
      <c r="U19" s="65" t="s">
        <v>51</v>
      </c>
      <c r="V19" s="66" t="s">
        <v>53</v>
      </c>
      <c r="W19" s="65" t="s">
        <v>56</v>
      </c>
      <c r="X19" s="65" t="s">
        <v>132</v>
      </c>
      <c r="Y19" s="66" t="s">
        <v>53</v>
      </c>
      <c r="Z19" s="65" t="s">
        <v>57</v>
      </c>
      <c r="AA19" s="65" t="s">
        <v>125</v>
      </c>
      <c r="AB19" s="65" t="s">
        <v>136</v>
      </c>
      <c r="AC19" s="65" t="s">
        <v>50</v>
      </c>
      <c r="AD19" s="9" t="s">
        <v>186</v>
      </c>
      <c r="AE19" s="10"/>
      <c r="AF19" s="6"/>
      <c r="AG19" s="6"/>
      <c r="AH19" s="6"/>
    </row>
    <row r="20" spans="1:85" ht="3.75" customHeight="1">
      <c r="A20" s="45"/>
      <c r="B20" s="42"/>
      <c r="C20" s="68"/>
      <c r="D20" s="69"/>
      <c r="E20" s="70"/>
      <c r="F20" s="70"/>
      <c r="G20" s="69"/>
      <c r="H20" s="69"/>
      <c r="I20" s="70"/>
      <c r="J20" s="69"/>
      <c r="K20" s="70"/>
      <c r="L20" s="69"/>
      <c r="M20" s="69"/>
      <c r="N20" s="69"/>
      <c r="O20" s="69"/>
      <c r="P20" s="69"/>
      <c r="Q20" s="69"/>
      <c r="R20" s="69"/>
      <c r="S20" s="70"/>
      <c r="T20" s="70"/>
      <c r="U20" s="69"/>
      <c r="V20" s="69"/>
      <c r="W20" s="70"/>
      <c r="X20" s="69"/>
      <c r="Y20" s="70"/>
      <c r="Z20" s="70"/>
      <c r="AA20" s="70"/>
      <c r="AB20" s="70"/>
      <c r="AC20" s="70"/>
      <c r="AD20" s="11"/>
      <c r="AE20" s="12"/>
    </row>
    <row r="21" spans="1:85" ht="16.5" customHeight="1">
      <c r="A21" s="45" t="s">
        <v>58</v>
      </c>
      <c r="B21" s="42"/>
      <c r="C21" s="68"/>
      <c r="D21" s="69"/>
      <c r="E21" s="70"/>
      <c r="F21" s="70"/>
      <c r="G21" s="69"/>
      <c r="H21" s="69"/>
      <c r="I21" s="70"/>
      <c r="J21" s="69"/>
      <c r="K21" s="70"/>
      <c r="L21" s="69"/>
      <c r="M21" s="69"/>
      <c r="N21" s="69"/>
      <c r="O21" s="69"/>
      <c r="P21" s="69"/>
      <c r="Q21" s="69"/>
      <c r="R21" s="69"/>
      <c r="S21" s="70"/>
      <c r="T21" s="70"/>
      <c r="U21" s="69"/>
      <c r="V21" s="69"/>
      <c r="W21" s="70"/>
      <c r="X21" s="69"/>
      <c r="Y21" s="70"/>
      <c r="Z21" s="70"/>
      <c r="AA21" s="70"/>
      <c r="AB21" s="70"/>
      <c r="AC21" s="70"/>
      <c r="AD21" s="11"/>
      <c r="AE21" s="12"/>
    </row>
    <row r="22" spans="1:85" ht="16.5" customHeight="1">
      <c r="A22" s="45" t="s">
        <v>59</v>
      </c>
      <c r="B22" s="42" t="s">
        <v>208</v>
      </c>
      <c r="C22" s="83">
        <v>0</v>
      </c>
      <c r="D22" s="71">
        <v>10</v>
      </c>
      <c r="E22" s="71">
        <v>10</v>
      </c>
      <c r="F22" s="71">
        <v>10</v>
      </c>
      <c r="G22" s="71">
        <v>10</v>
      </c>
      <c r="H22" s="71">
        <v>0</v>
      </c>
      <c r="I22" s="71">
        <v>10</v>
      </c>
      <c r="J22" s="71">
        <v>5</v>
      </c>
      <c r="K22" s="71">
        <v>10</v>
      </c>
      <c r="L22" s="71">
        <v>6</v>
      </c>
      <c r="M22" s="71">
        <v>10</v>
      </c>
      <c r="N22" s="71">
        <v>10</v>
      </c>
      <c r="O22" s="71">
        <v>5</v>
      </c>
      <c r="P22" s="71">
        <v>0</v>
      </c>
      <c r="Q22" s="71">
        <v>10</v>
      </c>
      <c r="R22" s="71">
        <v>8</v>
      </c>
      <c r="S22" s="71">
        <v>10</v>
      </c>
      <c r="T22" s="71">
        <v>10</v>
      </c>
      <c r="U22" s="71">
        <v>5</v>
      </c>
      <c r="V22" s="71">
        <v>10</v>
      </c>
      <c r="W22" s="71">
        <v>10</v>
      </c>
      <c r="X22" s="71">
        <v>10</v>
      </c>
      <c r="Y22" s="71">
        <v>10</v>
      </c>
      <c r="Z22" s="71">
        <v>0</v>
      </c>
      <c r="AA22" s="71">
        <v>0</v>
      </c>
      <c r="AB22" s="71">
        <v>10</v>
      </c>
      <c r="AC22" s="71">
        <v>10</v>
      </c>
      <c r="AD22" s="13">
        <v>10</v>
      </c>
      <c r="AE22" s="12"/>
    </row>
    <row r="23" spans="1:85" s="5" customFormat="1" ht="16.5" customHeight="1">
      <c r="A23" s="44" t="s">
        <v>60</v>
      </c>
      <c r="B23" s="125" t="s">
        <v>210</v>
      </c>
      <c r="C23" s="81">
        <v>990</v>
      </c>
      <c r="D23" s="63">
        <v>1573</v>
      </c>
      <c r="E23" s="63">
        <v>1067</v>
      </c>
      <c r="F23" s="63">
        <v>1808</v>
      </c>
      <c r="G23" s="63">
        <v>1320</v>
      </c>
      <c r="H23" s="63">
        <v>935</v>
      </c>
      <c r="I23" s="63">
        <v>1815</v>
      </c>
      <c r="J23" s="63">
        <v>1430</v>
      </c>
      <c r="K23" s="63">
        <v>1540</v>
      </c>
      <c r="L23" s="63">
        <v>1270</v>
      </c>
      <c r="M23" s="63">
        <v>1914</v>
      </c>
      <c r="N23" s="63">
        <v>2400</v>
      </c>
      <c r="O23" s="63">
        <v>1276</v>
      </c>
      <c r="P23" s="63">
        <v>748</v>
      </c>
      <c r="Q23" s="63">
        <v>1210</v>
      </c>
      <c r="R23" s="63">
        <v>1925</v>
      </c>
      <c r="S23" s="63">
        <v>2123</v>
      </c>
      <c r="T23" s="63">
        <v>1794</v>
      </c>
      <c r="U23" s="63">
        <v>1088</v>
      </c>
      <c r="V23" s="63">
        <v>1617</v>
      </c>
      <c r="W23" s="63">
        <v>2090</v>
      </c>
      <c r="X23" s="63">
        <v>2266</v>
      </c>
      <c r="Y23" s="63">
        <v>1914</v>
      </c>
      <c r="Z23" s="63">
        <v>770</v>
      </c>
      <c r="AA23" s="63">
        <v>1075</v>
      </c>
      <c r="AB23" s="63">
        <v>1760</v>
      </c>
      <c r="AC23" s="63">
        <v>1540</v>
      </c>
      <c r="AD23" s="14">
        <v>1950</v>
      </c>
      <c r="AE23" s="15"/>
    </row>
    <row r="24" spans="1:85" s="5" customFormat="1" ht="16.5" customHeight="1">
      <c r="A24" s="44" t="s">
        <v>61</v>
      </c>
      <c r="B24" s="125" t="s">
        <v>189</v>
      </c>
      <c r="C24" s="81">
        <v>66</v>
      </c>
      <c r="D24" s="63">
        <v>181</v>
      </c>
      <c r="E24" s="63">
        <v>165</v>
      </c>
      <c r="F24" s="63">
        <v>220</v>
      </c>
      <c r="G24" s="63">
        <v>176</v>
      </c>
      <c r="H24" s="63">
        <v>104</v>
      </c>
      <c r="I24" s="63">
        <v>236</v>
      </c>
      <c r="J24" s="63">
        <v>165</v>
      </c>
      <c r="K24" s="63">
        <v>176</v>
      </c>
      <c r="L24" s="63">
        <v>198</v>
      </c>
      <c r="M24" s="63">
        <v>220</v>
      </c>
      <c r="N24" s="63">
        <v>220</v>
      </c>
      <c r="O24" s="63">
        <v>236</v>
      </c>
      <c r="P24" s="63">
        <v>115</v>
      </c>
      <c r="Q24" s="63">
        <v>126</v>
      </c>
      <c r="R24" s="63">
        <v>242</v>
      </c>
      <c r="S24" s="63">
        <v>265</v>
      </c>
      <c r="T24" s="63">
        <v>205</v>
      </c>
      <c r="U24" s="63">
        <v>154</v>
      </c>
      <c r="V24" s="63">
        <v>176</v>
      </c>
      <c r="W24" s="63">
        <v>242</v>
      </c>
      <c r="X24" s="63">
        <v>264</v>
      </c>
      <c r="Y24" s="63">
        <v>220</v>
      </c>
      <c r="Z24" s="63">
        <v>132</v>
      </c>
      <c r="AA24" s="63">
        <v>118</v>
      </c>
      <c r="AB24" s="63">
        <v>167</v>
      </c>
      <c r="AC24" s="63">
        <v>154</v>
      </c>
      <c r="AD24" s="14">
        <v>198</v>
      </c>
      <c r="AE24" s="15"/>
    </row>
    <row r="25" spans="1:85" s="5" customFormat="1" ht="16.5" customHeight="1">
      <c r="A25" s="44" t="s">
        <v>62</v>
      </c>
      <c r="B25" s="125" t="s">
        <v>210</v>
      </c>
      <c r="C25" s="81">
        <v>0</v>
      </c>
      <c r="D25" s="63">
        <v>0</v>
      </c>
      <c r="E25" s="63">
        <v>0</v>
      </c>
      <c r="F25" s="63">
        <v>172</v>
      </c>
      <c r="G25" s="63">
        <v>0</v>
      </c>
      <c r="H25" s="63">
        <v>0</v>
      </c>
      <c r="I25" s="63">
        <v>0</v>
      </c>
      <c r="J25" s="63">
        <v>165</v>
      </c>
      <c r="K25" s="63">
        <v>176</v>
      </c>
      <c r="L25" s="63">
        <v>0</v>
      </c>
      <c r="M25" s="63">
        <v>165</v>
      </c>
      <c r="N25" s="63">
        <v>0</v>
      </c>
      <c r="O25" s="63">
        <v>209</v>
      </c>
      <c r="P25" s="63">
        <v>0</v>
      </c>
      <c r="Q25" s="63">
        <v>88</v>
      </c>
      <c r="R25" s="63">
        <v>0</v>
      </c>
      <c r="S25" s="63">
        <v>110</v>
      </c>
      <c r="T25" s="63">
        <v>176</v>
      </c>
      <c r="U25" s="63">
        <v>0</v>
      </c>
      <c r="V25" s="63">
        <v>0</v>
      </c>
      <c r="W25" s="63">
        <v>0</v>
      </c>
      <c r="X25" s="63">
        <v>198</v>
      </c>
      <c r="Y25" s="63">
        <v>165</v>
      </c>
      <c r="Z25" s="63">
        <v>0</v>
      </c>
      <c r="AA25" s="63">
        <v>0</v>
      </c>
      <c r="AB25" s="63">
        <v>0</v>
      </c>
      <c r="AC25" s="63">
        <v>165</v>
      </c>
      <c r="AD25" s="14">
        <v>0</v>
      </c>
      <c r="AE25" s="15"/>
      <c r="AF25" s="5" t="s">
        <v>161</v>
      </c>
      <c r="AG25" s="5" t="s">
        <v>162</v>
      </c>
      <c r="AH25" s="5" t="s">
        <v>196</v>
      </c>
    </row>
    <row r="26" spans="1:85" s="5" customFormat="1" ht="16.5" customHeight="1">
      <c r="A26" s="44" t="s">
        <v>140</v>
      </c>
      <c r="B26" s="125" t="s">
        <v>210</v>
      </c>
      <c r="C26" s="81">
        <v>1650</v>
      </c>
      <c r="D26" s="63">
        <v>1573</v>
      </c>
      <c r="E26" s="63">
        <v>1067</v>
      </c>
      <c r="F26" s="63">
        <v>1980</v>
      </c>
      <c r="G26" s="63">
        <v>1320</v>
      </c>
      <c r="H26" s="63">
        <v>1980</v>
      </c>
      <c r="I26" s="63">
        <v>1810</v>
      </c>
      <c r="J26" s="63">
        <v>2420</v>
      </c>
      <c r="K26" s="63">
        <v>1716</v>
      </c>
      <c r="L26" s="63">
        <v>2062</v>
      </c>
      <c r="M26" s="63">
        <v>2080</v>
      </c>
      <c r="N26" s="63">
        <v>2400</v>
      </c>
      <c r="O26" s="63">
        <v>2667</v>
      </c>
      <c r="P26" s="63">
        <v>1903</v>
      </c>
      <c r="Q26" s="63">
        <v>1298</v>
      </c>
      <c r="R26" s="63">
        <v>2409</v>
      </c>
      <c r="S26" s="63">
        <v>2233</v>
      </c>
      <c r="T26" s="63">
        <v>1970</v>
      </c>
      <c r="U26" s="63">
        <v>1858</v>
      </c>
      <c r="V26" s="63">
        <v>1617</v>
      </c>
      <c r="W26" s="63">
        <v>2090</v>
      </c>
      <c r="X26" s="63">
        <v>2464</v>
      </c>
      <c r="Y26" s="63">
        <v>2080</v>
      </c>
      <c r="Z26" s="63">
        <v>2090</v>
      </c>
      <c r="AA26" s="63">
        <v>2255</v>
      </c>
      <c r="AB26" s="63">
        <v>1760</v>
      </c>
      <c r="AC26" s="63">
        <v>1705</v>
      </c>
      <c r="AD26" s="14">
        <v>1950</v>
      </c>
      <c r="AE26" s="15"/>
      <c r="AF26" s="5">
        <f>MIN(C26:AD26)</f>
        <v>1067</v>
      </c>
      <c r="AG26" s="5">
        <f>MAX(C26:AD26)</f>
        <v>2667</v>
      </c>
      <c r="AH26" s="5">
        <f>SUM(C26:AD26)</f>
        <v>54407</v>
      </c>
    </row>
    <row r="27" spans="1:85" s="5" customFormat="1" ht="16.5" customHeight="1">
      <c r="A27" s="44" t="s">
        <v>141</v>
      </c>
      <c r="B27" s="125" t="s">
        <v>210</v>
      </c>
      <c r="C27" s="81">
        <v>2890</v>
      </c>
      <c r="D27" s="63">
        <v>3388</v>
      </c>
      <c r="E27" s="63">
        <v>2717</v>
      </c>
      <c r="F27" s="63">
        <v>4180</v>
      </c>
      <c r="G27" s="63">
        <v>3080</v>
      </c>
      <c r="H27" s="63">
        <v>3960</v>
      </c>
      <c r="I27" s="63">
        <v>4170</v>
      </c>
      <c r="J27" s="63">
        <v>4070</v>
      </c>
      <c r="K27" s="63">
        <v>3476</v>
      </c>
      <c r="L27" s="63">
        <v>4042</v>
      </c>
      <c r="M27" s="63">
        <v>4280</v>
      </c>
      <c r="N27" s="63">
        <v>4600</v>
      </c>
      <c r="O27" s="63">
        <v>5032</v>
      </c>
      <c r="P27" s="63">
        <v>3718</v>
      </c>
      <c r="Q27" s="63">
        <v>2563</v>
      </c>
      <c r="R27" s="63">
        <v>4829</v>
      </c>
      <c r="S27" s="63">
        <v>4884</v>
      </c>
      <c r="T27" s="63">
        <v>4020</v>
      </c>
      <c r="U27" s="63">
        <v>3398</v>
      </c>
      <c r="V27" s="63">
        <v>3377</v>
      </c>
      <c r="W27" s="63">
        <v>4510</v>
      </c>
      <c r="X27" s="63">
        <v>5104</v>
      </c>
      <c r="Y27" s="63">
        <v>4280</v>
      </c>
      <c r="Z27" s="63">
        <v>4015</v>
      </c>
      <c r="AA27" s="63">
        <v>3435</v>
      </c>
      <c r="AB27" s="63">
        <v>3430</v>
      </c>
      <c r="AC27" s="63">
        <v>3245</v>
      </c>
      <c r="AD27" s="14">
        <v>3930</v>
      </c>
      <c r="AE27" s="15"/>
      <c r="AH27" s="5">
        <f>SUM(C27:AD27)</f>
        <v>108623</v>
      </c>
    </row>
    <row r="28" spans="1:85" s="8" customFormat="1" ht="29.1" customHeight="1">
      <c r="A28" s="48" t="s">
        <v>63</v>
      </c>
      <c r="B28" s="128"/>
      <c r="C28" s="84" t="s">
        <v>128</v>
      </c>
      <c r="D28" s="72" t="s">
        <v>65</v>
      </c>
      <c r="E28" s="72" t="s">
        <v>127</v>
      </c>
      <c r="F28" s="72" t="s">
        <v>128</v>
      </c>
      <c r="G28" s="72" t="s">
        <v>128</v>
      </c>
      <c r="H28" s="72" t="s">
        <v>66</v>
      </c>
      <c r="I28" s="72" t="s">
        <v>154</v>
      </c>
      <c r="J28" s="72" t="s">
        <v>64</v>
      </c>
      <c r="K28" s="72" t="s">
        <v>65</v>
      </c>
      <c r="L28" s="72" t="s">
        <v>128</v>
      </c>
      <c r="M28" s="72" t="s">
        <v>65</v>
      </c>
      <c r="N28" s="72" t="s">
        <v>129</v>
      </c>
      <c r="O28" s="72" t="s">
        <v>130</v>
      </c>
      <c r="P28" s="72" t="s">
        <v>130</v>
      </c>
      <c r="Q28" s="72" t="s">
        <v>64</v>
      </c>
      <c r="R28" s="72" t="s">
        <v>130</v>
      </c>
      <c r="S28" s="72" t="s">
        <v>65</v>
      </c>
      <c r="T28" s="72" t="s">
        <v>131</v>
      </c>
      <c r="U28" s="72" t="s">
        <v>66</v>
      </c>
      <c r="V28" s="72" t="s">
        <v>64</v>
      </c>
      <c r="W28" s="72" t="s">
        <v>154</v>
      </c>
      <c r="X28" s="72" t="s">
        <v>131</v>
      </c>
      <c r="Y28" s="72" t="s">
        <v>65</v>
      </c>
      <c r="Z28" s="72" t="s">
        <v>66</v>
      </c>
      <c r="AA28" s="72" t="s">
        <v>126</v>
      </c>
      <c r="AB28" s="72" t="s">
        <v>137</v>
      </c>
      <c r="AC28" s="72" t="s">
        <v>137</v>
      </c>
      <c r="AD28" s="16" t="s">
        <v>187</v>
      </c>
      <c r="AE28" s="17"/>
    </row>
    <row r="29" spans="1:85" s="5" customFormat="1" ht="3" customHeight="1">
      <c r="A29" s="44"/>
      <c r="B29" s="125"/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18"/>
      <c r="AE29" s="15"/>
    </row>
    <row r="30" spans="1:85" s="32" customFormat="1" ht="16.5" customHeight="1">
      <c r="A30" s="94" t="s">
        <v>67</v>
      </c>
      <c r="B30" s="129" t="s">
        <v>28</v>
      </c>
      <c r="C30" s="79">
        <v>150</v>
      </c>
      <c r="D30" s="62">
        <v>7</v>
      </c>
      <c r="E30" s="62">
        <v>31</v>
      </c>
      <c r="F30" s="62">
        <v>17</v>
      </c>
      <c r="G30" s="62">
        <v>14</v>
      </c>
      <c r="H30" s="62">
        <v>28</v>
      </c>
      <c r="I30" s="62">
        <v>16</v>
      </c>
      <c r="J30" s="62">
        <v>8</v>
      </c>
      <c r="K30" s="62">
        <v>7</v>
      </c>
      <c r="L30" s="62">
        <v>7</v>
      </c>
      <c r="M30" s="62">
        <v>6</v>
      </c>
      <c r="N30" s="62">
        <v>7</v>
      </c>
      <c r="O30" s="62">
        <v>4</v>
      </c>
      <c r="P30" s="62">
        <v>12</v>
      </c>
      <c r="Q30" s="62">
        <v>5</v>
      </c>
      <c r="R30" s="62">
        <v>4</v>
      </c>
      <c r="S30" s="62">
        <v>2</v>
      </c>
      <c r="T30" s="62">
        <v>3</v>
      </c>
      <c r="U30" s="62">
        <v>20</v>
      </c>
      <c r="V30" s="62">
        <v>9</v>
      </c>
      <c r="W30" s="62">
        <v>7</v>
      </c>
      <c r="X30" s="62">
        <v>4</v>
      </c>
      <c r="Y30" s="62">
        <v>0</v>
      </c>
      <c r="Z30" s="62">
        <v>94</v>
      </c>
      <c r="AA30" s="62">
        <v>31</v>
      </c>
      <c r="AB30" s="62">
        <v>6</v>
      </c>
      <c r="AC30" s="62">
        <v>6</v>
      </c>
      <c r="AD30" s="62">
        <v>18</v>
      </c>
      <c r="AE30" s="102">
        <f>SUM(C30:AD30)</f>
        <v>523</v>
      </c>
    </row>
    <row r="31" spans="1:85" s="33" customFormat="1" ht="16.5" customHeight="1">
      <c r="A31" s="94" t="s">
        <v>190</v>
      </c>
      <c r="B31" s="129" t="s">
        <v>211</v>
      </c>
      <c r="C31" s="105">
        <v>1624744</v>
      </c>
      <c r="D31" s="102">
        <v>176619</v>
      </c>
      <c r="E31" s="102">
        <v>698174</v>
      </c>
      <c r="F31" s="102">
        <v>297537</v>
      </c>
      <c r="G31" s="102">
        <v>338022</v>
      </c>
      <c r="H31" s="102">
        <v>1778113</v>
      </c>
      <c r="I31" s="62">
        <v>430927</v>
      </c>
      <c r="J31" s="102">
        <v>305875</v>
      </c>
      <c r="K31" s="102">
        <v>121954</v>
      </c>
      <c r="L31" s="102">
        <v>274846</v>
      </c>
      <c r="M31" s="102">
        <v>93021</v>
      </c>
      <c r="N31" s="102">
        <v>561318</v>
      </c>
      <c r="O31" s="102">
        <v>201891</v>
      </c>
      <c r="P31" s="102">
        <v>248908</v>
      </c>
      <c r="Q31" s="102">
        <v>272549</v>
      </c>
      <c r="R31" s="102">
        <v>114847</v>
      </c>
      <c r="S31" s="102">
        <v>70958</v>
      </c>
      <c r="T31" s="102">
        <v>92873</v>
      </c>
      <c r="U31" s="102">
        <v>390193</v>
      </c>
      <c r="V31" s="102">
        <v>435915</v>
      </c>
      <c r="W31" s="102">
        <v>337350</v>
      </c>
      <c r="X31" s="102">
        <v>194458</v>
      </c>
      <c r="Y31" s="102">
        <v>146811</v>
      </c>
      <c r="Z31" s="102">
        <v>2891541</v>
      </c>
      <c r="AA31" s="102">
        <v>2136842</v>
      </c>
      <c r="AB31" s="102">
        <v>153696</v>
      </c>
      <c r="AC31" s="102">
        <v>177872</v>
      </c>
      <c r="AD31" s="102">
        <v>165825</v>
      </c>
      <c r="AE31" s="120">
        <f>SUM(C31:AD31)</f>
        <v>14733679</v>
      </c>
    </row>
    <row r="32" spans="1:85" s="5" customFormat="1" ht="3" customHeight="1">
      <c r="A32" s="94"/>
      <c r="B32" s="129"/>
      <c r="C32" s="105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</row>
    <row r="33" spans="1:85" s="5" customFormat="1" ht="16.5" customHeight="1">
      <c r="A33" s="94" t="s">
        <v>68</v>
      </c>
      <c r="B33" s="129"/>
      <c r="C33" s="105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23" t="s">
        <v>194</v>
      </c>
      <c r="AG33" s="85" t="s">
        <v>203</v>
      </c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</row>
    <row r="34" spans="1:85" s="35" customFormat="1" ht="16.5" customHeight="1">
      <c r="A34" s="96" t="s">
        <v>151</v>
      </c>
      <c r="B34" s="130" t="s">
        <v>195</v>
      </c>
      <c r="C34" s="106">
        <v>218.9</v>
      </c>
      <c r="D34" s="107">
        <v>198.3</v>
      </c>
      <c r="E34" s="107">
        <v>154.19999999999999</v>
      </c>
      <c r="F34" s="107">
        <v>244.5</v>
      </c>
      <c r="G34" s="107">
        <v>187.7</v>
      </c>
      <c r="H34" s="107">
        <v>211</v>
      </c>
      <c r="I34" s="107">
        <v>220.9</v>
      </c>
      <c r="J34" s="107">
        <v>219</v>
      </c>
      <c r="K34" s="107">
        <v>155.6</v>
      </c>
      <c r="L34" s="107">
        <v>205.1</v>
      </c>
      <c r="M34" s="107">
        <v>381.2</v>
      </c>
      <c r="N34" s="107">
        <v>252.5</v>
      </c>
      <c r="O34" s="107">
        <v>263.5</v>
      </c>
      <c r="P34" s="107">
        <v>242.6</v>
      </c>
      <c r="Q34" s="107">
        <v>132.9</v>
      </c>
      <c r="R34" s="107">
        <v>253.7</v>
      </c>
      <c r="S34" s="107">
        <v>270.8</v>
      </c>
      <c r="T34" s="107">
        <v>223.8</v>
      </c>
      <c r="U34" s="107">
        <v>179.4</v>
      </c>
      <c r="V34" s="107">
        <v>183.8</v>
      </c>
      <c r="W34" s="107">
        <v>235.1</v>
      </c>
      <c r="X34" s="107">
        <v>276.3</v>
      </c>
      <c r="Y34" s="107" t="s">
        <v>202</v>
      </c>
      <c r="Z34" s="107">
        <v>230.8</v>
      </c>
      <c r="AA34" s="107">
        <v>244.3</v>
      </c>
      <c r="AB34" s="107">
        <v>198.7</v>
      </c>
      <c r="AC34" s="107">
        <v>189.3</v>
      </c>
      <c r="AD34" s="107">
        <v>217.3</v>
      </c>
      <c r="AE34" s="103">
        <v>216.9</v>
      </c>
      <c r="AF34" s="34">
        <v>214.4</v>
      </c>
      <c r="AG34" s="86">
        <v>216.9</v>
      </c>
      <c r="AH34" s="34"/>
    </row>
    <row r="35" spans="1:85" s="35" customFormat="1" ht="16.5" customHeight="1">
      <c r="A35" s="96" t="s">
        <v>143</v>
      </c>
      <c r="B35" s="130" t="s">
        <v>195</v>
      </c>
      <c r="C35" s="106">
        <v>184.1</v>
      </c>
      <c r="D35" s="107">
        <v>263.8</v>
      </c>
      <c r="E35" s="107">
        <v>260.8</v>
      </c>
      <c r="F35" s="107">
        <v>256.60000000000002</v>
      </c>
      <c r="G35" s="107">
        <v>183.7</v>
      </c>
      <c r="H35" s="107">
        <v>286.5</v>
      </c>
      <c r="I35" s="107">
        <v>290.7</v>
      </c>
      <c r="J35" s="107">
        <v>328.2</v>
      </c>
      <c r="K35" s="107">
        <v>299.8</v>
      </c>
      <c r="L35" s="107">
        <v>241.5</v>
      </c>
      <c r="M35" s="107">
        <v>391.6</v>
      </c>
      <c r="N35" s="107">
        <v>315.10000000000002</v>
      </c>
      <c r="O35" s="107">
        <v>327.2</v>
      </c>
      <c r="P35" s="107">
        <v>200.9</v>
      </c>
      <c r="Q35" s="107">
        <v>145.9</v>
      </c>
      <c r="R35" s="107">
        <v>299.60000000000002</v>
      </c>
      <c r="S35" s="107">
        <v>313.89999999999998</v>
      </c>
      <c r="T35" s="107">
        <v>224.2</v>
      </c>
      <c r="U35" s="107">
        <v>177.5</v>
      </c>
      <c r="V35" s="107">
        <v>218.3</v>
      </c>
      <c r="W35" s="107">
        <v>568.5</v>
      </c>
      <c r="X35" s="107">
        <v>532.9</v>
      </c>
      <c r="Y35" s="107" t="s">
        <v>121</v>
      </c>
      <c r="Z35" s="107">
        <v>268.3</v>
      </c>
      <c r="AA35" s="107">
        <v>347.8</v>
      </c>
      <c r="AB35" s="107">
        <v>333.7</v>
      </c>
      <c r="AC35" s="107">
        <v>684.9</v>
      </c>
      <c r="AD35" s="107">
        <v>663.8</v>
      </c>
      <c r="AE35" s="103">
        <v>255.5</v>
      </c>
      <c r="AF35" s="34">
        <v>251.7</v>
      </c>
      <c r="AG35" s="86">
        <v>255.5</v>
      </c>
      <c r="AH35" s="34"/>
    </row>
    <row r="36" spans="1:85" s="35" customFormat="1" ht="16.5" customHeight="1">
      <c r="A36" s="96" t="s">
        <v>144</v>
      </c>
      <c r="B36" s="130" t="s">
        <v>195</v>
      </c>
      <c r="C36" s="106">
        <v>158.5</v>
      </c>
      <c r="D36" s="107">
        <v>192</v>
      </c>
      <c r="E36" s="107">
        <v>174.7</v>
      </c>
      <c r="F36" s="107">
        <v>234.4</v>
      </c>
      <c r="G36" s="107">
        <v>160.6</v>
      </c>
      <c r="H36" s="107">
        <v>261.5</v>
      </c>
      <c r="I36" s="107">
        <v>247.8</v>
      </c>
      <c r="J36" s="107">
        <v>210.9</v>
      </c>
      <c r="K36" s="107">
        <v>195.7</v>
      </c>
      <c r="L36" s="107">
        <v>197</v>
      </c>
      <c r="M36" s="107">
        <v>325.8</v>
      </c>
      <c r="N36" s="107">
        <v>277.39999999999998</v>
      </c>
      <c r="O36" s="107">
        <v>304.60000000000002</v>
      </c>
      <c r="P36" s="107">
        <v>181.1</v>
      </c>
      <c r="Q36" s="107">
        <v>139.69999999999999</v>
      </c>
      <c r="R36" s="107">
        <v>260.7</v>
      </c>
      <c r="S36" s="107">
        <v>291.89999999999998</v>
      </c>
      <c r="T36" s="107">
        <v>192.2</v>
      </c>
      <c r="U36" s="107">
        <v>159.1</v>
      </c>
      <c r="V36" s="107">
        <v>204</v>
      </c>
      <c r="W36" s="107">
        <v>395.1</v>
      </c>
      <c r="X36" s="107">
        <v>418</v>
      </c>
      <c r="Y36" s="107" t="s">
        <v>145</v>
      </c>
      <c r="Z36" s="107">
        <v>230.8</v>
      </c>
      <c r="AA36" s="107">
        <v>306.60000000000002</v>
      </c>
      <c r="AB36" s="107">
        <v>265.5</v>
      </c>
      <c r="AC36" s="107">
        <v>587</v>
      </c>
      <c r="AD36" s="107">
        <v>411.7</v>
      </c>
      <c r="AE36" s="103">
        <v>217.3</v>
      </c>
      <c r="AF36" s="54">
        <v>214.4</v>
      </c>
      <c r="AG36" s="86">
        <v>217.3</v>
      </c>
      <c r="AH36" s="55"/>
    </row>
    <row r="37" spans="1:85" ht="16.5" customHeight="1">
      <c r="A37" s="96" t="s">
        <v>216</v>
      </c>
      <c r="B37" s="130" t="s">
        <v>69</v>
      </c>
      <c r="C37" s="106">
        <f>C61/C60*100</f>
        <v>92.563781321184507</v>
      </c>
      <c r="D37" s="107">
        <f>D61/D60*100</f>
        <v>85.764158262218771</v>
      </c>
      <c r="E37" s="107">
        <f t="shared" ref="E37:AD37" si="2">E61/E60*100</f>
        <v>85.268225584594219</v>
      </c>
      <c r="F37" s="107">
        <f t="shared" si="2"/>
        <v>79.780130293159615</v>
      </c>
      <c r="G37" s="107">
        <f t="shared" si="2"/>
        <v>83.72274143302181</v>
      </c>
      <c r="H37" s="107">
        <f t="shared" si="2"/>
        <v>93.009794040881715</v>
      </c>
      <c r="I37" s="107">
        <f t="shared" si="2"/>
        <v>74.05500705218617</v>
      </c>
      <c r="J37" s="107">
        <f t="shared" si="2"/>
        <v>88.450534558048489</v>
      </c>
      <c r="K37" s="107">
        <f t="shared" si="2"/>
        <v>84.446397188049204</v>
      </c>
      <c r="L37" s="107">
        <f t="shared" si="2"/>
        <v>74.5595186935969</v>
      </c>
      <c r="M37" s="107">
        <f t="shared" si="2"/>
        <v>84.485981308411212</v>
      </c>
      <c r="N37" s="107">
        <f t="shared" si="2"/>
        <v>56.490403446925185</v>
      </c>
      <c r="O37" s="107">
        <f t="shared" si="2"/>
        <v>77.129394708227622</v>
      </c>
      <c r="P37" s="107">
        <f t="shared" si="2"/>
        <v>89.197624081345012</v>
      </c>
      <c r="Q37" s="107">
        <f t="shared" si="2"/>
        <v>80.595003628070899</v>
      </c>
      <c r="R37" s="107">
        <f t="shared" si="2"/>
        <v>91.819973718791061</v>
      </c>
      <c r="S37" s="107">
        <f t="shared" si="2"/>
        <v>78.368469294225491</v>
      </c>
      <c r="T37" s="107">
        <f t="shared" si="2"/>
        <v>65.399422521655438</v>
      </c>
      <c r="U37" s="107">
        <f t="shared" si="2"/>
        <v>88.301112699695409</v>
      </c>
      <c r="V37" s="107">
        <f t="shared" si="2"/>
        <v>96.452657135149721</v>
      </c>
      <c r="W37" s="107">
        <f t="shared" si="2"/>
        <v>86.666666666666671</v>
      </c>
      <c r="X37" s="107">
        <f t="shared" si="2"/>
        <v>70.547112462006083</v>
      </c>
      <c r="Y37" s="107">
        <f t="shared" si="2"/>
        <v>69.856887298747765</v>
      </c>
      <c r="Z37" s="107">
        <f t="shared" si="2"/>
        <v>89.803981368526124</v>
      </c>
      <c r="AA37" s="107">
        <f t="shared" si="2"/>
        <v>79.744012411519435</v>
      </c>
      <c r="AB37" s="107">
        <f t="shared" si="2"/>
        <v>87.853107344632761</v>
      </c>
      <c r="AC37" s="107">
        <f t="shared" si="2"/>
        <v>91.593090211132434</v>
      </c>
      <c r="AD37" s="107">
        <f t="shared" si="2"/>
        <v>81.027015879562796</v>
      </c>
      <c r="AE37" s="121">
        <v>86.01901322731787</v>
      </c>
      <c r="AF37" s="49"/>
      <c r="AG37" s="87">
        <f>AE61/AE60*100</f>
        <v>86.01901322731787</v>
      </c>
      <c r="AH37" s="25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</row>
    <row r="38" spans="1:85" s="35" customFormat="1" ht="16.5" customHeight="1">
      <c r="A38" s="96" t="s">
        <v>70</v>
      </c>
      <c r="B38" s="130" t="s">
        <v>69</v>
      </c>
      <c r="C38" s="106">
        <f>C61/C17*100</f>
        <v>69.316059259511974</v>
      </c>
      <c r="D38" s="107">
        <f>D61/D17*100</f>
        <v>59.347738558582741</v>
      </c>
      <c r="E38" s="107">
        <f t="shared" ref="E38:AD38" si="3">E61/E17*100</f>
        <v>71.60954948016942</v>
      </c>
      <c r="F38" s="107">
        <v>57.6</v>
      </c>
      <c r="G38" s="107">
        <f t="shared" si="3"/>
        <v>71.83209816547199</v>
      </c>
      <c r="H38" s="107">
        <f t="shared" si="3"/>
        <v>51.808668365217137</v>
      </c>
      <c r="I38" s="107">
        <f t="shared" si="3"/>
        <v>70.448141687910905</v>
      </c>
      <c r="J38" s="107">
        <f t="shared" si="3"/>
        <v>69.779044903777617</v>
      </c>
      <c r="K38" s="107">
        <f t="shared" si="3"/>
        <v>46.102182777644515</v>
      </c>
      <c r="L38" s="107">
        <f t="shared" si="3"/>
        <v>59.615164356889252</v>
      </c>
      <c r="M38" s="107">
        <f t="shared" si="3"/>
        <v>48.300918999786276</v>
      </c>
      <c r="N38" s="107">
        <f t="shared" si="3"/>
        <v>50.483057966956032</v>
      </c>
      <c r="O38" s="107">
        <f t="shared" si="3"/>
        <v>56.246696035242294</v>
      </c>
      <c r="P38" s="107">
        <f t="shared" si="3"/>
        <v>57.124435847840104</v>
      </c>
      <c r="Q38" s="107">
        <f t="shared" si="3"/>
        <v>52.761943539630842</v>
      </c>
      <c r="R38" s="107">
        <f t="shared" si="3"/>
        <v>50.81818181818182</v>
      </c>
      <c r="S38" s="107">
        <f>S61/S17*100</f>
        <v>45</v>
      </c>
      <c r="T38" s="107">
        <f t="shared" si="3"/>
        <v>31.055758683729433</v>
      </c>
      <c r="U38" s="107">
        <f t="shared" si="3"/>
        <v>82.062391681109176</v>
      </c>
      <c r="V38" s="107">
        <f t="shared" si="3"/>
        <v>62.383320247753637</v>
      </c>
      <c r="W38" s="107">
        <f t="shared" si="3"/>
        <v>47.685007053995129</v>
      </c>
      <c r="X38" s="107">
        <f t="shared" si="3"/>
        <v>58.96849593495935</v>
      </c>
      <c r="Y38" s="107">
        <f t="shared" si="3"/>
        <v>55.985663082437277</v>
      </c>
      <c r="Z38" s="107">
        <f t="shared" si="3"/>
        <v>67.051359016291627</v>
      </c>
      <c r="AA38" s="107">
        <f t="shared" si="3"/>
        <v>54.053698774195666</v>
      </c>
      <c r="AB38" s="107">
        <f t="shared" si="3"/>
        <v>53.94622723330442</v>
      </c>
      <c r="AC38" s="107">
        <f t="shared" si="3"/>
        <v>81.239359891045282</v>
      </c>
      <c r="AD38" s="107">
        <f t="shared" si="3"/>
        <v>65.006618133686302</v>
      </c>
      <c r="AE38" s="121">
        <v>61.983185950072773</v>
      </c>
      <c r="AF38" s="50"/>
      <c r="AG38" s="88">
        <f>AG37*AG39/100</f>
        <v>61.983185950072773</v>
      </c>
      <c r="AH38" s="34"/>
    </row>
    <row r="39" spans="1:85" ht="16.5" customHeight="1">
      <c r="A39" s="96" t="s">
        <v>217</v>
      </c>
      <c r="B39" s="130" t="s">
        <v>69</v>
      </c>
      <c r="C39" s="106">
        <f>C60/C17*100</f>
        <v>74.884645236125451</v>
      </c>
      <c r="D39" s="107">
        <f>D60/D17*100</f>
        <v>69.198765266407193</v>
      </c>
      <c r="E39" s="107">
        <f t="shared" ref="E39:AD39" si="4">E60/E17*100</f>
        <v>83.981517135155954</v>
      </c>
      <c r="F39" s="107">
        <f t="shared" si="4"/>
        <v>72.158890586437892</v>
      </c>
      <c r="G39" s="107">
        <f t="shared" si="4"/>
        <v>85.797594459968408</v>
      </c>
      <c r="H39" s="107">
        <f t="shared" si="4"/>
        <v>55.702379410113565</v>
      </c>
      <c r="I39" s="107">
        <f t="shared" si="4"/>
        <v>95.129478062525152</v>
      </c>
      <c r="J39" s="107">
        <f t="shared" si="4"/>
        <v>78.890472796388693</v>
      </c>
      <c r="K39" s="107">
        <f t="shared" si="4"/>
        <v>54.59342768049892</v>
      </c>
      <c r="L39" s="107">
        <f t="shared" si="4"/>
        <v>79.956476921314859</v>
      </c>
      <c r="M39" s="107">
        <f t="shared" si="4"/>
        <v>57.170335541782435</v>
      </c>
      <c r="N39" s="107">
        <f t="shared" si="4"/>
        <v>89.365723886866419</v>
      </c>
      <c r="O39" s="107">
        <f t="shared" si="4"/>
        <v>72.925110132158594</v>
      </c>
      <c r="P39" s="107">
        <f t="shared" si="4"/>
        <v>64.042553191489361</v>
      </c>
      <c r="Q39" s="107">
        <f t="shared" si="4"/>
        <v>65.465526601520082</v>
      </c>
      <c r="R39" s="107">
        <f t="shared" si="4"/>
        <v>55.345454545454544</v>
      </c>
      <c r="S39" s="107">
        <f t="shared" si="4"/>
        <v>57.421052631578952</v>
      </c>
      <c r="T39" s="107">
        <f t="shared" si="4"/>
        <v>47.48628884826325</v>
      </c>
      <c r="U39" s="107">
        <f t="shared" si="4"/>
        <v>92.934719815135765</v>
      </c>
      <c r="V39" s="107">
        <f t="shared" si="4"/>
        <v>64.677658553607259</v>
      </c>
      <c r="W39" s="107">
        <f t="shared" si="4"/>
        <v>55.021161985378995</v>
      </c>
      <c r="X39" s="107">
        <f t="shared" si="4"/>
        <v>83.587398373983731</v>
      </c>
      <c r="Y39" s="107">
        <f t="shared" si="4"/>
        <v>80.143369175627242</v>
      </c>
      <c r="Z39" s="107">
        <f t="shared" si="4"/>
        <v>74.664127352143581</v>
      </c>
      <c r="AA39" s="107">
        <f t="shared" si="4"/>
        <v>67.784021821288903</v>
      </c>
      <c r="AB39" s="107">
        <f t="shared" si="4"/>
        <v>61.405030355594107</v>
      </c>
      <c r="AC39" s="107">
        <f t="shared" si="4"/>
        <v>88.695948246510042</v>
      </c>
      <c r="AD39" s="107">
        <f t="shared" si="4"/>
        <v>80.228325612177372</v>
      </c>
      <c r="AE39" s="121">
        <v>72.057541262735839</v>
      </c>
      <c r="AF39" s="49"/>
      <c r="AG39" s="87">
        <f>AE60/AE17*100</f>
        <v>72.057541262735839</v>
      </c>
      <c r="AH39" s="25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</row>
    <row r="40" spans="1:85" s="32" customFormat="1" ht="16.5" customHeight="1">
      <c r="A40" s="110" t="s">
        <v>71</v>
      </c>
      <c r="B40" s="129" t="s">
        <v>28</v>
      </c>
      <c r="C40" s="79">
        <f>C11/C30</f>
        <v>1845.8266666666666</v>
      </c>
      <c r="D40" s="62">
        <f>D11/D30</f>
        <v>1956.4285714285713</v>
      </c>
      <c r="E40" s="62">
        <f t="shared" ref="E40:AD40" si="5">E11/E30</f>
        <v>1516.8387096774193</v>
      </c>
      <c r="F40" s="62">
        <f t="shared" si="5"/>
        <v>1574.5882352941176</v>
      </c>
      <c r="G40" s="62">
        <f t="shared" si="5"/>
        <v>2150.2857142857142</v>
      </c>
      <c r="H40" s="62">
        <f t="shared" si="5"/>
        <v>3717.4285714285716</v>
      </c>
      <c r="I40" s="62">
        <f t="shared" si="5"/>
        <v>1932</v>
      </c>
      <c r="J40" s="62">
        <f t="shared" si="5"/>
        <v>2094.5</v>
      </c>
      <c r="K40" s="62">
        <f t="shared" si="5"/>
        <v>1193.4285714285713</v>
      </c>
      <c r="L40" s="62">
        <f t="shared" si="5"/>
        <v>1920</v>
      </c>
      <c r="M40" s="62">
        <f t="shared" si="5"/>
        <v>975.66666666666663</v>
      </c>
      <c r="N40" s="62">
        <f t="shared" si="5"/>
        <v>3236.5714285714284</v>
      </c>
      <c r="O40" s="62">
        <f t="shared" si="5"/>
        <v>5127</v>
      </c>
      <c r="P40" s="62">
        <f t="shared" si="5"/>
        <v>2146.0833333333335</v>
      </c>
      <c r="Q40" s="62">
        <f t="shared" si="5"/>
        <v>2961</v>
      </c>
      <c r="R40" s="62">
        <f t="shared" si="5"/>
        <v>2288.25</v>
      </c>
      <c r="S40" s="62">
        <f t="shared" si="5"/>
        <v>2360.5</v>
      </c>
      <c r="T40" s="62">
        <f t="shared" si="5"/>
        <v>1664.3333333333333</v>
      </c>
      <c r="U40" s="62">
        <f t="shared" si="5"/>
        <v>2461.3000000000002</v>
      </c>
      <c r="V40" s="62">
        <f t="shared" si="5"/>
        <v>2179.6666666666665</v>
      </c>
      <c r="W40" s="62">
        <f t="shared" si="5"/>
        <v>1736.2857142857142</v>
      </c>
      <c r="X40" s="62">
        <f t="shared" si="5"/>
        <v>1648.5</v>
      </c>
      <c r="Y40" s="108" t="s">
        <v>218</v>
      </c>
      <c r="Z40" s="62">
        <f t="shared" si="5"/>
        <v>2215.244680851064</v>
      </c>
      <c r="AA40" s="62">
        <f t="shared" si="5"/>
        <v>3073.516129032258</v>
      </c>
      <c r="AB40" s="62">
        <f t="shared" si="5"/>
        <v>871</v>
      </c>
      <c r="AC40" s="62">
        <f t="shared" si="5"/>
        <v>815.16666666666663</v>
      </c>
      <c r="AD40" s="62">
        <f t="shared" si="5"/>
        <v>343.61111111111109</v>
      </c>
      <c r="AE40" s="102">
        <v>2079.0095602294455</v>
      </c>
      <c r="AF40" s="53"/>
      <c r="AG40" s="89">
        <f>AE11/AE30</f>
        <v>2079.0095602294455</v>
      </c>
    </row>
    <row r="41" spans="1:85" s="35" customFormat="1" ht="16.5" customHeight="1">
      <c r="A41" s="122" t="s">
        <v>72</v>
      </c>
      <c r="B41" s="130" t="s">
        <v>205</v>
      </c>
      <c r="C41" s="109">
        <f>C43/C30</f>
        <v>184.34666666666666</v>
      </c>
      <c r="D41" s="108">
        <f>D43/D30</f>
        <v>187.42857142857142</v>
      </c>
      <c r="E41" s="108">
        <f t="shared" ref="E41:AD41" si="6">E43/E30</f>
        <v>169.64516129032259</v>
      </c>
      <c r="F41" s="108">
        <f t="shared" si="6"/>
        <v>165</v>
      </c>
      <c r="G41" s="108">
        <f t="shared" si="6"/>
        <v>239.07142857142858</v>
      </c>
      <c r="H41" s="108">
        <f t="shared" si="6"/>
        <v>379.89285714285717</v>
      </c>
      <c r="I41" s="108">
        <f t="shared" si="6"/>
        <v>189.125</v>
      </c>
      <c r="J41" s="108">
        <f t="shared" si="6"/>
        <v>194.625</v>
      </c>
      <c r="K41" s="108">
        <f t="shared" si="6"/>
        <v>131.14285714285714</v>
      </c>
      <c r="L41" s="108">
        <f t="shared" si="6"/>
        <v>208.57142857142858</v>
      </c>
      <c r="M41" s="108">
        <f t="shared" si="6"/>
        <v>118</v>
      </c>
      <c r="N41" s="108">
        <f t="shared" si="6"/>
        <v>291</v>
      </c>
      <c r="O41" s="108">
        <f t="shared" si="6"/>
        <v>456</v>
      </c>
      <c r="P41" s="108">
        <f t="shared" si="6"/>
        <v>252.66666666666666</v>
      </c>
      <c r="Q41" s="108">
        <f t="shared" si="6"/>
        <v>475</v>
      </c>
      <c r="R41" s="108">
        <f t="shared" si="6"/>
        <v>201</v>
      </c>
      <c r="S41" s="108">
        <f t="shared" si="6"/>
        <v>245.5</v>
      </c>
      <c r="T41" s="108">
        <f t="shared" si="6"/>
        <v>162</v>
      </c>
      <c r="U41" s="108">
        <f t="shared" si="6"/>
        <v>239.5</v>
      </c>
      <c r="V41" s="108">
        <f t="shared" si="6"/>
        <v>233.77777777777777</v>
      </c>
      <c r="W41" s="108">
        <f t="shared" si="6"/>
        <v>158.57142857142858</v>
      </c>
      <c r="X41" s="108">
        <f t="shared" si="6"/>
        <v>143</v>
      </c>
      <c r="Y41" s="108" t="s">
        <v>218</v>
      </c>
      <c r="Z41" s="108">
        <f t="shared" si="6"/>
        <v>219.32978723404256</v>
      </c>
      <c r="AA41" s="108">
        <f t="shared" si="6"/>
        <v>310.48387096774195</v>
      </c>
      <c r="AB41" s="108">
        <f t="shared" si="6"/>
        <v>89.833333333333329</v>
      </c>
      <c r="AC41" s="108">
        <f t="shared" si="6"/>
        <v>93.333333333333329</v>
      </c>
      <c r="AD41" s="108">
        <f t="shared" si="6"/>
        <v>35.166666666666664</v>
      </c>
      <c r="AE41" s="103">
        <v>211.74187380497131</v>
      </c>
      <c r="AF41" s="52"/>
      <c r="AG41" s="88">
        <f>AE43/AE30</f>
        <v>211.74187380497131</v>
      </c>
      <c r="AH41" s="34"/>
    </row>
    <row r="42" spans="1:85" s="32" customFormat="1" ht="16.5" customHeight="1">
      <c r="A42" s="110" t="s">
        <v>73</v>
      </c>
      <c r="B42" s="129" t="s">
        <v>74</v>
      </c>
      <c r="C42" s="79">
        <v>41145</v>
      </c>
      <c r="D42" s="62">
        <v>37289</v>
      </c>
      <c r="E42" s="62">
        <v>28236</v>
      </c>
      <c r="F42" s="62">
        <v>42104</v>
      </c>
      <c r="G42" s="62">
        <v>45003</v>
      </c>
      <c r="H42" s="62">
        <v>81278</v>
      </c>
      <c r="I42" s="62">
        <v>42802</v>
      </c>
      <c r="J42" s="62">
        <v>43612</v>
      </c>
      <c r="K42" s="62">
        <v>21386</v>
      </c>
      <c r="L42" s="62">
        <v>45389</v>
      </c>
      <c r="M42" s="62">
        <v>45385</v>
      </c>
      <c r="N42" s="62">
        <v>75332</v>
      </c>
      <c r="O42" s="62">
        <v>122113</v>
      </c>
      <c r="P42" s="62">
        <v>65393</v>
      </c>
      <c r="Q42" s="62">
        <v>67056</v>
      </c>
      <c r="R42" s="62">
        <v>54022</v>
      </c>
      <c r="S42" s="62">
        <v>67319</v>
      </c>
      <c r="T42" s="62">
        <v>36899</v>
      </c>
      <c r="U42" s="62">
        <v>46570</v>
      </c>
      <c r="V42" s="62">
        <v>49053</v>
      </c>
      <c r="W42" s="62">
        <v>37731</v>
      </c>
      <c r="X42" s="62">
        <v>40988</v>
      </c>
      <c r="Y42" s="62" t="s">
        <v>121</v>
      </c>
      <c r="Z42" s="62">
        <v>56431</v>
      </c>
      <c r="AA42" s="62">
        <v>76154</v>
      </c>
      <c r="AB42" s="62">
        <v>18257</v>
      </c>
      <c r="AC42" s="62">
        <v>18408</v>
      </c>
      <c r="AD42" s="62">
        <v>7956</v>
      </c>
      <c r="AE42" s="102">
        <v>48049.281070745696</v>
      </c>
      <c r="AF42" s="53">
        <f>25241050/515</f>
        <v>49011.747572815533</v>
      </c>
      <c r="AG42" s="89">
        <f>25129774/523</f>
        <v>48049.281070745696</v>
      </c>
    </row>
    <row r="43" spans="1:85" s="76" customFormat="1" ht="16.5" customHeight="1">
      <c r="A43" s="94" t="s">
        <v>75</v>
      </c>
      <c r="B43" s="129" t="s">
        <v>212</v>
      </c>
      <c r="C43" s="79">
        <v>27652</v>
      </c>
      <c r="D43" s="62">
        <v>1312</v>
      </c>
      <c r="E43" s="62">
        <v>5259</v>
      </c>
      <c r="F43" s="62">
        <v>2805</v>
      </c>
      <c r="G43" s="62">
        <v>3347</v>
      </c>
      <c r="H43" s="62">
        <v>10637</v>
      </c>
      <c r="I43" s="62">
        <v>3026</v>
      </c>
      <c r="J43" s="62">
        <v>1557</v>
      </c>
      <c r="K43" s="62">
        <v>918</v>
      </c>
      <c r="L43" s="62">
        <v>1460</v>
      </c>
      <c r="M43" s="62">
        <v>708</v>
      </c>
      <c r="N43" s="62">
        <v>2037</v>
      </c>
      <c r="O43" s="62">
        <v>1824</v>
      </c>
      <c r="P43" s="62">
        <v>3032</v>
      </c>
      <c r="Q43" s="62">
        <v>2375</v>
      </c>
      <c r="R43" s="62">
        <v>804</v>
      </c>
      <c r="S43" s="62">
        <v>491</v>
      </c>
      <c r="T43" s="62">
        <v>486</v>
      </c>
      <c r="U43" s="62">
        <v>4790</v>
      </c>
      <c r="V43" s="62">
        <v>2104</v>
      </c>
      <c r="W43" s="62">
        <v>1110</v>
      </c>
      <c r="X43" s="62">
        <v>572</v>
      </c>
      <c r="Y43" s="62">
        <v>461</v>
      </c>
      <c r="Z43" s="62">
        <v>20617</v>
      </c>
      <c r="AA43" s="62">
        <v>9625</v>
      </c>
      <c r="AB43" s="62">
        <v>539</v>
      </c>
      <c r="AC43" s="62">
        <v>560</v>
      </c>
      <c r="AD43" s="62">
        <v>633</v>
      </c>
      <c r="AE43" s="102">
        <f>SUM(C43:AD43)</f>
        <v>110741</v>
      </c>
    </row>
    <row r="44" spans="1:85" s="35" customFormat="1" ht="16.5" customHeight="1">
      <c r="A44" s="96" t="s">
        <v>76</v>
      </c>
      <c r="B44" s="130" t="s">
        <v>77</v>
      </c>
      <c r="C44" s="106">
        <f>C43/C59*100</f>
        <v>93.217367853290185</v>
      </c>
      <c r="D44" s="107">
        <f>D43/D59*100</f>
        <v>81.288723667905828</v>
      </c>
      <c r="E44" s="107">
        <f>E43/E59*100</f>
        <v>77.474955804360633</v>
      </c>
      <c r="F44" s="107">
        <f t="shared" ref="F44:AD44" si="7">F43/F59*100</f>
        <v>78.439597315436231</v>
      </c>
      <c r="G44" s="107">
        <f t="shared" si="7"/>
        <v>77.548656163113989</v>
      </c>
      <c r="H44" s="107">
        <f t="shared" si="7"/>
        <v>80.969780010656919</v>
      </c>
      <c r="I44" s="107">
        <f t="shared" si="7"/>
        <v>78.945995303939469</v>
      </c>
      <c r="J44" s="107">
        <f t="shared" si="7"/>
        <v>72.621268656716424</v>
      </c>
      <c r="K44" s="107">
        <f t="shared" si="7"/>
        <v>65.431218816821101</v>
      </c>
      <c r="L44" s="107">
        <f t="shared" si="7"/>
        <v>76.84210526315789</v>
      </c>
      <c r="M44" s="107">
        <f t="shared" si="7"/>
        <v>85.818181818181813</v>
      </c>
      <c r="N44" s="107">
        <f t="shared" si="7"/>
        <v>77.393617021276597</v>
      </c>
      <c r="O44" s="107">
        <f t="shared" si="7"/>
        <v>78.283261802575112</v>
      </c>
      <c r="P44" s="107">
        <f t="shared" si="7"/>
        <v>93.753865182436613</v>
      </c>
      <c r="Q44" s="107">
        <f t="shared" si="7"/>
        <v>83.685694150810434</v>
      </c>
      <c r="R44" s="107">
        <f t="shared" si="7"/>
        <v>78.82352941176471</v>
      </c>
      <c r="S44" s="107">
        <f t="shared" si="7"/>
        <v>78.685897435897431</v>
      </c>
      <c r="T44" s="107">
        <f t="shared" si="7"/>
        <v>97.983870967741936</v>
      </c>
      <c r="U44" s="107">
        <f t="shared" si="7"/>
        <v>92.381870781099323</v>
      </c>
      <c r="V44" s="107">
        <f t="shared" si="7"/>
        <v>80.613026819923377</v>
      </c>
      <c r="W44" s="107">
        <f t="shared" si="7"/>
        <v>81.798084008843048</v>
      </c>
      <c r="X44" s="107">
        <f t="shared" si="7"/>
        <v>67.532467532467535</v>
      </c>
      <c r="Y44" s="107">
        <f t="shared" si="7"/>
        <v>80.877192982456137</v>
      </c>
      <c r="Z44" s="107">
        <f t="shared" si="7"/>
        <v>87.193909917530135</v>
      </c>
      <c r="AA44" s="107">
        <f t="shared" si="7"/>
        <v>80.161572416090607</v>
      </c>
      <c r="AB44" s="107">
        <f t="shared" si="7"/>
        <v>59.36123348017621</v>
      </c>
      <c r="AC44" s="107">
        <f t="shared" si="7"/>
        <v>64.293915040183705</v>
      </c>
      <c r="AD44" s="107">
        <f t="shared" si="7"/>
        <v>44.14225941422594</v>
      </c>
      <c r="AE44" s="103">
        <v>84</v>
      </c>
      <c r="AF44" s="50">
        <f>ROUND(AE43/AE59,3)*100</f>
        <v>84</v>
      </c>
      <c r="AG44" s="85" t="s">
        <v>204</v>
      </c>
      <c r="AH44" s="34"/>
    </row>
    <row r="45" spans="1:85" s="31" customFormat="1" ht="16.5" customHeight="1">
      <c r="A45" s="94" t="s">
        <v>78</v>
      </c>
      <c r="B45" s="129" t="s">
        <v>212</v>
      </c>
      <c r="C45" s="79">
        <v>23742</v>
      </c>
      <c r="D45" s="62">
        <v>1043</v>
      </c>
      <c r="E45" s="62">
        <v>0</v>
      </c>
      <c r="F45" s="62">
        <v>1879</v>
      </c>
      <c r="G45" s="62">
        <v>2374</v>
      </c>
      <c r="H45" s="62">
        <v>0</v>
      </c>
      <c r="I45" s="62">
        <v>0</v>
      </c>
      <c r="J45" s="62">
        <v>1198</v>
      </c>
      <c r="K45" s="62">
        <v>752</v>
      </c>
      <c r="L45" s="62">
        <v>965</v>
      </c>
      <c r="M45" s="62">
        <v>376</v>
      </c>
      <c r="N45" s="62">
        <v>1556</v>
      </c>
      <c r="O45" s="62">
        <v>1183</v>
      </c>
      <c r="P45" s="62">
        <v>2070</v>
      </c>
      <c r="Q45" s="62">
        <v>1094</v>
      </c>
      <c r="R45" s="62">
        <v>549</v>
      </c>
      <c r="S45" s="62">
        <v>328</v>
      </c>
      <c r="T45" s="62">
        <v>310</v>
      </c>
      <c r="U45" s="62">
        <v>0</v>
      </c>
      <c r="V45" s="62">
        <v>2038</v>
      </c>
      <c r="W45" s="62">
        <v>0</v>
      </c>
      <c r="X45" s="62">
        <v>414</v>
      </c>
      <c r="Y45" s="62">
        <v>305</v>
      </c>
      <c r="Z45" s="62">
        <v>0</v>
      </c>
      <c r="AA45" s="62">
        <v>0</v>
      </c>
      <c r="AB45" s="62">
        <v>354</v>
      </c>
      <c r="AC45" s="62">
        <v>369</v>
      </c>
      <c r="AD45" s="62">
        <v>612</v>
      </c>
      <c r="AE45" s="102">
        <f>SUM(C45:AD45)</f>
        <v>43511</v>
      </c>
    </row>
    <row r="46" spans="1:85" s="35" customFormat="1" ht="16.5" customHeight="1">
      <c r="A46" s="96" t="s">
        <v>79</v>
      </c>
      <c r="B46" s="130" t="s">
        <v>69</v>
      </c>
      <c r="C46" s="106">
        <f>C45/C59*100</f>
        <v>80.036407766990294</v>
      </c>
      <c r="D46" s="107">
        <f>D45/D59*100</f>
        <v>64.622057001239156</v>
      </c>
      <c r="E46" s="107">
        <f t="shared" ref="E46:AD46" si="8">E45/E59*100</f>
        <v>0</v>
      </c>
      <c r="F46" s="107">
        <f t="shared" si="8"/>
        <v>52.544742729306492</v>
      </c>
      <c r="G46" s="107">
        <f t="shared" si="8"/>
        <v>55.004633920296577</v>
      </c>
      <c r="H46" s="107">
        <f t="shared" si="8"/>
        <v>0</v>
      </c>
      <c r="I46" s="107">
        <f t="shared" si="8"/>
        <v>0</v>
      </c>
      <c r="J46" s="107">
        <f t="shared" si="8"/>
        <v>55.876865671641795</v>
      </c>
      <c r="K46" s="107">
        <f t="shared" si="8"/>
        <v>53.599429793300068</v>
      </c>
      <c r="L46" s="107">
        <f t="shared" si="8"/>
        <v>50.789473684210527</v>
      </c>
      <c r="M46" s="107">
        <f t="shared" si="8"/>
        <v>45.575757575757578</v>
      </c>
      <c r="N46" s="107">
        <f t="shared" si="8"/>
        <v>59.118541033434646</v>
      </c>
      <c r="O46" s="107">
        <f t="shared" si="8"/>
        <v>50.772532188841204</v>
      </c>
      <c r="P46" s="107">
        <f t="shared" si="8"/>
        <v>64.007421150278304</v>
      </c>
      <c r="Q46" s="107">
        <f t="shared" si="8"/>
        <v>38.54827343199436</v>
      </c>
      <c r="R46" s="107">
        <f t="shared" si="8"/>
        <v>53.823529411764703</v>
      </c>
      <c r="S46" s="107">
        <f t="shared" si="8"/>
        <v>52.564102564102569</v>
      </c>
      <c r="T46" s="107">
        <f t="shared" si="8"/>
        <v>62.5</v>
      </c>
      <c r="U46" s="107">
        <f t="shared" si="8"/>
        <v>0</v>
      </c>
      <c r="V46" s="107">
        <f t="shared" si="8"/>
        <v>78.084291187739467</v>
      </c>
      <c r="W46" s="107">
        <f t="shared" si="8"/>
        <v>0</v>
      </c>
      <c r="X46" s="107">
        <f t="shared" si="8"/>
        <v>48.878394332939791</v>
      </c>
      <c r="Y46" s="107">
        <f t="shared" si="8"/>
        <v>53.508771929824562</v>
      </c>
      <c r="Z46" s="107">
        <f t="shared" si="8"/>
        <v>0</v>
      </c>
      <c r="AA46" s="107">
        <f t="shared" si="8"/>
        <v>0</v>
      </c>
      <c r="AB46" s="107">
        <f t="shared" si="8"/>
        <v>38.986784140969164</v>
      </c>
      <c r="AC46" s="107">
        <f t="shared" si="8"/>
        <v>42.365097588978188</v>
      </c>
      <c r="AD46" s="107">
        <f t="shared" si="8"/>
        <v>42.677824267782427</v>
      </c>
      <c r="AE46" s="103">
        <v>33</v>
      </c>
      <c r="AF46" s="50">
        <f>ROUND(AE45/AE59,3)*100</f>
        <v>33</v>
      </c>
      <c r="AG46" s="34"/>
      <c r="AH46" s="34"/>
    </row>
    <row r="47" spans="1:85" s="31" customFormat="1" ht="16.5" customHeight="1">
      <c r="A47" s="94" t="s">
        <v>80</v>
      </c>
      <c r="B47" s="129" t="s">
        <v>213</v>
      </c>
      <c r="C47" s="79">
        <v>3793</v>
      </c>
      <c r="D47" s="62">
        <v>166</v>
      </c>
      <c r="E47" s="62">
        <v>0</v>
      </c>
      <c r="F47" s="62">
        <v>715</v>
      </c>
      <c r="G47" s="62">
        <v>401</v>
      </c>
      <c r="H47" s="62">
        <v>0</v>
      </c>
      <c r="I47" s="62">
        <v>0</v>
      </c>
      <c r="J47" s="62">
        <v>314</v>
      </c>
      <c r="K47" s="62">
        <v>164</v>
      </c>
      <c r="L47" s="62">
        <v>427</v>
      </c>
      <c r="M47" s="62">
        <v>147</v>
      </c>
      <c r="N47" s="62">
        <v>251</v>
      </c>
      <c r="O47" s="62">
        <v>508</v>
      </c>
      <c r="P47" s="62">
        <v>948</v>
      </c>
      <c r="Q47" s="62">
        <v>222</v>
      </c>
      <c r="R47" s="62">
        <v>255</v>
      </c>
      <c r="S47" s="62">
        <v>163</v>
      </c>
      <c r="T47" s="62">
        <v>108</v>
      </c>
      <c r="U47" s="62">
        <v>0</v>
      </c>
      <c r="V47" s="62">
        <v>0</v>
      </c>
      <c r="W47" s="62">
        <v>0</v>
      </c>
      <c r="X47" s="62">
        <v>38</v>
      </c>
      <c r="Y47" s="62">
        <v>156</v>
      </c>
      <c r="Z47" s="62">
        <v>0</v>
      </c>
      <c r="AA47" s="62">
        <v>0</v>
      </c>
      <c r="AB47" s="62">
        <v>184</v>
      </c>
      <c r="AC47" s="62">
        <v>190</v>
      </c>
      <c r="AD47" s="62">
        <v>0</v>
      </c>
      <c r="AE47" s="102">
        <f>SUM(C47:AD47)</f>
        <v>9150</v>
      </c>
    </row>
    <row r="48" spans="1:85" s="35" customFormat="1" ht="16.5" customHeight="1">
      <c r="A48" s="96" t="s">
        <v>81</v>
      </c>
      <c r="B48" s="130" t="s">
        <v>82</v>
      </c>
      <c r="C48" s="106">
        <f>C47/C59*100</f>
        <v>12.786542610571736</v>
      </c>
      <c r="D48" s="107">
        <f>D47/D59*100</f>
        <v>10.285006195786865</v>
      </c>
      <c r="E48" s="107">
        <f t="shared" ref="E48:AD48" si="9">E47/E59*100</f>
        <v>0</v>
      </c>
      <c r="F48" s="107">
        <f t="shared" si="9"/>
        <v>19.994407158836687</v>
      </c>
      <c r="G48" s="107">
        <f t="shared" si="9"/>
        <v>9.2910101946246524</v>
      </c>
      <c r="H48" s="107">
        <f t="shared" si="9"/>
        <v>0</v>
      </c>
      <c r="I48" s="107">
        <f t="shared" si="9"/>
        <v>0</v>
      </c>
      <c r="J48" s="107">
        <f t="shared" si="9"/>
        <v>14.645522388059701</v>
      </c>
      <c r="K48" s="107">
        <f t="shared" si="9"/>
        <v>11.689237348538846</v>
      </c>
      <c r="L48" s="107">
        <f t="shared" si="9"/>
        <v>22.473684210526315</v>
      </c>
      <c r="M48" s="107">
        <f t="shared" si="9"/>
        <v>17.81818181818182</v>
      </c>
      <c r="N48" s="107">
        <f t="shared" si="9"/>
        <v>9.5364741641337396</v>
      </c>
      <c r="O48" s="107">
        <f t="shared" si="9"/>
        <v>21.802575107296139</v>
      </c>
      <c r="P48" s="107">
        <f>P47/P59*100</f>
        <v>29.313543599257883</v>
      </c>
      <c r="Q48" s="107">
        <f t="shared" si="9"/>
        <v>7.8224101479915431</v>
      </c>
      <c r="R48" s="111">
        <f t="shared" si="9"/>
        <v>25</v>
      </c>
      <c r="S48" s="107">
        <f t="shared" si="9"/>
        <v>26.121794871794872</v>
      </c>
      <c r="T48" s="107">
        <f t="shared" si="9"/>
        <v>21.774193548387096</v>
      </c>
      <c r="U48" s="107">
        <f t="shared" si="9"/>
        <v>0</v>
      </c>
      <c r="V48" s="107">
        <f t="shared" si="9"/>
        <v>0</v>
      </c>
      <c r="W48" s="107">
        <f t="shared" si="9"/>
        <v>0</v>
      </c>
      <c r="X48" s="107">
        <f t="shared" si="9"/>
        <v>4.4864226682408495</v>
      </c>
      <c r="Y48" s="107">
        <f t="shared" si="9"/>
        <v>27.368421052631582</v>
      </c>
      <c r="Z48" s="107">
        <f t="shared" si="9"/>
        <v>0</v>
      </c>
      <c r="AA48" s="107">
        <f t="shared" si="9"/>
        <v>0</v>
      </c>
      <c r="AB48" s="107">
        <f t="shared" si="9"/>
        <v>20.264317180616739</v>
      </c>
      <c r="AC48" s="107">
        <f t="shared" si="9"/>
        <v>21.814006888633756</v>
      </c>
      <c r="AD48" s="107">
        <f t="shared" si="9"/>
        <v>0</v>
      </c>
      <c r="AE48" s="103">
        <v>6.9</v>
      </c>
      <c r="AF48" s="50">
        <f>ROUND(AE47/AE59,3)*100</f>
        <v>6.9</v>
      </c>
      <c r="AG48" s="34"/>
      <c r="AH48" s="34"/>
    </row>
    <row r="49" spans="1:34" s="31" customFormat="1" ht="16.5" customHeight="1">
      <c r="A49" s="94" t="s">
        <v>83</v>
      </c>
      <c r="B49" s="129" t="s">
        <v>213</v>
      </c>
      <c r="C49" s="79">
        <v>94</v>
      </c>
      <c r="D49" s="62">
        <v>4</v>
      </c>
      <c r="E49" s="62">
        <v>0</v>
      </c>
      <c r="F49" s="62">
        <v>202</v>
      </c>
      <c r="G49" s="62">
        <v>2</v>
      </c>
      <c r="H49" s="62">
        <v>0</v>
      </c>
      <c r="I49" s="62">
        <v>0</v>
      </c>
      <c r="J49" s="62">
        <v>45</v>
      </c>
      <c r="K49" s="62">
        <v>0</v>
      </c>
      <c r="L49" s="62">
        <v>6</v>
      </c>
      <c r="M49" s="62">
        <v>185</v>
      </c>
      <c r="N49" s="62">
        <v>230</v>
      </c>
      <c r="O49" s="62">
        <v>122</v>
      </c>
      <c r="P49" s="62">
        <v>0</v>
      </c>
      <c r="Q49" s="62">
        <v>885</v>
      </c>
      <c r="R49" s="62">
        <v>0</v>
      </c>
      <c r="S49" s="62">
        <v>0</v>
      </c>
      <c r="T49" s="62">
        <v>67</v>
      </c>
      <c r="U49" s="62">
        <v>0</v>
      </c>
      <c r="V49" s="62">
        <v>0</v>
      </c>
      <c r="W49" s="62">
        <v>0</v>
      </c>
      <c r="X49" s="62">
        <v>29</v>
      </c>
      <c r="Y49" s="62">
        <v>0</v>
      </c>
      <c r="Z49" s="62">
        <v>0</v>
      </c>
      <c r="AA49" s="62">
        <v>0</v>
      </c>
      <c r="AB49" s="62">
        <v>1</v>
      </c>
      <c r="AC49" s="62">
        <v>0</v>
      </c>
      <c r="AD49" s="62">
        <v>21</v>
      </c>
      <c r="AE49" s="102">
        <f>SUM(C49:AD49)</f>
        <v>1893</v>
      </c>
    </row>
    <row r="50" spans="1:34" s="35" customFormat="1" ht="16.5" customHeight="1">
      <c r="A50" s="96" t="s">
        <v>84</v>
      </c>
      <c r="B50" s="130" t="s">
        <v>82</v>
      </c>
      <c r="C50" s="106">
        <f>C49/C59*100</f>
        <v>0.3168824163969795</v>
      </c>
      <c r="D50" s="107">
        <f>D49/D59*100</f>
        <v>0.24783147459727387</v>
      </c>
      <c r="E50" s="107">
        <f t="shared" ref="E50:AD50" si="10">E49/E59*100</f>
        <v>0</v>
      </c>
      <c r="F50" s="107">
        <f t="shared" si="10"/>
        <v>5.6487695749440716</v>
      </c>
      <c r="G50" s="107">
        <f t="shared" si="10"/>
        <v>4.6339202965708988E-2</v>
      </c>
      <c r="H50" s="107">
        <f t="shared" si="10"/>
        <v>0</v>
      </c>
      <c r="I50" s="107">
        <f t="shared" si="10"/>
        <v>0</v>
      </c>
      <c r="J50" s="107">
        <f t="shared" si="10"/>
        <v>2.0988805970149254</v>
      </c>
      <c r="K50" s="107">
        <f t="shared" si="10"/>
        <v>0</v>
      </c>
      <c r="L50" s="107">
        <f t="shared" si="10"/>
        <v>0.31578947368421051</v>
      </c>
      <c r="M50" s="107">
        <f t="shared" si="10"/>
        <v>22.424242424242426</v>
      </c>
      <c r="N50" s="107">
        <f t="shared" si="10"/>
        <v>8.7386018237082066</v>
      </c>
      <c r="O50" s="107">
        <f t="shared" si="10"/>
        <v>5.2360515021459229</v>
      </c>
      <c r="P50" s="107">
        <f t="shared" si="10"/>
        <v>0</v>
      </c>
      <c r="Q50" s="107">
        <f t="shared" si="10"/>
        <v>31.183932346723044</v>
      </c>
      <c r="R50" s="107">
        <f t="shared" si="10"/>
        <v>0</v>
      </c>
      <c r="S50" s="107">
        <f t="shared" si="10"/>
        <v>0</v>
      </c>
      <c r="T50" s="107">
        <f t="shared" si="10"/>
        <v>13.508064516129032</v>
      </c>
      <c r="U50" s="107">
        <f t="shared" si="10"/>
        <v>0</v>
      </c>
      <c r="V50" s="107">
        <f t="shared" si="10"/>
        <v>0</v>
      </c>
      <c r="W50" s="107">
        <f t="shared" si="10"/>
        <v>0</v>
      </c>
      <c r="X50" s="107">
        <f t="shared" si="10"/>
        <v>3.4238488783943333</v>
      </c>
      <c r="Y50" s="107">
        <f t="shared" si="10"/>
        <v>0</v>
      </c>
      <c r="Z50" s="107">
        <f t="shared" si="10"/>
        <v>0</v>
      </c>
      <c r="AA50" s="107">
        <f t="shared" si="10"/>
        <v>0</v>
      </c>
      <c r="AB50" s="107">
        <f t="shared" si="10"/>
        <v>0.11013215859030838</v>
      </c>
      <c r="AC50" s="107">
        <f t="shared" si="10"/>
        <v>0</v>
      </c>
      <c r="AD50" s="107">
        <f t="shared" si="10"/>
        <v>1.4644351464435146</v>
      </c>
      <c r="AE50" s="103">
        <v>1.4</v>
      </c>
      <c r="AF50" s="34">
        <f>ROUND(AE49/AE59,3)*100</f>
        <v>1.4000000000000001</v>
      </c>
      <c r="AG50" s="34"/>
      <c r="AH50" s="34"/>
    </row>
    <row r="51" spans="1:34" s="31" customFormat="1" ht="16.5" customHeight="1">
      <c r="A51" s="94" t="s">
        <v>85</v>
      </c>
      <c r="B51" s="129" t="s">
        <v>213</v>
      </c>
      <c r="C51" s="79">
        <v>23</v>
      </c>
      <c r="D51" s="62">
        <v>99</v>
      </c>
      <c r="E51" s="62">
        <v>0</v>
      </c>
      <c r="F51" s="62">
        <v>9</v>
      </c>
      <c r="G51" s="62">
        <v>570</v>
      </c>
      <c r="H51" s="62">
        <v>0</v>
      </c>
      <c r="I51" s="62">
        <v>0</v>
      </c>
      <c r="J51" s="62">
        <v>0</v>
      </c>
      <c r="K51" s="62">
        <v>2</v>
      </c>
      <c r="L51" s="62">
        <v>62</v>
      </c>
      <c r="M51" s="62">
        <v>0</v>
      </c>
      <c r="N51" s="62">
        <v>0</v>
      </c>
      <c r="O51" s="62">
        <v>11</v>
      </c>
      <c r="P51" s="62">
        <v>14</v>
      </c>
      <c r="Q51" s="62">
        <v>174</v>
      </c>
      <c r="R51" s="62">
        <v>0</v>
      </c>
      <c r="S51" s="62">
        <v>0</v>
      </c>
      <c r="T51" s="62">
        <v>1</v>
      </c>
      <c r="U51" s="62">
        <v>0</v>
      </c>
      <c r="V51" s="62">
        <v>66</v>
      </c>
      <c r="W51" s="62">
        <v>0</v>
      </c>
      <c r="X51" s="62">
        <v>91</v>
      </c>
      <c r="Y51" s="62">
        <v>0</v>
      </c>
      <c r="Z51" s="62">
        <v>0</v>
      </c>
      <c r="AA51" s="62">
        <v>0</v>
      </c>
      <c r="AB51" s="62">
        <v>0</v>
      </c>
      <c r="AC51" s="62">
        <v>1</v>
      </c>
      <c r="AD51" s="62">
        <v>0</v>
      </c>
      <c r="AE51" s="102">
        <f>SUM(C51:AD51)</f>
        <v>1123</v>
      </c>
    </row>
    <row r="52" spans="1:34" s="35" customFormat="1" ht="16.5" customHeight="1">
      <c r="A52" s="96" t="s">
        <v>86</v>
      </c>
      <c r="B52" s="130" t="s">
        <v>82</v>
      </c>
      <c r="C52" s="106">
        <f>C51/C59*100</f>
        <v>7.753505933117584E-2</v>
      </c>
      <c r="D52" s="107">
        <f>D51/D59*100</f>
        <v>6.1338289962825279</v>
      </c>
      <c r="E52" s="107">
        <f t="shared" ref="E52:AD52" si="11">E51/E59*100</f>
        <v>0</v>
      </c>
      <c r="F52" s="107">
        <f t="shared" si="11"/>
        <v>0.25167785234899326</v>
      </c>
      <c r="G52" s="107">
        <f t="shared" si="11"/>
        <v>13.206672845227063</v>
      </c>
      <c r="H52" s="107">
        <f t="shared" si="11"/>
        <v>0</v>
      </c>
      <c r="I52" s="107">
        <f t="shared" si="11"/>
        <v>0</v>
      </c>
      <c r="J52" s="107">
        <f t="shared" si="11"/>
        <v>0</v>
      </c>
      <c r="K52" s="107">
        <f t="shared" si="11"/>
        <v>0.14255167498218105</v>
      </c>
      <c r="L52" s="107">
        <f t="shared" si="11"/>
        <v>3.263157894736842</v>
      </c>
      <c r="M52" s="107">
        <f t="shared" si="11"/>
        <v>0</v>
      </c>
      <c r="N52" s="107">
        <f t="shared" si="11"/>
        <v>0</v>
      </c>
      <c r="O52" s="107">
        <f t="shared" si="11"/>
        <v>0.47210300429184548</v>
      </c>
      <c r="P52" s="107">
        <f t="shared" si="11"/>
        <v>0.4329004329004329</v>
      </c>
      <c r="Q52" s="107">
        <f t="shared" si="11"/>
        <v>6.1310782241014801</v>
      </c>
      <c r="R52" s="107">
        <f t="shared" si="11"/>
        <v>0</v>
      </c>
      <c r="S52" s="107">
        <f t="shared" si="11"/>
        <v>0</v>
      </c>
      <c r="T52" s="107">
        <f t="shared" si="11"/>
        <v>0.20161290322580644</v>
      </c>
      <c r="U52" s="107">
        <f t="shared" si="11"/>
        <v>0</v>
      </c>
      <c r="V52" s="107">
        <f t="shared" si="11"/>
        <v>2.5287356321839081</v>
      </c>
      <c r="W52" s="107">
        <f t="shared" si="11"/>
        <v>0</v>
      </c>
      <c r="X52" s="107">
        <f t="shared" si="11"/>
        <v>10.743801652892563</v>
      </c>
      <c r="Y52" s="107">
        <f t="shared" si="11"/>
        <v>0</v>
      </c>
      <c r="Z52" s="107">
        <f t="shared" si="11"/>
        <v>0</v>
      </c>
      <c r="AA52" s="107">
        <f t="shared" si="11"/>
        <v>0</v>
      </c>
      <c r="AB52" s="107">
        <f t="shared" si="11"/>
        <v>0</v>
      </c>
      <c r="AC52" s="107">
        <f t="shared" si="11"/>
        <v>0.11481056257175661</v>
      </c>
      <c r="AD52" s="107">
        <f t="shared" si="11"/>
        <v>0</v>
      </c>
      <c r="AE52" s="103">
        <v>0.9</v>
      </c>
      <c r="AF52" s="34">
        <f>ROUND(AE51/AE59,3)*100</f>
        <v>0.89999999999999991</v>
      </c>
      <c r="AG52" s="34"/>
      <c r="AH52" s="34"/>
    </row>
    <row r="53" spans="1:34" s="76" customFormat="1" ht="16.5" customHeight="1">
      <c r="A53" s="94" t="s">
        <v>87</v>
      </c>
      <c r="B53" s="129" t="s">
        <v>213</v>
      </c>
      <c r="C53" s="79">
        <v>576</v>
      </c>
      <c r="D53" s="62">
        <v>66</v>
      </c>
      <c r="E53" s="62">
        <v>96</v>
      </c>
      <c r="F53" s="62">
        <v>115</v>
      </c>
      <c r="G53" s="62">
        <v>14</v>
      </c>
      <c r="H53" s="62">
        <v>354</v>
      </c>
      <c r="I53" s="62">
        <v>143</v>
      </c>
      <c r="J53" s="62">
        <v>54</v>
      </c>
      <c r="K53" s="62">
        <v>65</v>
      </c>
      <c r="L53" s="62">
        <v>27</v>
      </c>
      <c r="M53" s="62">
        <v>11</v>
      </c>
      <c r="N53" s="62">
        <v>81</v>
      </c>
      <c r="O53" s="62">
        <v>105</v>
      </c>
      <c r="P53" s="62">
        <v>2</v>
      </c>
      <c r="Q53" s="62">
        <v>0</v>
      </c>
      <c r="R53" s="62">
        <v>36</v>
      </c>
      <c r="S53" s="62">
        <v>2</v>
      </c>
      <c r="T53" s="62">
        <v>0</v>
      </c>
      <c r="U53" s="62">
        <v>96</v>
      </c>
      <c r="V53" s="62">
        <v>439</v>
      </c>
      <c r="W53" s="62">
        <v>237</v>
      </c>
      <c r="X53" s="62">
        <v>31</v>
      </c>
      <c r="Y53" s="62">
        <v>2</v>
      </c>
      <c r="Z53" s="62">
        <v>676</v>
      </c>
      <c r="AA53" s="62">
        <v>292</v>
      </c>
      <c r="AB53" s="62">
        <v>1</v>
      </c>
      <c r="AC53" s="62">
        <v>1</v>
      </c>
      <c r="AD53" s="62">
        <v>43</v>
      </c>
      <c r="AE53" s="102">
        <f>SUM(C53:AD53)</f>
        <v>3565</v>
      </c>
    </row>
    <row r="54" spans="1:34" s="35" customFormat="1" ht="16.5" customHeight="1">
      <c r="A54" s="96" t="s">
        <v>88</v>
      </c>
      <c r="B54" s="130" t="s">
        <v>82</v>
      </c>
      <c r="C54" s="106">
        <f>C53/C59*100</f>
        <v>1.9417475728155338</v>
      </c>
      <c r="D54" s="107">
        <f>D53/D59*100</f>
        <v>4.0892193308550189</v>
      </c>
      <c r="E54" s="107">
        <f t="shared" ref="E54:AD54" si="12">E53/E59*100</f>
        <v>1.4142604596346495</v>
      </c>
      <c r="F54" s="107">
        <f t="shared" si="12"/>
        <v>3.2158836689038033</v>
      </c>
      <c r="G54" s="107">
        <f t="shared" si="12"/>
        <v>0.32437442075996292</v>
      </c>
      <c r="H54" s="107">
        <f t="shared" si="12"/>
        <v>2.6946791504909795</v>
      </c>
      <c r="I54" s="107">
        <f t="shared" si="12"/>
        <v>3.7307591964518654</v>
      </c>
      <c r="J54" s="107">
        <f t="shared" si="12"/>
        <v>2.5186567164179103</v>
      </c>
      <c r="K54" s="107">
        <f t="shared" si="12"/>
        <v>4.6329294369208833</v>
      </c>
      <c r="L54" s="107">
        <f t="shared" si="12"/>
        <v>1.4210526315789473</v>
      </c>
      <c r="M54" s="107">
        <f t="shared" si="12"/>
        <v>1.3333333333333335</v>
      </c>
      <c r="N54" s="107">
        <f t="shared" si="12"/>
        <v>3.0775075987841944</v>
      </c>
      <c r="O54" s="107">
        <f t="shared" si="12"/>
        <v>4.5064377682403434</v>
      </c>
      <c r="P54" s="107">
        <f t="shared" si="12"/>
        <v>6.1842918985776131E-2</v>
      </c>
      <c r="Q54" s="107">
        <f t="shared" si="12"/>
        <v>0</v>
      </c>
      <c r="R54" s="107">
        <f t="shared" si="12"/>
        <v>3.5294117647058822</v>
      </c>
      <c r="S54" s="107">
        <f t="shared" si="12"/>
        <v>0.32051282051282048</v>
      </c>
      <c r="T54" s="107">
        <f t="shared" si="12"/>
        <v>0</v>
      </c>
      <c r="U54" s="107">
        <f t="shared" si="12"/>
        <v>1.8514946962391514</v>
      </c>
      <c r="V54" s="107">
        <f t="shared" si="12"/>
        <v>16.819923371647512</v>
      </c>
      <c r="W54" s="107">
        <f t="shared" si="12"/>
        <v>17.464996315401621</v>
      </c>
      <c r="X54" s="107">
        <f t="shared" si="12"/>
        <v>3.659976387249114</v>
      </c>
      <c r="Y54" s="107">
        <f t="shared" si="12"/>
        <v>0.35087719298245612</v>
      </c>
      <c r="Z54" s="107">
        <f t="shared" si="12"/>
        <v>2.8589553816874602</v>
      </c>
      <c r="AA54" s="107">
        <f t="shared" si="12"/>
        <v>2.4319147164154247</v>
      </c>
      <c r="AB54" s="107">
        <f t="shared" si="12"/>
        <v>0.11013215859030838</v>
      </c>
      <c r="AC54" s="107">
        <f t="shared" si="12"/>
        <v>0.11481056257175661</v>
      </c>
      <c r="AD54" s="107">
        <f t="shared" si="12"/>
        <v>2.9986052998605297</v>
      </c>
      <c r="AE54" s="103">
        <v>2.7</v>
      </c>
      <c r="AF54" s="34">
        <f>ROUND(AE53/AE59,3)*100</f>
        <v>2.7</v>
      </c>
      <c r="AG54" s="34"/>
      <c r="AH54" s="34"/>
    </row>
    <row r="55" spans="1:34" s="76" customFormat="1" ht="16.5" customHeight="1">
      <c r="A55" s="94" t="s">
        <v>89</v>
      </c>
      <c r="B55" s="129" t="s">
        <v>213</v>
      </c>
      <c r="C55" s="79">
        <v>28228</v>
      </c>
      <c r="D55" s="62">
        <v>1378</v>
      </c>
      <c r="E55" s="62">
        <v>5355</v>
      </c>
      <c r="F55" s="62">
        <v>2920</v>
      </c>
      <c r="G55" s="62">
        <v>3361</v>
      </c>
      <c r="H55" s="62">
        <v>10991</v>
      </c>
      <c r="I55" s="62">
        <v>3169</v>
      </c>
      <c r="J55" s="62">
        <v>1611</v>
      </c>
      <c r="K55" s="62">
        <v>983</v>
      </c>
      <c r="L55" s="62">
        <v>1487</v>
      </c>
      <c r="M55" s="62">
        <v>719</v>
      </c>
      <c r="N55" s="62">
        <v>2118</v>
      </c>
      <c r="O55" s="62">
        <v>1929</v>
      </c>
      <c r="P55" s="62">
        <v>3034</v>
      </c>
      <c r="Q55" s="62">
        <v>2375</v>
      </c>
      <c r="R55" s="62">
        <v>840</v>
      </c>
      <c r="S55" s="62">
        <v>493</v>
      </c>
      <c r="T55" s="62">
        <v>486</v>
      </c>
      <c r="U55" s="62">
        <v>4886</v>
      </c>
      <c r="V55" s="62">
        <v>2543</v>
      </c>
      <c r="W55" s="62">
        <v>1347</v>
      </c>
      <c r="X55" s="62">
        <v>603</v>
      </c>
      <c r="Y55" s="62">
        <v>463</v>
      </c>
      <c r="Z55" s="62">
        <v>21293</v>
      </c>
      <c r="AA55" s="62">
        <v>9917</v>
      </c>
      <c r="AB55" s="62">
        <v>540</v>
      </c>
      <c r="AC55" s="62">
        <v>561</v>
      </c>
      <c r="AD55" s="62">
        <v>676</v>
      </c>
      <c r="AE55" s="102">
        <f>SUM(C55:AD55)</f>
        <v>114306</v>
      </c>
    </row>
    <row r="56" spans="1:34" s="35" customFormat="1" ht="16.5" customHeight="1">
      <c r="A56" s="96" t="s">
        <v>90</v>
      </c>
      <c r="B56" s="130" t="s">
        <v>82</v>
      </c>
      <c r="C56" s="106">
        <f>C55/C59*100</f>
        <v>95.159115426105728</v>
      </c>
      <c r="D56" s="107">
        <f>D55/D59*100</f>
        <v>85.377942998760844</v>
      </c>
      <c r="E56" s="107">
        <f t="shared" ref="E56:AD56" si="13">E55/E59*100</f>
        <v>78.889216263995294</v>
      </c>
      <c r="F56" s="107">
        <f t="shared" si="13"/>
        <v>81.655480984340045</v>
      </c>
      <c r="G56" s="107">
        <f t="shared" si="13"/>
        <v>77.873030583873955</v>
      </c>
      <c r="H56" s="107">
        <f t="shared" si="13"/>
        <v>83.664459161147903</v>
      </c>
      <c r="I56" s="111">
        <f t="shared" si="13"/>
        <v>82.67675450039134</v>
      </c>
      <c r="J56" s="107">
        <f t="shared" si="13"/>
        <v>75.139925373134332</v>
      </c>
      <c r="K56" s="107">
        <f t="shared" si="13"/>
        <v>70.06414825374199</v>
      </c>
      <c r="L56" s="107">
        <f t="shared" si="13"/>
        <v>78.26315789473685</v>
      </c>
      <c r="M56" s="107">
        <f t="shared" si="13"/>
        <v>87.151515151515142</v>
      </c>
      <c r="N56" s="107">
        <f t="shared" si="13"/>
        <v>80.471124620060792</v>
      </c>
      <c r="O56" s="107">
        <f t="shared" si="13"/>
        <v>82.789699570815458</v>
      </c>
      <c r="P56" s="107">
        <f t="shared" si="13"/>
        <v>93.815708101422388</v>
      </c>
      <c r="Q56" s="107">
        <f t="shared" si="13"/>
        <v>83.685694150810434</v>
      </c>
      <c r="R56" s="107">
        <f t="shared" si="13"/>
        <v>82.35294117647058</v>
      </c>
      <c r="S56" s="107">
        <f t="shared" si="13"/>
        <v>79.006410256410248</v>
      </c>
      <c r="T56" s="107">
        <f t="shared" si="13"/>
        <v>97.983870967741936</v>
      </c>
      <c r="U56" s="107">
        <f t="shared" si="13"/>
        <v>94.233365477338467</v>
      </c>
      <c r="V56" s="107">
        <f t="shared" si="13"/>
        <v>97.432950191570882</v>
      </c>
      <c r="W56" s="107">
        <f t="shared" si="13"/>
        <v>99.263080324244655</v>
      </c>
      <c r="X56" s="107">
        <f t="shared" si="13"/>
        <v>71.192443919716652</v>
      </c>
      <c r="Y56" s="107">
        <f t="shared" si="13"/>
        <v>81.228070175438589</v>
      </c>
      <c r="Z56" s="107">
        <f t="shared" si="13"/>
        <v>90.052865299217586</v>
      </c>
      <c r="AA56" s="107">
        <f t="shared" si="13"/>
        <v>82.593487132506041</v>
      </c>
      <c r="AB56" s="107">
        <f t="shared" si="13"/>
        <v>59.471365638766514</v>
      </c>
      <c r="AC56" s="107">
        <f t="shared" si="13"/>
        <v>64.408725602755453</v>
      </c>
      <c r="AD56" s="107">
        <f t="shared" si="13"/>
        <v>47.140864714086476</v>
      </c>
      <c r="AE56" s="103">
        <v>86.7</v>
      </c>
      <c r="AF56" s="34">
        <f>ROUND(AE55/AE59,3)*100</f>
        <v>86.7</v>
      </c>
      <c r="AG56" s="34"/>
      <c r="AH56" s="34"/>
    </row>
    <row r="57" spans="1:34" s="76" customFormat="1" ht="16.5" customHeight="1">
      <c r="A57" s="94" t="s">
        <v>91</v>
      </c>
      <c r="B57" s="129" t="s">
        <v>213</v>
      </c>
      <c r="C57" s="79">
        <v>1436</v>
      </c>
      <c r="D57" s="62">
        <v>236</v>
      </c>
      <c r="E57" s="62">
        <v>1433</v>
      </c>
      <c r="F57" s="62">
        <v>656</v>
      </c>
      <c r="G57" s="62">
        <v>955</v>
      </c>
      <c r="H57" s="62">
        <v>2146</v>
      </c>
      <c r="I57" s="62">
        <v>664</v>
      </c>
      <c r="J57" s="62">
        <v>533</v>
      </c>
      <c r="K57" s="62">
        <v>420</v>
      </c>
      <c r="L57" s="62">
        <v>413</v>
      </c>
      <c r="M57" s="62">
        <v>106</v>
      </c>
      <c r="N57" s="62">
        <v>514</v>
      </c>
      <c r="O57" s="62">
        <v>401</v>
      </c>
      <c r="P57" s="62">
        <v>200</v>
      </c>
      <c r="Q57" s="62">
        <v>463</v>
      </c>
      <c r="R57" s="62">
        <v>180</v>
      </c>
      <c r="S57" s="62">
        <v>131</v>
      </c>
      <c r="T57" s="62">
        <v>10</v>
      </c>
      <c r="U57" s="62">
        <v>299</v>
      </c>
      <c r="V57" s="62">
        <v>67</v>
      </c>
      <c r="W57" s="62">
        <v>10</v>
      </c>
      <c r="X57" s="62">
        <v>244</v>
      </c>
      <c r="Y57" s="62">
        <v>107</v>
      </c>
      <c r="Z57" s="62">
        <v>2352</v>
      </c>
      <c r="AA57" s="62">
        <v>2090</v>
      </c>
      <c r="AB57" s="62">
        <v>368</v>
      </c>
      <c r="AC57" s="62">
        <v>310</v>
      </c>
      <c r="AD57" s="62">
        <v>758</v>
      </c>
      <c r="AE57" s="102">
        <f>SUM(C57:AD57)</f>
        <v>17502</v>
      </c>
    </row>
    <row r="58" spans="1:34" s="35" customFormat="1" ht="16.5" customHeight="1">
      <c r="A58" s="96" t="s">
        <v>92</v>
      </c>
      <c r="B58" s="130" t="s">
        <v>82</v>
      </c>
      <c r="C58" s="106">
        <f>C57/C59*100</f>
        <v>4.8408845738942832</v>
      </c>
      <c r="D58" s="107">
        <f>D57/D59*100</f>
        <v>14.622057001239158</v>
      </c>
      <c r="E58" s="111">
        <f t="shared" ref="E58:AC58" si="14">E57/E59*100</f>
        <v>21.110783736004716</v>
      </c>
      <c r="F58" s="107">
        <f t="shared" si="14"/>
        <v>18.344519015659955</v>
      </c>
      <c r="G58" s="107">
        <f t="shared" si="14"/>
        <v>22.126969416126045</v>
      </c>
      <c r="H58" s="107">
        <f t="shared" si="14"/>
        <v>16.335540838852097</v>
      </c>
      <c r="I58" s="107">
        <f t="shared" si="14"/>
        <v>17.32324549960866</v>
      </c>
      <c r="J58" s="107">
        <f t="shared" si="14"/>
        <v>24.860074626865671</v>
      </c>
      <c r="K58" s="107">
        <f t="shared" si="14"/>
        <v>29.93585174625802</v>
      </c>
      <c r="L58" s="107">
        <f t="shared" si="14"/>
        <v>21.736842105263158</v>
      </c>
      <c r="M58" s="107">
        <f t="shared" si="14"/>
        <v>12.848484848484848</v>
      </c>
      <c r="N58" s="107">
        <f t="shared" si="14"/>
        <v>19.528875379939208</v>
      </c>
      <c r="O58" s="107">
        <f t="shared" si="14"/>
        <v>17.210300429184549</v>
      </c>
      <c r="P58" s="107">
        <f t="shared" si="14"/>
        <v>6.1842918985776132</v>
      </c>
      <c r="Q58" s="107">
        <f t="shared" si="14"/>
        <v>16.314305849189569</v>
      </c>
      <c r="R58" s="111">
        <f t="shared" si="14"/>
        <v>17.647058823529413</v>
      </c>
      <c r="S58" s="107">
        <f t="shared" si="14"/>
        <v>20.993589743589745</v>
      </c>
      <c r="T58" s="107">
        <f t="shared" si="14"/>
        <v>2.0161290322580645</v>
      </c>
      <c r="U58" s="107">
        <f t="shared" si="14"/>
        <v>5.7666345226615237</v>
      </c>
      <c r="V58" s="107">
        <f t="shared" si="14"/>
        <v>2.5670498084291187</v>
      </c>
      <c r="W58" s="107">
        <f t="shared" si="14"/>
        <v>0.73691967575534267</v>
      </c>
      <c r="X58" s="107">
        <f t="shared" si="14"/>
        <v>28.807556080283351</v>
      </c>
      <c r="Y58" s="107">
        <f t="shared" si="14"/>
        <v>18.771929824561404</v>
      </c>
      <c r="Z58" s="107">
        <f t="shared" si="14"/>
        <v>9.9471347007824065</v>
      </c>
      <c r="AA58" s="107">
        <f t="shared" si="14"/>
        <v>17.406512867493962</v>
      </c>
      <c r="AB58" s="107">
        <f t="shared" si="14"/>
        <v>40.528634361233479</v>
      </c>
      <c r="AC58" s="107">
        <f t="shared" si="14"/>
        <v>35.591274397244547</v>
      </c>
      <c r="AD58" s="107">
        <f>AD57/AD59*100</f>
        <v>52.859135285913524</v>
      </c>
      <c r="AE58" s="103">
        <v>13.3</v>
      </c>
      <c r="AF58" s="34">
        <f>ROUND(AE57/AE59,3)*100</f>
        <v>13.3</v>
      </c>
      <c r="AG58" s="34"/>
      <c r="AH58" s="34"/>
    </row>
    <row r="59" spans="1:34" s="76" customFormat="1" ht="16.5" customHeight="1">
      <c r="A59" s="94" t="s">
        <v>93</v>
      </c>
      <c r="B59" s="129" t="s">
        <v>213</v>
      </c>
      <c r="C59" s="79">
        <v>29664</v>
      </c>
      <c r="D59" s="62">
        <v>1614</v>
      </c>
      <c r="E59" s="62">
        <v>6788</v>
      </c>
      <c r="F59" s="62">
        <v>3576</v>
      </c>
      <c r="G59" s="62">
        <v>4316</v>
      </c>
      <c r="H59" s="62">
        <v>13137</v>
      </c>
      <c r="I59" s="62">
        <v>3833</v>
      </c>
      <c r="J59" s="62">
        <v>2144</v>
      </c>
      <c r="K59" s="62">
        <v>1403</v>
      </c>
      <c r="L59" s="62">
        <v>1900</v>
      </c>
      <c r="M59" s="62">
        <v>825</v>
      </c>
      <c r="N59" s="62">
        <v>2632</v>
      </c>
      <c r="O59" s="62">
        <v>2330</v>
      </c>
      <c r="P59" s="62">
        <v>3234</v>
      </c>
      <c r="Q59" s="62">
        <v>2838</v>
      </c>
      <c r="R59" s="62">
        <v>1020</v>
      </c>
      <c r="S59" s="62">
        <v>624</v>
      </c>
      <c r="T59" s="62">
        <v>496</v>
      </c>
      <c r="U59" s="62">
        <v>5185</v>
      </c>
      <c r="V59" s="62">
        <v>2610</v>
      </c>
      <c r="W59" s="62">
        <v>1357</v>
      </c>
      <c r="X59" s="62">
        <v>847</v>
      </c>
      <c r="Y59" s="62">
        <v>570</v>
      </c>
      <c r="Z59" s="62">
        <v>23645</v>
      </c>
      <c r="AA59" s="62">
        <v>12007</v>
      </c>
      <c r="AB59" s="62">
        <v>908</v>
      </c>
      <c r="AC59" s="62">
        <v>871</v>
      </c>
      <c r="AD59" s="62">
        <v>1434</v>
      </c>
      <c r="AE59" s="102">
        <f>SUM(C59:AD59)</f>
        <v>131808</v>
      </c>
    </row>
    <row r="60" spans="1:34" s="5" customFormat="1" ht="16.5" customHeight="1">
      <c r="A60" s="94" t="s">
        <v>94</v>
      </c>
      <c r="B60" s="129" t="s">
        <v>214</v>
      </c>
      <c r="C60" s="79">
        <v>87800</v>
      </c>
      <c r="D60" s="62">
        <v>5156</v>
      </c>
      <c r="E60" s="62">
        <v>21810</v>
      </c>
      <c r="F60" s="62">
        <v>12280</v>
      </c>
      <c r="G60" s="62">
        <v>14124</v>
      </c>
      <c r="H60" s="62">
        <v>38697</v>
      </c>
      <c r="I60" s="62">
        <v>14180</v>
      </c>
      <c r="J60" s="62">
        <v>6641</v>
      </c>
      <c r="K60" s="62">
        <v>4552</v>
      </c>
      <c r="L60" s="62">
        <v>6981</v>
      </c>
      <c r="M60" s="62">
        <v>2675</v>
      </c>
      <c r="N60" s="62">
        <v>12765</v>
      </c>
      <c r="O60" s="62">
        <v>8277</v>
      </c>
      <c r="P60" s="62">
        <v>9933</v>
      </c>
      <c r="Q60" s="62">
        <v>9647</v>
      </c>
      <c r="R60" s="62">
        <v>3044</v>
      </c>
      <c r="S60" s="62">
        <v>2182</v>
      </c>
      <c r="T60" s="62">
        <v>2078</v>
      </c>
      <c r="U60" s="62">
        <v>16087</v>
      </c>
      <c r="V60" s="62">
        <v>7414</v>
      </c>
      <c r="W60" s="62">
        <v>4290</v>
      </c>
      <c r="X60" s="62">
        <v>3290</v>
      </c>
      <c r="Y60" s="62">
        <v>2236</v>
      </c>
      <c r="Z60" s="62">
        <v>72136</v>
      </c>
      <c r="AA60" s="62">
        <v>41252</v>
      </c>
      <c r="AB60" s="62">
        <v>2832</v>
      </c>
      <c r="AC60" s="62">
        <v>2605</v>
      </c>
      <c r="AD60" s="62">
        <v>4849</v>
      </c>
      <c r="AE60" s="102">
        <f>SUM(C60:AD60)</f>
        <v>419813</v>
      </c>
      <c r="AF60" s="5">
        <f>SUM(C60:AD60)</f>
        <v>419813</v>
      </c>
    </row>
    <row r="61" spans="1:34" s="5" customFormat="1" ht="16.5" customHeight="1">
      <c r="A61" s="94" t="s">
        <v>95</v>
      </c>
      <c r="B61" s="129" t="s">
        <v>214</v>
      </c>
      <c r="C61" s="79">
        <v>81271</v>
      </c>
      <c r="D61" s="62">
        <v>4422</v>
      </c>
      <c r="E61" s="62">
        <v>18597</v>
      </c>
      <c r="F61" s="62">
        <v>9797</v>
      </c>
      <c r="G61" s="62">
        <v>11825</v>
      </c>
      <c r="H61" s="62">
        <v>35992</v>
      </c>
      <c r="I61" s="62">
        <v>10501</v>
      </c>
      <c r="J61" s="62">
        <v>5874</v>
      </c>
      <c r="K61" s="62">
        <v>3844</v>
      </c>
      <c r="L61" s="62">
        <v>5205</v>
      </c>
      <c r="M61" s="62">
        <v>2260</v>
      </c>
      <c r="N61" s="62">
        <v>7211</v>
      </c>
      <c r="O61" s="62">
        <v>6384</v>
      </c>
      <c r="P61" s="62">
        <v>8860</v>
      </c>
      <c r="Q61" s="62">
        <v>7775</v>
      </c>
      <c r="R61" s="62">
        <v>2795</v>
      </c>
      <c r="S61" s="62">
        <v>1710</v>
      </c>
      <c r="T61" s="62">
        <v>1359</v>
      </c>
      <c r="U61" s="62">
        <v>14205</v>
      </c>
      <c r="V61" s="62">
        <v>7151</v>
      </c>
      <c r="W61" s="62">
        <v>3718</v>
      </c>
      <c r="X61" s="62">
        <v>2321</v>
      </c>
      <c r="Y61" s="62">
        <v>1562</v>
      </c>
      <c r="Z61" s="62">
        <v>64781</v>
      </c>
      <c r="AA61" s="62">
        <v>32896</v>
      </c>
      <c r="AB61" s="62">
        <v>2488</v>
      </c>
      <c r="AC61" s="62">
        <v>2386</v>
      </c>
      <c r="AD61" s="62">
        <v>3929</v>
      </c>
      <c r="AE61" s="102">
        <f>SUM(C61:AD61)</f>
        <v>361119</v>
      </c>
      <c r="AF61" s="5">
        <f>SUM(C61:AD61)</f>
        <v>361119</v>
      </c>
    </row>
    <row r="62" spans="1:34" ht="16.5" customHeight="1">
      <c r="A62" s="96" t="s">
        <v>96</v>
      </c>
      <c r="B62" s="130" t="s">
        <v>215</v>
      </c>
      <c r="C62" s="112">
        <v>317</v>
      </c>
      <c r="D62" s="113">
        <v>376</v>
      </c>
      <c r="E62" s="113">
        <v>464</v>
      </c>
      <c r="F62" s="113">
        <v>459</v>
      </c>
      <c r="G62" s="113">
        <v>469</v>
      </c>
      <c r="H62" s="113">
        <v>372</v>
      </c>
      <c r="I62" s="113">
        <v>459</v>
      </c>
      <c r="J62" s="113">
        <v>396</v>
      </c>
      <c r="K62" s="113">
        <v>545</v>
      </c>
      <c r="L62" s="113">
        <v>519</v>
      </c>
      <c r="M62" s="113">
        <v>457</v>
      </c>
      <c r="N62" s="113">
        <v>563</v>
      </c>
      <c r="O62" s="113">
        <v>404</v>
      </c>
      <c r="P62" s="113">
        <v>386</v>
      </c>
      <c r="Q62" s="113">
        <v>652</v>
      </c>
      <c r="R62" s="113">
        <v>333</v>
      </c>
      <c r="S62" s="113">
        <v>462</v>
      </c>
      <c r="T62" s="113">
        <v>416</v>
      </c>
      <c r="U62" s="113">
        <v>327</v>
      </c>
      <c r="V62" s="113">
        <v>378</v>
      </c>
      <c r="W62" s="113">
        <v>353</v>
      </c>
      <c r="X62" s="113">
        <v>499</v>
      </c>
      <c r="Y62" s="113">
        <v>646</v>
      </c>
      <c r="Z62" s="113">
        <v>346</v>
      </c>
      <c r="AA62" s="113">
        <v>433</v>
      </c>
      <c r="AB62" s="113">
        <v>542</v>
      </c>
      <c r="AC62" s="113">
        <v>533</v>
      </c>
      <c r="AD62" s="113">
        <v>784</v>
      </c>
      <c r="AE62" s="123">
        <v>386</v>
      </c>
      <c r="AF62" s="51">
        <f>AE60/AE11*100</f>
        <v>38.60981383619572</v>
      </c>
    </row>
    <row r="63" spans="1:34" ht="16.5" customHeight="1" thickBot="1">
      <c r="A63" s="114" t="s">
        <v>97</v>
      </c>
      <c r="B63" s="131" t="s">
        <v>215</v>
      </c>
      <c r="C63" s="115">
        <v>294</v>
      </c>
      <c r="D63" s="116">
        <v>323</v>
      </c>
      <c r="E63" s="116">
        <v>396</v>
      </c>
      <c r="F63" s="116">
        <v>366</v>
      </c>
      <c r="G63" s="116">
        <v>393</v>
      </c>
      <c r="H63" s="116">
        <v>346</v>
      </c>
      <c r="I63" s="116">
        <v>340</v>
      </c>
      <c r="J63" s="116">
        <v>351</v>
      </c>
      <c r="K63" s="116">
        <v>460</v>
      </c>
      <c r="L63" s="116">
        <v>387</v>
      </c>
      <c r="M63" s="116">
        <v>386</v>
      </c>
      <c r="N63" s="116">
        <v>318</v>
      </c>
      <c r="O63" s="116">
        <v>311</v>
      </c>
      <c r="P63" s="116">
        <v>344</v>
      </c>
      <c r="Q63" s="116">
        <v>525</v>
      </c>
      <c r="R63" s="116">
        <v>305</v>
      </c>
      <c r="S63" s="116">
        <v>362</v>
      </c>
      <c r="T63" s="116">
        <v>272</v>
      </c>
      <c r="U63" s="116">
        <v>289</v>
      </c>
      <c r="V63" s="116">
        <v>365</v>
      </c>
      <c r="W63" s="116">
        <v>306</v>
      </c>
      <c r="X63" s="116">
        <v>352</v>
      </c>
      <c r="Y63" s="116">
        <v>451</v>
      </c>
      <c r="Z63" s="116">
        <v>311</v>
      </c>
      <c r="AA63" s="116">
        <v>345</v>
      </c>
      <c r="AB63" s="116">
        <v>476</v>
      </c>
      <c r="AC63" s="116">
        <v>488</v>
      </c>
      <c r="AD63" s="116">
        <v>635</v>
      </c>
      <c r="AE63" s="124">
        <v>332</v>
      </c>
      <c r="AF63" s="51">
        <f>AE61/AE11*100</f>
        <v>33.211780870799998</v>
      </c>
    </row>
    <row r="64" spans="1:34">
      <c r="A64" s="26"/>
      <c r="B64" s="117"/>
      <c r="C64" s="118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119"/>
    </row>
    <row r="65" spans="1:31">
      <c r="A65" s="26"/>
      <c r="B65" s="117"/>
      <c r="C65" s="118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A66" s="26"/>
      <c r="B66" s="117"/>
      <c r="C66" s="118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spans="1:31">
      <c r="A67" s="26"/>
      <c r="B67" s="117"/>
      <c r="C67" s="118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1:31">
      <c r="A68" s="26"/>
      <c r="B68" s="117"/>
      <c r="C68" s="118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 spans="1:31">
      <c r="A69" s="26"/>
      <c r="B69" s="117"/>
      <c r="C69" s="118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</row>
    <row r="70" spans="1:31">
      <c r="A70" s="26"/>
      <c r="B70" s="117"/>
      <c r="C70" s="118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spans="1:31">
      <c r="A71" s="26"/>
      <c r="B71" s="117"/>
      <c r="C71" s="118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</row>
    <row r="72" spans="1:31">
      <c r="A72" s="26"/>
      <c r="B72" s="117"/>
      <c r="C72" s="118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 spans="1:31">
      <c r="A73" s="26"/>
      <c r="B73" s="117"/>
      <c r="C73" s="118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27051" spans="11:11">
      <c r="K27051" s="3">
        <v>55</v>
      </c>
    </row>
  </sheetData>
  <phoneticPr fontId="4"/>
  <pageMargins left="0.7" right="0.7" top="0.75" bottom="0.75" header="0.3" footer="0.3"/>
  <pageSetup paperSize="9" scale="78" firstPageNumber="21" fitToWidth="0" orientation="portrait" useFirstPageNumber="1" r:id="rId1"/>
  <headerFooter alignWithMargins="0">
    <oddHeader>&amp;L&amp;"ＭＳ 明朝,標準"&amp;20 17　上水道の施設現況</oddHeader>
  </headerFooter>
  <colBreaks count="4" manualBreakCount="4">
    <brk id="8" min="1" max="62" man="1"/>
    <brk id="14" min="1" max="61" man="1"/>
    <brk id="20" min="1" max="61" man="1"/>
    <brk id="26" min="1" max="61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3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B3" sqref="B3"/>
    </sheetView>
  </sheetViews>
  <sheetFormatPr defaultRowHeight="13.2"/>
  <cols>
    <col min="2" max="3" width="9.21875" bestFit="1" customWidth="1"/>
  </cols>
  <sheetData>
    <row r="2" spans="1:3">
      <c r="B2" t="s">
        <v>164</v>
      </c>
      <c r="C2" t="s">
        <v>165</v>
      </c>
    </row>
    <row r="3" spans="1:3">
      <c r="A3" t="s">
        <v>163</v>
      </c>
      <c r="B3" s="21">
        <v>17787</v>
      </c>
      <c r="C3" s="21">
        <v>17762</v>
      </c>
    </row>
    <row r="4" spans="1:3">
      <c r="B4" s="21">
        <v>37705</v>
      </c>
      <c r="C4" s="21">
        <v>37705</v>
      </c>
    </row>
    <row r="5" spans="1:3">
      <c r="B5" s="21">
        <v>75676</v>
      </c>
      <c r="C5" s="21">
        <v>76340</v>
      </c>
    </row>
    <row r="6" spans="1:3">
      <c r="B6" s="21">
        <v>1465757</v>
      </c>
      <c r="C6" s="21">
        <v>1471735</v>
      </c>
    </row>
    <row r="8" spans="1:3">
      <c r="B8" s="21">
        <f>SUM(B3:B7)</f>
        <v>1596925</v>
      </c>
      <c r="C8" s="21">
        <f>SUM(C3:C7)</f>
        <v>1603542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17</vt:lpstr>
      <vt:lpstr>Sheet2</vt:lpstr>
      <vt:lpstr>Sheet1</vt:lpstr>
      <vt:lpstr>'17'!Print_Area</vt:lpstr>
      <vt:lpstr>'17'!Print_Titles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2024-03-14T02:50:14Z</dcterms:modified>
</cp:coreProperties>
</file>