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drawings/drawing6.xml" ContentType="application/vnd.openxmlformats-officedocument.drawingml.chartshapes+xml"/>
  <Override PartName="/xl/charts/chart10.xml" ContentType="application/vnd.openxmlformats-officedocument.drawingml.chart+xml"/>
  <Override PartName="/xl/drawings/drawing7.xml" ContentType="application/vnd.openxmlformats-officedocument.drawingml.chartshapes+xml"/>
  <Override PartName="/xl/charts/chart11.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12.xml" ContentType="application/vnd.openxmlformats-officedocument.drawingml.chart+xml"/>
  <Override PartName="/xl/theme/themeOverride1.xml" ContentType="application/vnd.openxmlformats-officedocument.themeOverride+xml"/>
  <Override PartName="/xl/charts/chart13.xml" ContentType="application/vnd.openxmlformats-officedocument.drawingml.chart+xml"/>
  <Override PartName="/xl/theme/themeOverride2.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12.xml" ContentType="application/vnd.openxmlformats-officedocument.drawing+xml"/>
  <Override PartName="/xl/charts/chart17.xml" ContentType="application/vnd.openxmlformats-officedocument.drawingml.chart+xml"/>
  <Override PartName="/xl/theme/themeOverride3.xml" ContentType="application/vnd.openxmlformats-officedocument.themeOverride+xml"/>
  <Override PartName="/xl/drawings/drawing13.xml" ContentType="application/vnd.openxmlformats-officedocument.drawingml.chartshapes+xml"/>
  <Override PartName="/xl/charts/chart18.xml" ContentType="application/vnd.openxmlformats-officedocument.drawingml.chart+xml"/>
  <Override PartName="/xl/theme/themeOverride4.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charts/chart19.xml" ContentType="application/vnd.openxmlformats-officedocument.drawingml.chart+xml"/>
  <Override PartName="/xl/theme/themeOverride5.xml" ContentType="application/vnd.openxmlformats-officedocument.themeOverride+xml"/>
  <Override PartName="/xl/drawings/drawing16.xml" ContentType="application/vnd.openxmlformats-officedocument.drawingml.chartshapes+xml"/>
  <Override PartName="/xl/drawings/drawing17.xml" ContentType="application/vnd.openxmlformats-officedocument.drawing+xml"/>
  <Override PartName="/xl/charts/chart20.xml" ContentType="application/vnd.openxmlformats-officedocument.drawingml.chart+xml"/>
  <Override PartName="/xl/drawings/drawing18.xml" ContentType="application/vnd.openxmlformats-officedocument.drawingml.chartshapes+xml"/>
  <Override PartName="/xl/charts/chart21.xml" ContentType="application/vnd.openxmlformats-officedocument.drawingml.chart+xml"/>
  <Override PartName="/xl/drawings/drawing19.xml" ContentType="application/vnd.openxmlformats-officedocument.drawingml.chartshapes+xml"/>
  <Override PartName="/xl/charts/chart22.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23.xml" ContentType="application/vnd.openxmlformats-officedocument.drawingml.chart+xml"/>
  <Override PartName="/xl/theme/themeOverride6.xml" ContentType="application/vnd.openxmlformats-officedocument.themeOverride+xml"/>
  <Override PartName="/xl/drawings/drawing22.xml" ContentType="application/vnd.openxmlformats-officedocument.drawingml.chartshapes+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23.xml" ContentType="application/vnd.openxmlformats-officedocument.drawing+xml"/>
  <Override PartName="/xl/charts/chart27.xml" ContentType="application/vnd.openxmlformats-officedocument.drawingml.chart+xml"/>
  <Override PartName="/xl/theme/themeOverride7.xml" ContentType="application/vnd.openxmlformats-officedocument.themeOverride+xml"/>
  <Override PartName="/xl/drawings/drawing24.xml" ContentType="application/vnd.openxmlformats-officedocument.drawingml.chartshapes+xml"/>
  <Override PartName="/xl/charts/chart28.xml" ContentType="application/vnd.openxmlformats-officedocument.drawingml.chart+xml"/>
  <Override PartName="/xl/theme/themeOverride8.xml" ContentType="application/vnd.openxmlformats-officedocument.themeOverride+xml"/>
  <Override PartName="/xl/drawings/drawing25.xml" ContentType="application/vnd.openxmlformats-officedocument.drawing+xml"/>
  <Override PartName="/xl/charts/chart29.xml" ContentType="application/vnd.openxmlformats-officedocument.drawingml.chart+xml"/>
  <Override PartName="/xl/theme/themeOverride9.xml" ContentType="application/vnd.openxmlformats-officedocument.themeOverride+xml"/>
  <Override PartName="/xl/drawings/drawing26.xml" ContentType="application/vnd.openxmlformats-officedocument.drawingml.chartshapes+xml"/>
  <Override PartName="/xl/charts/chart30.xml" ContentType="application/vnd.openxmlformats-officedocument.drawingml.chart+xml"/>
  <Override PartName="/xl/charts/chart31.xml" ContentType="application/vnd.openxmlformats-officedocument.drawingml.chart+xml"/>
  <Override PartName="/xl/drawings/drawing27.xml" ContentType="application/vnd.openxmlformats-officedocument.drawing+xml"/>
  <Override PartName="/xl/charts/chart32.xml" ContentType="application/vnd.openxmlformats-officedocument.drawingml.chart+xml"/>
  <Override PartName="/xl/drawings/drawing28.xml" ContentType="application/vnd.openxmlformats-officedocument.drawingml.chartshapes+xml"/>
  <Override PartName="/xl/charts/chart33.xml" ContentType="application/vnd.openxmlformats-officedocument.drawingml.chart+xml"/>
  <Override PartName="/xl/drawings/drawing29.xml" ContentType="application/vnd.openxmlformats-officedocument.drawingml.chartshapes+xml"/>
  <Override PartName="/xl/charts/chart34.xml" ContentType="application/vnd.openxmlformats-officedocument.drawingml.chart+xml"/>
  <Override PartName="/xl/drawings/drawing30.xml" ContentType="application/vnd.openxmlformats-officedocument.drawingml.chartshapes+xml"/>
  <Override PartName="/xl/drawings/drawing31.xml" ContentType="application/vnd.openxmlformats-officedocument.drawing+xml"/>
  <Override PartName="/xl/charts/chart35.xml" ContentType="application/vnd.openxmlformats-officedocument.drawingml.chart+xml"/>
  <Override PartName="/xl/theme/themeOverride10.xml" ContentType="application/vnd.openxmlformats-officedocument.themeOverride+xml"/>
  <Override PartName="/xl/charts/chart36.xml" ContentType="application/vnd.openxmlformats-officedocument.drawingml.chart+xml"/>
  <Override PartName="/xl/theme/themeOverride11.xml" ContentType="application/vnd.openxmlformats-officedocument.themeOverride+xml"/>
  <Override PartName="/xl/drawings/drawing32.xml" ContentType="application/vnd.openxmlformats-officedocument.drawing+xml"/>
  <Override PartName="/xl/charts/chart37.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38.xml" ContentType="application/vnd.openxmlformats-officedocument.drawingml.chart+xml"/>
  <Override PartName="/xl/drawings/drawing35.xml" ContentType="application/vnd.openxmlformats-officedocument.drawingml.chartshapes+xml"/>
  <Override PartName="/xl/charts/chart39.xml" ContentType="application/vnd.openxmlformats-officedocument.drawingml.chart+xml"/>
  <Override PartName="/xl/charts/chart40.xml" ContentType="application/vnd.openxmlformats-officedocument.drawingml.chart+xml"/>
  <Override PartName="/xl/drawings/drawing36.xml" ContentType="application/vnd.openxmlformats-officedocument.drawingml.chartshapes+xml"/>
  <Override PartName="/xl/drawings/drawing37.xml" ContentType="application/vnd.openxmlformats-officedocument.drawing+xml"/>
  <Override PartName="/xl/charts/chart41.xml" ContentType="application/vnd.openxmlformats-officedocument.drawingml.chart+xml"/>
  <Override PartName="/xl/theme/themeOverride12.xml" ContentType="application/vnd.openxmlformats-officedocument.themeOverride+xml"/>
  <Override PartName="/xl/drawings/drawing38.xml" ContentType="application/vnd.openxmlformats-officedocument.drawingml.chartshapes+xml"/>
  <Override PartName="/xl/charts/chart42.xml" ContentType="application/vnd.openxmlformats-officedocument.drawingml.chart+xml"/>
  <Override PartName="/xl/drawings/drawing39.xml" ContentType="application/vnd.openxmlformats-officedocument.drawing+xml"/>
  <Override PartName="/xl/charts/chart43.xml" ContentType="application/vnd.openxmlformats-officedocument.drawingml.chart+xml"/>
  <Override PartName="/xl/theme/themeOverride13.xml" ContentType="application/vnd.openxmlformats-officedocument.themeOverride+xml"/>
  <Override PartName="/xl/drawings/drawing40.xml" ContentType="application/vnd.openxmlformats-officedocument.drawingml.chartshapes+xml"/>
  <Override PartName="/xl/charts/chart44.xml" ContentType="application/vnd.openxmlformats-officedocument.drawingml.chart+xml"/>
  <Override PartName="/xl/drawings/drawing41.xml" ContentType="application/vnd.openxmlformats-officedocument.drawing+xml"/>
  <Override PartName="/xl/charts/chart45.xml" ContentType="application/vnd.openxmlformats-officedocument.drawingml.chart+xml"/>
  <Override PartName="/xl/drawings/drawing42.xml" ContentType="application/vnd.openxmlformats-officedocument.drawingml.chartshapes+xml"/>
  <Override PartName="/xl/charts/chart46.xml" ContentType="application/vnd.openxmlformats-officedocument.drawingml.chart+xml"/>
  <Override PartName="/xl/drawings/drawing43.xml" ContentType="application/vnd.openxmlformats-officedocument.drawingml.chartshapes+xml"/>
  <Override PartName="/xl/charts/chart47.xml" ContentType="application/vnd.openxmlformats-officedocument.drawingml.chart+xml"/>
  <Override PartName="/xl/drawings/drawing44.xml" ContentType="application/vnd.openxmlformats-officedocument.drawingml.chartshapes+xml"/>
  <Override PartName="/xl/drawings/drawing45.xml" ContentType="application/vnd.openxmlformats-officedocument.drawing+xml"/>
  <Override PartName="/xl/charts/chart48.xml" ContentType="application/vnd.openxmlformats-officedocument.drawingml.chart+xml"/>
  <Override PartName="/xl/theme/themeOverride14.xml" ContentType="application/vnd.openxmlformats-officedocument.themeOverride+xml"/>
  <Override PartName="/xl/drawings/drawing46.xml" ContentType="application/vnd.openxmlformats-officedocument.drawingml.chartshapes+xml"/>
  <Override PartName="/xl/charts/chart49.xml" ContentType="application/vnd.openxmlformats-officedocument.drawingml.chart+xml"/>
  <Override PartName="/xl/theme/themeOverride15.xml" ContentType="application/vnd.openxmlformats-officedocument.themeOverride+xml"/>
  <Override PartName="/xl/drawings/drawing47.xml" ContentType="application/vnd.openxmlformats-officedocument.drawingml.chartshapes+xml"/>
  <Override PartName="/xl/drawings/drawing48.xml" ContentType="application/vnd.openxmlformats-officedocument.drawing+xml"/>
  <Override PartName="/xl/charts/chart50.xml" ContentType="application/vnd.openxmlformats-officedocument.drawingml.chart+xml"/>
  <Override PartName="/xl/drawings/drawing49.xml" ContentType="application/vnd.openxmlformats-officedocument.drawingml.chartshapes+xml"/>
  <Override PartName="/xl/charts/chart51.xml" ContentType="application/vnd.openxmlformats-officedocument.drawingml.chart+xml"/>
  <Override PartName="/xl/drawings/drawing50.xml" ContentType="application/vnd.openxmlformats-officedocument.drawingml.chartshapes+xml"/>
  <Override PartName="/xl/charts/chart52.xml" ContentType="application/vnd.openxmlformats-officedocument.drawingml.chart+xml"/>
  <Override PartName="/xl/drawings/drawing51.xml" ContentType="application/vnd.openxmlformats-officedocument.drawingml.chartshapes+xml"/>
  <Override PartName="/xl/drawings/drawing52.xml" ContentType="application/vnd.openxmlformats-officedocument.drawing+xml"/>
  <Override PartName="/xl/charts/chart53.xml" ContentType="application/vnd.openxmlformats-officedocument.drawingml.chart+xml"/>
  <Override PartName="/xl/theme/themeOverride16.xml" ContentType="application/vnd.openxmlformats-officedocument.themeOverride+xml"/>
  <Override PartName="/xl/drawings/drawing53.xml" ContentType="application/vnd.openxmlformats-officedocument.drawingml.chartshapes+xml"/>
  <Override PartName="/xl/charts/chart54.xml" ContentType="application/vnd.openxmlformats-officedocument.drawingml.chart+xml"/>
  <Override PartName="/xl/theme/themeOverride17.xml" ContentType="application/vnd.openxmlformats-officedocument.themeOverride+xml"/>
  <Override PartName="/xl/drawings/drawing54.xml" ContentType="application/vnd.openxmlformats-officedocument.drawingml.chartshapes+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ml.chartshapes+xml"/>
  <Override PartName="/xl/charts/chart56.xml" ContentType="application/vnd.openxmlformats-officedocument.drawingml.chart+xml"/>
  <Override PartName="/xl/drawings/drawing57.xml" ContentType="application/vnd.openxmlformats-officedocument.drawingml.chartshapes+xml"/>
  <Override PartName="/xl/charts/chart57.xml" ContentType="application/vnd.openxmlformats-officedocument.drawingml.chart+xml"/>
  <Override PartName="/xl/drawings/drawing58.xml" ContentType="application/vnd.openxmlformats-officedocument.drawingml.chartshapes+xml"/>
  <Override PartName="/xl/drawings/drawing59.xml" ContentType="application/vnd.openxmlformats-officedocument.drawing+xml"/>
  <Override PartName="/xl/charts/chart58.xml" ContentType="application/vnd.openxmlformats-officedocument.drawingml.chart+xml"/>
  <Override PartName="/xl/theme/themeOverride18.xml" ContentType="application/vnd.openxmlformats-officedocument.themeOverride+xml"/>
  <Override PartName="/xl/drawings/drawing60.xml" ContentType="application/vnd.openxmlformats-officedocument.drawingml.chartshapes+xml"/>
  <Override PartName="/xl/charts/chart59.xml" ContentType="application/vnd.openxmlformats-officedocument.drawingml.chart+xml"/>
  <Override PartName="/xl/theme/themeOverride19.xml" ContentType="application/vnd.openxmlformats-officedocument.themeOverride+xml"/>
  <Override PartName="/xl/drawings/drawing61.xml" ContentType="application/vnd.openxmlformats-officedocument.drawingml.chartshapes+xml"/>
  <Override PartName="/xl/drawings/drawing62.xml" ContentType="application/vnd.openxmlformats-officedocument.drawing+xml"/>
  <Override PartName="/xl/charts/chart60.xml" ContentType="application/vnd.openxmlformats-officedocument.drawingml.chart+xml"/>
  <Override PartName="/xl/drawings/drawing63.xml" ContentType="application/vnd.openxmlformats-officedocument.drawing+xml"/>
  <Override PartName="/xl/charts/chart61.xml" ContentType="application/vnd.openxmlformats-officedocument.drawingml.chart+xml"/>
  <Override PartName="/xl/drawings/drawing64.xml" ContentType="application/vnd.openxmlformats-officedocument.drawingml.chartshapes+xml"/>
  <Override PartName="/xl/charts/chart62.xml" ContentType="application/vnd.openxmlformats-officedocument.drawingml.chart+xml"/>
  <Override PartName="/xl/charts/chart63.xml" ContentType="application/vnd.openxmlformats-officedocument.drawingml.chart+xml"/>
  <Override PartName="/xl/drawings/drawing65.xml" ContentType="application/vnd.openxmlformats-officedocument.drawing+xml"/>
  <Override PartName="/xl/charts/chart64.xml" ContentType="application/vnd.openxmlformats-officedocument.drawingml.chart+xml"/>
  <Override PartName="/xl/theme/themeOverride20.xml" ContentType="application/vnd.openxmlformats-officedocument.themeOverride+xml"/>
  <Override PartName="/xl/drawings/drawing66.xml" ContentType="application/vnd.openxmlformats-officedocument.drawingml.chartshapes+xml"/>
  <Override PartName="/xl/charts/chart65.xml" ContentType="application/vnd.openxmlformats-officedocument.drawingml.chart+xml"/>
  <Override PartName="/xl/theme/themeOverride21.xml" ContentType="application/vnd.openxmlformats-officedocument.themeOverride+xml"/>
  <Override PartName="/xl/drawings/drawing67.xml" ContentType="application/vnd.openxmlformats-officedocument.drawingml.chartshapes+xml"/>
  <Override PartName="/xl/drawings/drawing68.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drawings/drawing69.xml" ContentType="application/vnd.openxmlformats-officedocument.drawing+xml"/>
  <Override PartName="/xl/charts/chart68.xml" ContentType="application/vnd.openxmlformats-officedocument.drawingml.chart+xml"/>
  <Override PartName="/xl/drawings/drawing70.xml" ContentType="application/vnd.openxmlformats-officedocument.drawingml.chartshapes+xml"/>
  <Override PartName="/xl/charts/chart69.xml" ContentType="application/vnd.openxmlformats-officedocument.drawingml.chart+xml"/>
  <Override PartName="/xl/drawings/drawing71.xml" ContentType="application/vnd.openxmlformats-officedocument.drawingml.chartshapes+xml"/>
  <Override PartName="/xl/charts/chart70.xml" ContentType="application/vnd.openxmlformats-officedocument.drawingml.chart+xml"/>
  <Override PartName="/xl/drawings/drawing72.xml" ContentType="application/vnd.openxmlformats-officedocument.drawingml.chartshapes+xml"/>
  <Override PartName="/xl/drawings/drawing73.xml" ContentType="application/vnd.openxmlformats-officedocument.drawing+xml"/>
  <Override PartName="/xl/charts/chart71.xml" ContentType="application/vnd.openxmlformats-officedocument.drawingml.chart+xml"/>
  <Override PartName="/xl/theme/themeOverride22.xml" ContentType="application/vnd.openxmlformats-officedocument.themeOverride+xml"/>
  <Override PartName="/xl/drawings/drawing74.xml" ContentType="application/vnd.openxmlformats-officedocument.drawingml.chartshapes+xml"/>
  <Override PartName="/xl/charts/chart72.xml" ContentType="application/vnd.openxmlformats-officedocument.drawingml.chart+xml"/>
  <Override PartName="/xl/theme/themeOverride23.xml" ContentType="application/vnd.openxmlformats-officedocument.themeOverride+xml"/>
  <Override PartName="/xl/drawings/drawing75.xml" ContentType="application/vnd.openxmlformats-officedocument.drawingml.chartshapes+xml"/>
  <Override PartName="/xl/drawings/drawing76.xml" ContentType="application/vnd.openxmlformats-officedocument.drawing+xml"/>
  <Override PartName="/xl/charts/chart73.xml" ContentType="application/vnd.openxmlformats-officedocument.drawingml.chart+xml"/>
  <Override PartName="/xl/theme/themeOverride24.xml" ContentType="application/vnd.openxmlformats-officedocument.themeOverride+xml"/>
  <Override PartName="/xl/drawings/drawing77.xml" ContentType="application/vnd.openxmlformats-officedocument.drawingml.chartshapes+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drawings/drawing78.xml" ContentType="application/vnd.openxmlformats-officedocument.drawing+xml"/>
  <Override PartName="/xl/charts/chart77.xml" ContentType="application/vnd.openxmlformats-officedocument.drawingml.chart+xml"/>
  <Override PartName="/xl/drawings/drawing79.xml" ContentType="application/vnd.openxmlformats-officedocument.drawingml.chartshapes+xml"/>
  <Override PartName="/xl/charts/chart78.xml" ContentType="application/vnd.openxmlformats-officedocument.drawingml.chart+xml"/>
  <Override PartName="/xl/drawings/drawing80.xml" ContentType="application/vnd.openxmlformats-officedocument.drawingml.chartshapes+xml"/>
  <Override PartName="/xl/charts/chart79.xml" ContentType="application/vnd.openxmlformats-officedocument.drawingml.chart+xml"/>
  <Override PartName="/xl/drawings/drawing81.xml" ContentType="application/vnd.openxmlformats-officedocument.drawingml.chartshapes+xml"/>
  <Override PartName="/xl/drawings/drawing8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8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always" codeName="ThisWorkbook"/>
  <mc:AlternateContent xmlns:mc="http://schemas.openxmlformats.org/markup-compatibility/2006">
    <mc:Choice Requires="x15">
      <x15ac:absPath xmlns:x15ac="http://schemas.microsoft.com/office/spreadsheetml/2010/11/ac" url="Y:\102 県民生活基本調査\12 R8県民生活基本調査\07_報告書\HP公表用\03設問別\"/>
    </mc:Choice>
  </mc:AlternateContent>
  <xr:revisionPtr revIDLastSave="0" documentId="13_ncr:1_{B74150B0-58DB-4F2C-BFDB-92D0C4C6ABD2}" xr6:coauthVersionLast="47" xr6:coauthVersionMax="47" xr10:uidLastSave="{00000000-0000-0000-0000-000000000000}"/>
  <bookViews>
    <workbookView xWindow="-120" yWindow="-120" windowWidth="29040" windowHeight="15720" tabRatio="942" xr2:uid="{24FB2BA7-3ABF-433F-829A-9AA48C3237A8}"/>
  </bookViews>
  <sheets>
    <sheet name="13" sheetId="48799" r:id="rId1"/>
    <sheet name="14" sheetId="48754" r:id="rId2"/>
    <sheet name="15" sheetId="48808" r:id="rId3"/>
    <sheet name="16" sheetId="48778" r:id="rId4"/>
    <sheet name="17" sheetId="48801" r:id="rId5"/>
    <sheet name="18" sheetId="48756" r:id="rId6"/>
    <sheet name="19" sheetId="48755" r:id="rId7"/>
    <sheet name="20" sheetId="48802" r:id="rId8"/>
    <sheet name="21" sheetId="48803" r:id="rId9"/>
    <sheet name="22" sheetId="48813" r:id="rId10"/>
    <sheet name="23" sheetId="48764" r:id="rId11"/>
    <sheet name="24" sheetId="48765" r:id="rId12"/>
    <sheet name="25" sheetId="48783" r:id="rId13"/>
    <sheet name="26" sheetId="48759" r:id="rId14"/>
    <sheet name="27" sheetId="48762" r:id="rId15"/>
    <sheet name="28" sheetId="48781" r:id="rId16"/>
    <sheet name="29" sheetId="48768" r:id="rId17"/>
    <sheet name="30" sheetId="48769" r:id="rId18"/>
    <sheet name="31" sheetId="48785" r:id="rId19"/>
    <sheet name="32" sheetId="48770" r:id="rId20"/>
    <sheet name="33" sheetId="48786" r:id="rId21"/>
    <sheet name="34" sheetId="48771" r:id="rId22"/>
    <sheet name="35" sheetId="48787" r:id="rId23"/>
    <sheet name="36" sheetId="48772" r:id="rId24"/>
    <sheet name="37" sheetId="48773" r:id="rId25"/>
    <sheet name="38" sheetId="48788" r:id="rId26"/>
    <sheet name="39" sheetId="48805" r:id="rId27"/>
    <sheet name="40" sheetId="48806" r:id="rId28"/>
    <sheet name="41" sheetId="48807" r:id="rId29"/>
    <sheet name="42" sheetId="48757" r:id="rId30"/>
    <sheet name="43" sheetId="48758" r:id="rId31"/>
    <sheet name="44" sheetId="48780" r:id="rId32"/>
    <sheet name="統計表（コピペ）" sheetId="48811" state="hidden" r:id="rId33"/>
    <sheet name="データ（Q1～Q12)" sheetId="256" state="hidden" r:id="rId34"/>
    <sheet name="データ（Q４)" sheetId="48815" state="hidden" r:id="rId35"/>
    <sheet name="データ（居住地等別）（要確認）" sheetId="48809" state="hidden" r:id="rId36"/>
    <sheet name="データ（Q4居住地等別）" sheetId="48816" state="hidden" r:id="rId37"/>
  </sheets>
  <definedNames>
    <definedName name="_xlnm._FilterDatabase" localSheetId="33" hidden="1">'データ（Q1～Q12)'!$Y$64:$AH$65</definedName>
    <definedName name="_xlnm._FilterDatabase" localSheetId="34" hidden="1">'データ（Q４)'!$Y$54:$AH$55</definedName>
    <definedName name="code" localSheetId="3">#REF!</definedName>
    <definedName name="code" localSheetId="8">#REF!</definedName>
    <definedName name="code" localSheetId="12">#REF!</definedName>
    <definedName name="code" localSheetId="15">#REF!</definedName>
    <definedName name="code" localSheetId="18">#REF!</definedName>
    <definedName name="code" localSheetId="20">#REF!</definedName>
    <definedName name="code" localSheetId="22">#REF!</definedName>
    <definedName name="code" localSheetId="25">#REF!</definedName>
    <definedName name="code" localSheetId="31">#REF!</definedName>
    <definedName name="code">#REF!</definedName>
    <definedName name="Data" localSheetId="0">#REF!</definedName>
    <definedName name="Data" localSheetId="3">#REF!</definedName>
    <definedName name="Data" localSheetId="8">#REF!</definedName>
    <definedName name="Data" localSheetId="12">#REF!</definedName>
    <definedName name="Data" localSheetId="15">#REF!</definedName>
    <definedName name="Data" localSheetId="18">#REF!</definedName>
    <definedName name="Data" localSheetId="20">#REF!</definedName>
    <definedName name="Data" localSheetId="22">#REF!</definedName>
    <definedName name="Data" localSheetId="25">#REF!</definedName>
    <definedName name="Data" localSheetId="31">#REF!</definedName>
    <definedName name="Data">#REF!</definedName>
    <definedName name="DataEnd" localSheetId="0">#REF!</definedName>
    <definedName name="DataEnd" localSheetId="3">#REF!</definedName>
    <definedName name="DataEnd" localSheetId="4">#REF!</definedName>
    <definedName name="DataEnd" localSheetId="5">#REF!</definedName>
    <definedName name="DataEnd" localSheetId="6">#REF!</definedName>
    <definedName name="DataEnd" localSheetId="7">#REF!</definedName>
    <definedName name="DataEnd" localSheetId="8">#REF!</definedName>
    <definedName name="DataEnd" localSheetId="9">#REF!</definedName>
    <definedName name="DataEnd" localSheetId="10">#REF!</definedName>
    <definedName name="DataEnd" localSheetId="11">#REF!</definedName>
    <definedName name="DataEnd" localSheetId="12">#REF!</definedName>
    <definedName name="DataEnd" localSheetId="13">#REF!</definedName>
    <definedName name="DataEnd" localSheetId="14">#REF!</definedName>
    <definedName name="DataEnd" localSheetId="15">#REF!</definedName>
    <definedName name="DataEnd" localSheetId="16">#REF!</definedName>
    <definedName name="DataEnd" localSheetId="17">#REF!</definedName>
    <definedName name="DataEnd" localSheetId="18">#REF!</definedName>
    <definedName name="DataEnd" localSheetId="19">#REF!</definedName>
    <definedName name="DataEnd" localSheetId="20">#REF!</definedName>
    <definedName name="DataEnd" localSheetId="21">#REF!</definedName>
    <definedName name="DataEnd" localSheetId="22">#REF!</definedName>
    <definedName name="DataEnd" localSheetId="23">#REF!</definedName>
    <definedName name="DataEnd" localSheetId="24">#REF!</definedName>
    <definedName name="DataEnd" localSheetId="25">#REF!</definedName>
    <definedName name="DataEnd" localSheetId="29">#REF!</definedName>
    <definedName name="DataEnd" localSheetId="30">#REF!</definedName>
    <definedName name="DataEnd" localSheetId="31">#REF!</definedName>
    <definedName name="DataEnd">#REF!</definedName>
    <definedName name="Hyousoku" localSheetId="3">#REF!</definedName>
    <definedName name="Hyousoku" localSheetId="4">#REF!</definedName>
    <definedName name="Hyousoku" localSheetId="5">#REF!</definedName>
    <definedName name="Hyousoku" localSheetId="6">#REF!</definedName>
    <definedName name="Hyousoku" localSheetId="7">#REF!</definedName>
    <definedName name="Hyousoku" localSheetId="8">#REF!</definedName>
    <definedName name="Hyousoku" localSheetId="9">#REF!</definedName>
    <definedName name="Hyousoku" localSheetId="10">#REF!</definedName>
    <definedName name="Hyousoku" localSheetId="11">#REF!</definedName>
    <definedName name="Hyousoku" localSheetId="12">#REF!</definedName>
    <definedName name="Hyousoku" localSheetId="13">#REF!</definedName>
    <definedName name="Hyousoku" localSheetId="14">#REF!</definedName>
    <definedName name="Hyousoku" localSheetId="15">#REF!</definedName>
    <definedName name="Hyousoku" localSheetId="16">#REF!</definedName>
    <definedName name="Hyousoku" localSheetId="17">#REF!</definedName>
    <definedName name="Hyousoku" localSheetId="18">#REF!</definedName>
    <definedName name="Hyousoku" localSheetId="19">#REF!</definedName>
    <definedName name="Hyousoku" localSheetId="20">#REF!</definedName>
    <definedName name="Hyousoku" localSheetId="21">#REF!</definedName>
    <definedName name="Hyousoku" localSheetId="22">#REF!</definedName>
    <definedName name="Hyousoku" localSheetId="23">#REF!</definedName>
    <definedName name="Hyousoku" localSheetId="24">#REF!</definedName>
    <definedName name="Hyousoku" localSheetId="25">#REF!</definedName>
    <definedName name="Hyousoku" localSheetId="29">#REF!</definedName>
    <definedName name="Hyousoku" localSheetId="30">#REF!</definedName>
    <definedName name="Hyousoku" localSheetId="31">#REF!</definedName>
    <definedName name="Hyousoku">#REF!</definedName>
    <definedName name="HyousokuArea" localSheetId="3">#REF!</definedName>
    <definedName name="HyousokuArea" localSheetId="4">#REF!</definedName>
    <definedName name="HyousokuArea" localSheetId="5">#REF!</definedName>
    <definedName name="HyousokuArea" localSheetId="6">#REF!</definedName>
    <definedName name="HyousokuArea" localSheetId="7">#REF!</definedName>
    <definedName name="HyousokuArea" localSheetId="8">#REF!</definedName>
    <definedName name="HyousokuArea" localSheetId="9">#REF!</definedName>
    <definedName name="HyousokuArea" localSheetId="10">#REF!</definedName>
    <definedName name="HyousokuArea" localSheetId="11">#REF!</definedName>
    <definedName name="HyousokuArea" localSheetId="12">#REF!</definedName>
    <definedName name="HyousokuArea" localSheetId="13">#REF!</definedName>
    <definedName name="HyousokuArea" localSheetId="14">#REF!</definedName>
    <definedName name="HyousokuArea" localSheetId="15">#REF!</definedName>
    <definedName name="HyousokuArea" localSheetId="16">#REF!</definedName>
    <definedName name="HyousokuArea" localSheetId="17">#REF!</definedName>
    <definedName name="HyousokuArea" localSheetId="18">#REF!</definedName>
    <definedName name="HyousokuArea" localSheetId="19">#REF!</definedName>
    <definedName name="HyousokuArea" localSheetId="20">#REF!</definedName>
    <definedName name="HyousokuArea" localSheetId="21">#REF!</definedName>
    <definedName name="HyousokuArea" localSheetId="22">#REF!</definedName>
    <definedName name="HyousokuArea" localSheetId="23">#REF!</definedName>
    <definedName name="HyousokuArea" localSheetId="24">#REF!</definedName>
    <definedName name="HyousokuArea" localSheetId="25">#REF!</definedName>
    <definedName name="HyousokuArea" localSheetId="29">#REF!</definedName>
    <definedName name="HyousokuArea" localSheetId="30">#REF!</definedName>
    <definedName name="HyousokuArea" localSheetId="31">#REF!</definedName>
    <definedName name="HyousokuArea">#REF!</definedName>
    <definedName name="HyousokuEnd" localSheetId="3">#REF!</definedName>
    <definedName name="HyousokuEnd" localSheetId="4">#REF!</definedName>
    <definedName name="HyousokuEnd" localSheetId="5">#REF!</definedName>
    <definedName name="HyousokuEnd" localSheetId="6">#REF!</definedName>
    <definedName name="HyousokuEnd" localSheetId="7">#REF!</definedName>
    <definedName name="HyousokuEnd" localSheetId="8">#REF!</definedName>
    <definedName name="HyousokuEnd" localSheetId="9">#REF!</definedName>
    <definedName name="HyousokuEnd" localSheetId="10">#REF!</definedName>
    <definedName name="HyousokuEnd" localSheetId="11">#REF!</definedName>
    <definedName name="HyousokuEnd" localSheetId="12">#REF!</definedName>
    <definedName name="HyousokuEnd" localSheetId="13">#REF!</definedName>
    <definedName name="HyousokuEnd" localSheetId="14">#REF!</definedName>
    <definedName name="HyousokuEnd" localSheetId="15">#REF!</definedName>
    <definedName name="HyousokuEnd" localSheetId="16">#REF!</definedName>
    <definedName name="HyousokuEnd" localSheetId="17">#REF!</definedName>
    <definedName name="HyousokuEnd" localSheetId="18">#REF!</definedName>
    <definedName name="HyousokuEnd" localSheetId="19">#REF!</definedName>
    <definedName name="HyousokuEnd" localSheetId="20">#REF!</definedName>
    <definedName name="HyousokuEnd" localSheetId="21">#REF!</definedName>
    <definedName name="HyousokuEnd" localSheetId="22">#REF!</definedName>
    <definedName name="HyousokuEnd" localSheetId="23">#REF!</definedName>
    <definedName name="HyousokuEnd" localSheetId="24">#REF!</definedName>
    <definedName name="HyousokuEnd" localSheetId="25">#REF!</definedName>
    <definedName name="HyousokuEnd" localSheetId="29">#REF!</definedName>
    <definedName name="HyousokuEnd" localSheetId="30">#REF!</definedName>
    <definedName name="HyousokuEnd" localSheetId="31">#REF!</definedName>
    <definedName name="HyousokuEnd">#REF!</definedName>
    <definedName name="Hyoutou" localSheetId="0">#REF!</definedName>
    <definedName name="Hyoutou" localSheetId="3">#REF!</definedName>
    <definedName name="Hyoutou" localSheetId="8">#REF!</definedName>
    <definedName name="Hyoutou" localSheetId="12">#REF!</definedName>
    <definedName name="Hyoutou" localSheetId="15">#REF!</definedName>
    <definedName name="Hyoutou" localSheetId="18">#REF!</definedName>
    <definedName name="Hyoutou" localSheetId="20">#REF!</definedName>
    <definedName name="Hyoutou" localSheetId="22">#REF!</definedName>
    <definedName name="Hyoutou" localSheetId="25">#REF!</definedName>
    <definedName name="Hyoutou" localSheetId="31">#REF!</definedName>
    <definedName name="Hyoutou">#REF!</definedName>
    <definedName name="_xlnm.Print_Area" localSheetId="0">'13'!$A$1:$T$50</definedName>
    <definedName name="_xlnm.Print_Area" localSheetId="1">'14'!$A$1:$L$60</definedName>
    <definedName name="_xlnm.Print_Area" localSheetId="5">'18'!$A$1:$L$46</definedName>
    <definedName name="_xlnm.Print_Area" localSheetId="8">'21'!$A$1:$K$45</definedName>
    <definedName name="_xlnm.Print_Area" localSheetId="10">'23'!$A$1:$L$61</definedName>
    <definedName name="_xlnm.Print_Area" localSheetId="11">'24'!$A$1:$Q$57</definedName>
    <definedName name="_xlnm.Print_Area" localSheetId="13">'26'!$A$1:$L$60</definedName>
    <definedName name="_xlnm.Print_Area" localSheetId="14">'27'!$A$1:$L$51</definedName>
    <definedName name="_xlnm.Print_Area" localSheetId="17">'30'!$A$1:$K$54</definedName>
    <definedName name="_xlnm.Print_Area" localSheetId="19">'32'!$A$1:$L$64</definedName>
    <definedName name="_xlnm.Print_Area" localSheetId="21">'34'!$A$1:$M$61</definedName>
    <definedName name="Rangai" localSheetId="3">#REF!</definedName>
    <definedName name="Rangai" localSheetId="8">#REF!</definedName>
    <definedName name="Rangai" localSheetId="12">#REF!</definedName>
    <definedName name="Rangai" localSheetId="15">#REF!</definedName>
    <definedName name="Rangai" localSheetId="18">#REF!</definedName>
    <definedName name="Rangai" localSheetId="20">#REF!</definedName>
    <definedName name="Rangai" localSheetId="22">#REF!</definedName>
    <definedName name="Rangai" localSheetId="25">#REF!</definedName>
    <definedName name="Rangai" localSheetId="31">#REF!</definedName>
    <definedName name="Rangai">#REF!</definedName>
    <definedName name="Rangai0" localSheetId="3">#REF!</definedName>
    <definedName name="Rangai0" localSheetId="4">#REF!</definedName>
    <definedName name="Rangai0" localSheetId="5">#REF!</definedName>
    <definedName name="Rangai0" localSheetId="6">#REF!</definedName>
    <definedName name="Rangai0" localSheetId="7">#REF!</definedName>
    <definedName name="Rangai0" localSheetId="8">#REF!</definedName>
    <definedName name="Rangai0" localSheetId="9">#REF!</definedName>
    <definedName name="Rangai0" localSheetId="10">#REF!</definedName>
    <definedName name="Rangai0" localSheetId="11">#REF!</definedName>
    <definedName name="Rangai0" localSheetId="12">#REF!</definedName>
    <definedName name="Rangai0" localSheetId="13">#REF!</definedName>
    <definedName name="Rangai0" localSheetId="14">#REF!</definedName>
    <definedName name="Rangai0" localSheetId="15">#REF!</definedName>
    <definedName name="Rangai0" localSheetId="16">#REF!</definedName>
    <definedName name="Rangai0" localSheetId="17">#REF!</definedName>
    <definedName name="Rangai0" localSheetId="18">#REF!</definedName>
    <definedName name="Rangai0" localSheetId="19">#REF!</definedName>
    <definedName name="Rangai0" localSheetId="20">#REF!</definedName>
    <definedName name="Rangai0" localSheetId="21">#REF!</definedName>
    <definedName name="Rangai0" localSheetId="22">#REF!</definedName>
    <definedName name="Rangai0" localSheetId="23">#REF!</definedName>
    <definedName name="Rangai0" localSheetId="24">#REF!</definedName>
    <definedName name="Rangai0" localSheetId="25">#REF!</definedName>
    <definedName name="Rangai0" localSheetId="29">#REF!</definedName>
    <definedName name="Rangai0" localSheetId="30">#REF!</definedName>
    <definedName name="Rangai0" localSheetId="31">#REF!</definedName>
    <definedName name="Rangai0">#REF!</definedName>
    <definedName name="Rangai01" localSheetId="7">#REF!</definedName>
    <definedName name="Rangai01" localSheetId="8">#REF!</definedName>
    <definedName name="Rangai01">#REF!</definedName>
    <definedName name="RangaiEng" localSheetId="3">#REF!</definedName>
    <definedName name="RangaiEng" localSheetId="8">#REF!</definedName>
    <definedName name="RangaiEng" localSheetId="12">#REF!</definedName>
    <definedName name="RangaiEng" localSheetId="15">#REF!</definedName>
    <definedName name="RangaiEng" localSheetId="18">#REF!</definedName>
    <definedName name="RangaiEng" localSheetId="20">#REF!</definedName>
    <definedName name="RangaiEng" localSheetId="22">#REF!</definedName>
    <definedName name="RangaiEng" localSheetId="25">#REF!</definedName>
    <definedName name="RangaiEng" localSheetId="31">#REF!</definedName>
    <definedName name="RangaiEng">#REF!</definedName>
    <definedName name="test" localSheetId="4">#REF!</definedName>
    <definedName name="test" localSheetId="7">#REF!</definedName>
    <definedName name="test" localSheetId="8">#REF!</definedName>
    <definedName name="test" localSheetId="9">#REF!</definedName>
    <definedName name="test">#REF!</definedName>
    <definedName name="Title" localSheetId="3">#REF!</definedName>
    <definedName name="Title" localSheetId="4">#REF!</definedName>
    <definedName name="Title" localSheetId="5">#REF!</definedName>
    <definedName name="Title" localSheetId="6">#REF!</definedName>
    <definedName name="Title" localSheetId="7">#REF!</definedName>
    <definedName name="Title" localSheetId="8">#REF!</definedName>
    <definedName name="Title" localSheetId="9">#REF!</definedName>
    <definedName name="Title" localSheetId="10">#REF!</definedName>
    <definedName name="Title" localSheetId="11">#REF!</definedName>
    <definedName name="Title" localSheetId="12">#REF!</definedName>
    <definedName name="Title" localSheetId="13">#REF!</definedName>
    <definedName name="Title" localSheetId="14">#REF!</definedName>
    <definedName name="Title" localSheetId="15">#REF!</definedName>
    <definedName name="Title" localSheetId="16">#REF!</definedName>
    <definedName name="Title" localSheetId="17">#REF!</definedName>
    <definedName name="Title" localSheetId="18">#REF!</definedName>
    <definedName name="Title" localSheetId="19">#REF!</definedName>
    <definedName name="Title" localSheetId="20">#REF!</definedName>
    <definedName name="Title" localSheetId="21">#REF!</definedName>
    <definedName name="Title" localSheetId="22">#REF!</definedName>
    <definedName name="Title" localSheetId="23">#REF!</definedName>
    <definedName name="Title" localSheetId="24">#REF!</definedName>
    <definedName name="Title" localSheetId="25">#REF!</definedName>
    <definedName name="Title" localSheetId="29">#REF!</definedName>
    <definedName name="Title" localSheetId="30">#REF!</definedName>
    <definedName name="Title" localSheetId="31">#REF!</definedName>
    <definedName name="Title">#REF!</definedName>
    <definedName name="Title01" localSheetId="7">#REF!</definedName>
    <definedName name="Title01" localSheetId="8">#REF!</definedName>
    <definedName name="Title01">#REF!</definedName>
    <definedName name="TitleEnglish" localSheetId="3">#REF!</definedName>
    <definedName name="TitleEnglish" localSheetId="4">#REF!</definedName>
    <definedName name="TitleEnglish" localSheetId="5">#REF!</definedName>
    <definedName name="TitleEnglish" localSheetId="6">#REF!</definedName>
    <definedName name="TitleEnglish" localSheetId="7">#REF!</definedName>
    <definedName name="TitleEnglish" localSheetId="8">#REF!</definedName>
    <definedName name="TitleEnglish" localSheetId="9">#REF!</definedName>
    <definedName name="TitleEnglish" localSheetId="10">#REF!</definedName>
    <definedName name="TitleEnglish" localSheetId="11">#REF!</definedName>
    <definedName name="TitleEnglish" localSheetId="12">#REF!</definedName>
    <definedName name="TitleEnglish" localSheetId="13">#REF!</definedName>
    <definedName name="TitleEnglish" localSheetId="14">#REF!</definedName>
    <definedName name="TitleEnglish" localSheetId="15">#REF!</definedName>
    <definedName name="TitleEnglish" localSheetId="16">#REF!</definedName>
    <definedName name="TitleEnglish" localSheetId="17">#REF!</definedName>
    <definedName name="TitleEnglish" localSheetId="18">#REF!</definedName>
    <definedName name="TitleEnglish" localSheetId="19">#REF!</definedName>
    <definedName name="TitleEnglish" localSheetId="20">#REF!</definedName>
    <definedName name="TitleEnglish" localSheetId="21">#REF!</definedName>
    <definedName name="TitleEnglish" localSheetId="22">#REF!</definedName>
    <definedName name="TitleEnglish" localSheetId="23">#REF!</definedName>
    <definedName name="TitleEnglish" localSheetId="24">#REF!</definedName>
    <definedName name="TitleEnglish" localSheetId="25">#REF!</definedName>
    <definedName name="TitleEnglish" localSheetId="29">#REF!</definedName>
    <definedName name="TitleEnglish" localSheetId="30">#REF!</definedName>
    <definedName name="TitleEnglish" localSheetId="31">#REF!</definedName>
    <definedName name="TitleEnglish">#REF!</definedName>
    <definedName name="TitleEnglish01" localSheetId="7">#REF!</definedName>
    <definedName name="TitleEnglish01" localSheetId="8">#REF!</definedName>
    <definedName name="TitleEnglish0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48771" l="1"/>
  <c r="C9" i="48813"/>
  <c r="B7" i="48813"/>
  <c r="G40" i="256"/>
  <c r="C16" i="48809"/>
  <c r="D16" i="48809"/>
  <c r="E16" i="48809"/>
  <c r="C17" i="48809"/>
  <c r="D17" i="48809"/>
  <c r="E17" i="48809"/>
  <c r="C18" i="48809"/>
  <c r="D18" i="48809"/>
  <c r="E18" i="48809"/>
  <c r="C19" i="48809"/>
  <c r="D19" i="48809"/>
  <c r="E19" i="48809"/>
  <c r="C20" i="48809"/>
  <c r="D20" i="48809"/>
  <c r="E20" i="48809"/>
  <c r="C21" i="48809"/>
  <c r="D21" i="48809"/>
  <c r="E21" i="48809"/>
  <c r="D15" i="48809"/>
  <c r="E15" i="48809"/>
  <c r="C15" i="48809"/>
  <c r="C12" i="48809"/>
  <c r="D12" i="48809"/>
  <c r="E12" i="48809"/>
  <c r="D11" i="48809"/>
  <c r="E11" i="48809"/>
  <c r="C11" i="48809"/>
  <c r="E14" i="48809"/>
  <c r="D14" i="48809"/>
  <c r="C14" i="48809"/>
  <c r="E10" i="48809"/>
  <c r="D10" i="48809"/>
  <c r="C10" i="48809"/>
  <c r="C6" i="48809"/>
  <c r="D6" i="48809"/>
  <c r="E6" i="48809"/>
  <c r="C7" i="48809"/>
  <c r="D7" i="48809"/>
  <c r="E7" i="48809"/>
  <c r="C8" i="48809"/>
  <c r="D8" i="48809"/>
  <c r="E8" i="48809"/>
  <c r="D5" i="48809"/>
  <c r="E5" i="48809"/>
  <c r="C5" i="48809"/>
  <c r="E4" i="48809"/>
  <c r="D4" i="48809"/>
  <c r="C4" i="48809"/>
  <c r="C76" i="48809"/>
  <c r="D76" i="48809"/>
  <c r="E76" i="48809"/>
  <c r="C77" i="48809"/>
  <c r="D77" i="48809"/>
  <c r="E77" i="48809"/>
  <c r="C78" i="48809"/>
  <c r="D78" i="48809"/>
  <c r="E78" i="48809"/>
  <c r="C79" i="48809"/>
  <c r="D79" i="48809"/>
  <c r="E79" i="48809"/>
  <c r="C80" i="48809"/>
  <c r="D80" i="48809"/>
  <c r="E80" i="48809"/>
  <c r="C81" i="48809"/>
  <c r="D81" i="48809"/>
  <c r="E81" i="48809"/>
  <c r="D75" i="48809"/>
  <c r="E75" i="48809"/>
  <c r="C75" i="48809"/>
  <c r="C72" i="48809"/>
  <c r="D72" i="48809"/>
  <c r="E72" i="48809"/>
  <c r="D71" i="48809"/>
  <c r="E71" i="48809"/>
  <c r="C71" i="48809"/>
  <c r="C66" i="48809"/>
  <c r="D66" i="48809"/>
  <c r="E66" i="48809"/>
  <c r="C67" i="48809"/>
  <c r="D67" i="48809"/>
  <c r="E67" i="48809"/>
  <c r="C68" i="48809"/>
  <c r="D68" i="48809"/>
  <c r="E68" i="48809"/>
  <c r="D65" i="48809"/>
  <c r="E65" i="48809"/>
  <c r="C65" i="48809"/>
  <c r="E74" i="48809"/>
  <c r="D74" i="48809"/>
  <c r="C74" i="48809"/>
  <c r="E70" i="48809"/>
  <c r="D70" i="48809"/>
  <c r="C70" i="48809"/>
  <c r="E64" i="48809"/>
  <c r="D64" i="48809"/>
  <c r="C64" i="48809"/>
  <c r="E241" i="48816"/>
  <c r="D241" i="48816"/>
  <c r="C241" i="48816"/>
  <c r="E240" i="48816"/>
  <c r="D240" i="48816"/>
  <c r="C240" i="48816"/>
  <c r="E239" i="48816"/>
  <c r="D239" i="48816"/>
  <c r="C239" i="48816"/>
  <c r="E238" i="48816"/>
  <c r="D238" i="48816"/>
  <c r="C238" i="48816"/>
  <c r="E237" i="48816"/>
  <c r="D237" i="48816"/>
  <c r="C237" i="48816"/>
  <c r="E236" i="48816"/>
  <c r="D236" i="48816"/>
  <c r="C236" i="48816"/>
  <c r="E235" i="48816"/>
  <c r="D235" i="48816"/>
  <c r="C235" i="48816"/>
  <c r="E234" i="48816"/>
  <c r="D234" i="48816"/>
  <c r="C234" i="48816"/>
  <c r="E232" i="48816"/>
  <c r="D232" i="48816"/>
  <c r="C232" i="48816"/>
  <c r="E231" i="48816"/>
  <c r="D231" i="48816"/>
  <c r="C231" i="48816"/>
  <c r="E230" i="48816"/>
  <c r="D230" i="48816"/>
  <c r="C230" i="48816"/>
  <c r="E228" i="48816"/>
  <c r="D228" i="48816"/>
  <c r="C228" i="48816"/>
  <c r="E227" i="48816"/>
  <c r="D227" i="48816"/>
  <c r="C227" i="48816"/>
  <c r="E226" i="48816"/>
  <c r="D226" i="48816"/>
  <c r="C226" i="48816"/>
  <c r="E225" i="48816"/>
  <c r="D225" i="48816"/>
  <c r="C225" i="48816"/>
  <c r="E224" i="48816"/>
  <c r="D224" i="48816"/>
  <c r="C224" i="48816"/>
  <c r="E221" i="48816"/>
  <c r="D221" i="48816"/>
  <c r="C221" i="48816"/>
  <c r="E220" i="48816"/>
  <c r="D220" i="48816"/>
  <c r="C220" i="48816"/>
  <c r="E219" i="48816"/>
  <c r="D219" i="48816"/>
  <c r="C219" i="48816"/>
  <c r="E218" i="48816"/>
  <c r="D218" i="48816"/>
  <c r="C218" i="48816"/>
  <c r="E217" i="48816"/>
  <c r="D217" i="48816"/>
  <c r="C217" i="48816"/>
  <c r="E216" i="48816"/>
  <c r="D216" i="48816"/>
  <c r="C216" i="48816"/>
  <c r="E215" i="48816"/>
  <c r="D215" i="48816"/>
  <c r="C215" i="48816"/>
  <c r="E214" i="48816"/>
  <c r="D214" i="48816"/>
  <c r="C214" i="48816"/>
  <c r="E212" i="48816"/>
  <c r="D212" i="48816"/>
  <c r="C212" i="48816"/>
  <c r="E211" i="48816"/>
  <c r="D211" i="48816"/>
  <c r="C211" i="48816"/>
  <c r="E210" i="48816"/>
  <c r="D210" i="48816"/>
  <c r="C210" i="48816"/>
  <c r="E208" i="48816"/>
  <c r="D208" i="48816"/>
  <c r="C208" i="48816"/>
  <c r="E207" i="48816"/>
  <c r="D207" i="48816"/>
  <c r="C207" i="48816"/>
  <c r="E206" i="48816"/>
  <c r="D206" i="48816"/>
  <c r="C206" i="48816"/>
  <c r="E205" i="48816"/>
  <c r="D205" i="48816"/>
  <c r="C205" i="48816"/>
  <c r="E204" i="48816"/>
  <c r="D204" i="48816"/>
  <c r="C204" i="48816"/>
  <c r="E201" i="48816"/>
  <c r="D201" i="48816"/>
  <c r="C201" i="48816"/>
  <c r="E200" i="48816"/>
  <c r="D200" i="48816"/>
  <c r="C200" i="48816"/>
  <c r="E199" i="48816"/>
  <c r="D199" i="48816"/>
  <c r="C199" i="48816"/>
  <c r="E198" i="48816"/>
  <c r="D198" i="48816"/>
  <c r="C198" i="48816"/>
  <c r="E197" i="48816"/>
  <c r="D197" i="48816"/>
  <c r="C197" i="48816"/>
  <c r="E196" i="48816"/>
  <c r="D196" i="48816"/>
  <c r="C196" i="48816"/>
  <c r="E195" i="48816"/>
  <c r="D195" i="48816"/>
  <c r="C195" i="48816"/>
  <c r="E194" i="48816"/>
  <c r="D194" i="48816"/>
  <c r="C194" i="48816"/>
  <c r="E192" i="48816"/>
  <c r="D192" i="48816"/>
  <c r="C192" i="48816"/>
  <c r="E191" i="48816"/>
  <c r="D191" i="48816"/>
  <c r="C191" i="48816"/>
  <c r="E190" i="48816"/>
  <c r="D190" i="48816"/>
  <c r="C190" i="48816"/>
  <c r="E188" i="48816"/>
  <c r="D188" i="48816"/>
  <c r="C188" i="48816"/>
  <c r="E187" i="48816"/>
  <c r="D187" i="48816"/>
  <c r="C187" i="48816"/>
  <c r="E186" i="48816"/>
  <c r="D186" i="48816"/>
  <c r="C186" i="48816"/>
  <c r="E185" i="48816"/>
  <c r="D185" i="48816"/>
  <c r="C185" i="48816"/>
  <c r="E184" i="48816"/>
  <c r="D184" i="48816"/>
  <c r="C184" i="48816"/>
  <c r="E181" i="48816"/>
  <c r="D181" i="48816"/>
  <c r="C181" i="48816"/>
  <c r="E180" i="48816"/>
  <c r="D180" i="48816"/>
  <c r="C180" i="48816"/>
  <c r="E179" i="48816"/>
  <c r="D179" i="48816"/>
  <c r="C179" i="48816"/>
  <c r="E178" i="48816"/>
  <c r="D178" i="48816"/>
  <c r="C178" i="48816"/>
  <c r="E177" i="48816"/>
  <c r="D177" i="48816"/>
  <c r="C177" i="48816"/>
  <c r="E176" i="48816"/>
  <c r="D176" i="48816"/>
  <c r="C176" i="48816"/>
  <c r="E175" i="48816"/>
  <c r="D175" i="48816"/>
  <c r="C175" i="48816"/>
  <c r="E174" i="48816"/>
  <c r="D174" i="48816"/>
  <c r="C174" i="48816"/>
  <c r="E172" i="48816"/>
  <c r="D172" i="48816"/>
  <c r="C172" i="48816"/>
  <c r="E171" i="48816"/>
  <c r="D171" i="48816"/>
  <c r="C171" i="48816"/>
  <c r="E170" i="48816"/>
  <c r="D170" i="48816"/>
  <c r="C170" i="48816"/>
  <c r="E168" i="48816"/>
  <c r="D168" i="48816"/>
  <c r="C168" i="48816"/>
  <c r="E167" i="48816"/>
  <c r="D167" i="48816"/>
  <c r="C167" i="48816"/>
  <c r="E166" i="48816"/>
  <c r="D166" i="48816"/>
  <c r="C166" i="48816"/>
  <c r="E165" i="48816"/>
  <c r="D165" i="48816"/>
  <c r="C165" i="48816"/>
  <c r="E164" i="48816"/>
  <c r="D164" i="48816"/>
  <c r="C164" i="48816"/>
  <c r="E161" i="48816"/>
  <c r="D161" i="48816"/>
  <c r="C161" i="48816"/>
  <c r="E160" i="48816"/>
  <c r="D160" i="48816"/>
  <c r="C160" i="48816"/>
  <c r="E159" i="48816"/>
  <c r="D159" i="48816"/>
  <c r="C159" i="48816"/>
  <c r="E158" i="48816"/>
  <c r="D158" i="48816"/>
  <c r="C158" i="48816"/>
  <c r="E157" i="48816"/>
  <c r="D157" i="48816"/>
  <c r="C157" i="48816"/>
  <c r="E156" i="48816"/>
  <c r="D156" i="48816"/>
  <c r="C156" i="48816"/>
  <c r="E155" i="48816"/>
  <c r="D155" i="48816"/>
  <c r="C155" i="48816"/>
  <c r="E154" i="48816"/>
  <c r="D154" i="48816"/>
  <c r="C154" i="48816"/>
  <c r="E152" i="48816"/>
  <c r="D152" i="48816"/>
  <c r="C152" i="48816"/>
  <c r="E151" i="48816"/>
  <c r="D151" i="48816"/>
  <c r="C151" i="48816"/>
  <c r="E150" i="48816"/>
  <c r="D150" i="48816"/>
  <c r="C150" i="48816"/>
  <c r="E148" i="48816"/>
  <c r="D148" i="48816"/>
  <c r="C148" i="48816"/>
  <c r="E147" i="48816"/>
  <c r="D147" i="48816"/>
  <c r="C147" i="48816"/>
  <c r="E146" i="48816"/>
  <c r="D146" i="48816"/>
  <c r="C146" i="48816"/>
  <c r="E145" i="48816"/>
  <c r="D145" i="48816"/>
  <c r="C145" i="48816"/>
  <c r="E144" i="48816"/>
  <c r="D144" i="48816"/>
  <c r="C144" i="48816"/>
  <c r="E141" i="48816"/>
  <c r="D141" i="48816"/>
  <c r="C141" i="48816"/>
  <c r="E140" i="48816"/>
  <c r="D140" i="48816"/>
  <c r="C140" i="48816"/>
  <c r="E139" i="48816"/>
  <c r="D139" i="48816"/>
  <c r="C139" i="48816"/>
  <c r="E138" i="48816"/>
  <c r="D138" i="48816"/>
  <c r="C138" i="48816"/>
  <c r="E137" i="48816"/>
  <c r="D137" i="48816"/>
  <c r="C137" i="48816"/>
  <c r="E136" i="48816"/>
  <c r="D136" i="48816"/>
  <c r="C136" i="48816"/>
  <c r="E135" i="48816"/>
  <c r="D135" i="48816"/>
  <c r="C135" i="48816"/>
  <c r="E134" i="48816"/>
  <c r="D134" i="48816"/>
  <c r="C134" i="48816"/>
  <c r="E132" i="48816"/>
  <c r="D132" i="48816"/>
  <c r="C132" i="48816"/>
  <c r="E131" i="48816"/>
  <c r="D131" i="48816"/>
  <c r="C131" i="48816"/>
  <c r="E130" i="48816"/>
  <c r="D130" i="48816"/>
  <c r="C130" i="48816"/>
  <c r="E128" i="48816"/>
  <c r="D128" i="48816"/>
  <c r="C128" i="48816"/>
  <c r="E127" i="48816"/>
  <c r="D127" i="48816"/>
  <c r="C127" i="48816"/>
  <c r="E126" i="48816"/>
  <c r="D126" i="48816"/>
  <c r="C126" i="48816"/>
  <c r="E125" i="48816"/>
  <c r="D125" i="48816"/>
  <c r="C125" i="48816"/>
  <c r="E124" i="48816"/>
  <c r="D124" i="48816"/>
  <c r="C124" i="48816"/>
  <c r="E121" i="48816"/>
  <c r="D121" i="48816"/>
  <c r="C121" i="48816"/>
  <c r="E120" i="48816"/>
  <c r="D120" i="48816"/>
  <c r="C120" i="48816"/>
  <c r="E119" i="48816"/>
  <c r="D119" i="48816"/>
  <c r="C119" i="48816"/>
  <c r="E118" i="48816"/>
  <c r="D118" i="48816"/>
  <c r="C118" i="48816"/>
  <c r="E117" i="48816"/>
  <c r="D117" i="48816"/>
  <c r="C117" i="48816"/>
  <c r="E116" i="48816"/>
  <c r="D116" i="48816"/>
  <c r="C116" i="48816"/>
  <c r="E115" i="48816"/>
  <c r="D115" i="48816"/>
  <c r="C115" i="48816"/>
  <c r="E114" i="48816"/>
  <c r="D114" i="48816"/>
  <c r="C114" i="48816"/>
  <c r="E112" i="48816"/>
  <c r="D112" i="48816"/>
  <c r="C112" i="48816"/>
  <c r="E111" i="48816"/>
  <c r="D111" i="48816"/>
  <c r="C111" i="48816"/>
  <c r="E110" i="48816"/>
  <c r="D110" i="48816"/>
  <c r="C110" i="48816"/>
  <c r="E108" i="48816"/>
  <c r="D108" i="48816"/>
  <c r="C108" i="48816"/>
  <c r="E107" i="48816"/>
  <c r="D107" i="48816"/>
  <c r="C107" i="48816"/>
  <c r="E106" i="48816"/>
  <c r="D106" i="48816"/>
  <c r="C106" i="48816"/>
  <c r="E105" i="48816"/>
  <c r="D105" i="48816"/>
  <c r="C105" i="48816"/>
  <c r="E104" i="48816"/>
  <c r="D104" i="48816"/>
  <c r="C104" i="48816"/>
  <c r="E101" i="48816"/>
  <c r="D101" i="48816"/>
  <c r="C101" i="48816"/>
  <c r="E100" i="48816"/>
  <c r="D100" i="48816"/>
  <c r="C100" i="48816"/>
  <c r="E99" i="48816"/>
  <c r="D99" i="48816"/>
  <c r="C99" i="48816"/>
  <c r="E98" i="48816"/>
  <c r="D98" i="48816"/>
  <c r="C98" i="48816"/>
  <c r="E97" i="48816"/>
  <c r="D97" i="48816"/>
  <c r="C97" i="48816"/>
  <c r="E96" i="48816"/>
  <c r="D96" i="48816"/>
  <c r="C96" i="48816"/>
  <c r="E95" i="48816"/>
  <c r="D95" i="48816"/>
  <c r="C95" i="48816"/>
  <c r="E94" i="48816"/>
  <c r="D94" i="48816"/>
  <c r="C94" i="48816"/>
  <c r="E92" i="48816"/>
  <c r="D92" i="48816"/>
  <c r="C92" i="48816"/>
  <c r="E91" i="48816"/>
  <c r="D91" i="48816"/>
  <c r="C91" i="48816"/>
  <c r="E90" i="48816"/>
  <c r="D90" i="48816"/>
  <c r="C90" i="48816"/>
  <c r="E88" i="48816"/>
  <c r="D88" i="48816"/>
  <c r="C88" i="48816"/>
  <c r="E87" i="48816"/>
  <c r="D87" i="48816"/>
  <c r="C87" i="48816"/>
  <c r="E86" i="48816"/>
  <c r="D86" i="48816"/>
  <c r="C86" i="48816"/>
  <c r="E85" i="48816"/>
  <c r="D85" i="48816"/>
  <c r="C85" i="48816"/>
  <c r="E84" i="48816"/>
  <c r="D84" i="48816"/>
  <c r="C84" i="48816"/>
  <c r="E81" i="48816"/>
  <c r="D81" i="48816"/>
  <c r="C81" i="48816"/>
  <c r="E80" i="48816"/>
  <c r="D80" i="48816"/>
  <c r="C80" i="48816"/>
  <c r="E79" i="48816"/>
  <c r="D79" i="48816"/>
  <c r="C79" i="48816"/>
  <c r="E78" i="48816"/>
  <c r="D78" i="48816"/>
  <c r="C78" i="48816"/>
  <c r="E77" i="48816"/>
  <c r="D77" i="48816"/>
  <c r="C77" i="48816"/>
  <c r="E76" i="48816"/>
  <c r="D76" i="48816"/>
  <c r="C76" i="48816"/>
  <c r="E75" i="48816"/>
  <c r="D75" i="48816"/>
  <c r="C75" i="48816"/>
  <c r="E74" i="48816"/>
  <c r="D74" i="48816"/>
  <c r="C74" i="48816"/>
  <c r="E72" i="48816"/>
  <c r="D72" i="48816"/>
  <c r="C72" i="48816"/>
  <c r="E71" i="48816"/>
  <c r="D71" i="48816"/>
  <c r="C71" i="48816"/>
  <c r="E70" i="48816"/>
  <c r="D70" i="48816"/>
  <c r="C70" i="48816"/>
  <c r="E68" i="48816"/>
  <c r="D68" i="48816"/>
  <c r="C68" i="48816"/>
  <c r="E67" i="48816"/>
  <c r="D67" i="48816"/>
  <c r="C67" i="48816"/>
  <c r="E66" i="48816"/>
  <c r="D66" i="48816"/>
  <c r="C66" i="48816"/>
  <c r="E65" i="48816"/>
  <c r="D65" i="48816"/>
  <c r="C65" i="48816"/>
  <c r="E64" i="48816"/>
  <c r="D64" i="48816"/>
  <c r="C64" i="48816"/>
  <c r="E61" i="48816"/>
  <c r="D61" i="48816"/>
  <c r="C61" i="48816"/>
  <c r="E60" i="48816"/>
  <c r="D60" i="48816"/>
  <c r="C60" i="48816"/>
  <c r="E59" i="48816"/>
  <c r="D59" i="48816"/>
  <c r="C59" i="48816"/>
  <c r="E58" i="48816"/>
  <c r="D58" i="48816"/>
  <c r="C58" i="48816"/>
  <c r="E57" i="48816"/>
  <c r="D57" i="48816"/>
  <c r="C57" i="48816"/>
  <c r="E56" i="48816"/>
  <c r="D56" i="48816"/>
  <c r="C56" i="48816"/>
  <c r="E55" i="48816"/>
  <c r="D55" i="48816"/>
  <c r="C55" i="48816"/>
  <c r="E54" i="48816"/>
  <c r="D54" i="48816"/>
  <c r="C54" i="48816"/>
  <c r="E52" i="48816"/>
  <c r="D52" i="48816"/>
  <c r="C52" i="48816"/>
  <c r="E51" i="48816"/>
  <c r="D51" i="48816"/>
  <c r="C51" i="48816"/>
  <c r="E50" i="48816"/>
  <c r="D50" i="48816"/>
  <c r="C50" i="48816"/>
  <c r="E48" i="48816"/>
  <c r="D48" i="48816"/>
  <c r="C48" i="48816"/>
  <c r="E47" i="48816"/>
  <c r="D47" i="48816"/>
  <c r="C47" i="48816"/>
  <c r="E46" i="48816"/>
  <c r="D46" i="48816"/>
  <c r="C46" i="48816"/>
  <c r="E45" i="48816"/>
  <c r="D45" i="48816"/>
  <c r="C45" i="48816"/>
  <c r="E44" i="48816"/>
  <c r="D44" i="48816"/>
  <c r="C44" i="48816"/>
  <c r="E41" i="48816"/>
  <c r="D41" i="48816"/>
  <c r="C41" i="48816"/>
  <c r="E40" i="48816"/>
  <c r="D40" i="48816"/>
  <c r="C40" i="48816"/>
  <c r="E39" i="48816"/>
  <c r="D39" i="48816"/>
  <c r="C39" i="48816"/>
  <c r="E38" i="48816"/>
  <c r="D38" i="48816"/>
  <c r="C38" i="48816"/>
  <c r="E37" i="48816"/>
  <c r="D37" i="48816"/>
  <c r="C37" i="48816"/>
  <c r="E36" i="48816"/>
  <c r="D36" i="48816"/>
  <c r="C36" i="48816"/>
  <c r="E35" i="48816"/>
  <c r="D35" i="48816"/>
  <c r="C35" i="48816"/>
  <c r="E34" i="48816"/>
  <c r="D34" i="48816"/>
  <c r="C34" i="48816"/>
  <c r="E32" i="48816"/>
  <c r="D32" i="48816"/>
  <c r="C32" i="48816"/>
  <c r="E31" i="48816"/>
  <c r="D31" i="48816"/>
  <c r="C31" i="48816"/>
  <c r="E30" i="48816"/>
  <c r="D30" i="48816"/>
  <c r="C30" i="48816"/>
  <c r="E28" i="48816"/>
  <c r="D28" i="48816"/>
  <c r="C28" i="48816"/>
  <c r="E27" i="48816"/>
  <c r="D27" i="48816"/>
  <c r="C27" i="48816"/>
  <c r="E26" i="48816"/>
  <c r="D26" i="48816"/>
  <c r="C26" i="48816"/>
  <c r="E25" i="48816"/>
  <c r="D25" i="48816"/>
  <c r="C25" i="48816"/>
  <c r="E24" i="48816"/>
  <c r="D24" i="48816"/>
  <c r="C24" i="48816"/>
  <c r="E21" i="48816"/>
  <c r="D21" i="48816"/>
  <c r="C21" i="48816"/>
  <c r="E20" i="48816"/>
  <c r="D20" i="48816"/>
  <c r="C20" i="48816"/>
  <c r="E19" i="48816"/>
  <c r="D19" i="48816"/>
  <c r="C19" i="48816"/>
  <c r="E18" i="48816"/>
  <c r="D18" i="48816"/>
  <c r="C18" i="48816"/>
  <c r="E17" i="48816"/>
  <c r="D17" i="48816"/>
  <c r="C17" i="48816"/>
  <c r="E16" i="48816"/>
  <c r="D16" i="48816"/>
  <c r="C16" i="48816"/>
  <c r="E15" i="48816"/>
  <c r="D15" i="48816"/>
  <c r="C15" i="48816"/>
  <c r="E14" i="48816"/>
  <c r="D14" i="48816"/>
  <c r="C14" i="48816"/>
  <c r="E12" i="48816"/>
  <c r="D12" i="48816"/>
  <c r="C12" i="48816"/>
  <c r="E11" i="48816"/>
  <c r="D11" i="48816"/>
  <c r="C11" i="48816"/>
  <c r="E10" i="48816"/>
  <c r="D10" i="48816"/>
  <c r="C10" i="48816"/>
  <c r="E8" i="48816"/>
  <c r="D8" i="48816"/>
  <c r="C8" i="48816"/>
  <c r="E7" i="48816"/>
  <c r="D7" i="48816"/>
  <c r="C7" i="48816"/>
  <c r="E6" i="48816"/>
  <c r="D6" i="48816"/>
  <c r="C6" i="48816"/>
  <c r="E5" i="48816"/>
  <c r="D5" i="48816"/>
  <c r="C5" i="48816"/>
  <c r="E4" i="48816"/>
  <c r="D4" i="48816"/>
  <c r="C4" i="48816"/>
  <c r="B128" i="48815"/>
  <c r="B112" i="48815"/>
  <c r="B101" i="48815"/>
  <c r="B83" i="48815"/>
  <c r="B68" i="48815"/>
  <c r="B62" i="48815"/>
  <c r="V49" i="48815"/>
  <c r="U49" i="48815"/>
  <c r="T49" i="48815"/>
  <c r="S49" i="48815"/>
  <c r="R49" i="48815"/>
  <c r="Q49" i="48815"/>
  <c r="P49" i="48815"/>
  <c r="O49" i="48815"/>
  <c r="N49" i="48815"/>
  <c r="M49" i="48815"/>
  <c r="B49" i="48815"/>
  <c r="B37" i="48815"/>
  <c r="G30" i="48815"/>
  <c r="B20" i="48815"/>
  <c r="B8" i="48815"/>
  <c r="C36" i="48809"/>
  <c r="D36" i="48809"/>
  <c r="E36" i="48809"/>
  <c r="C37" i="48809"/>
  <c r="D37" i="48809"/>
  <c r="E37" i="48809"/>
  <c r="C38" i="48809"/>
  <c r="D38" i="48809"/>
  <c r="E38" i="48809"/>
  <c r="C39" i="48809"/>
  <c r="D39" i="48809"/>
  <c r="E39" i="48809"/>
  <c r="C40" i="48809"/>
  <c r="D40" i="48809"/>
  <c r="E40" i="48809"/>
  <c r="C41" i="48809"/>
  <c r="D41" i="48809"/>
  <c r="E41" i="48809"/>
  <c r="D35" i="48809"/>
  <c r="E35" i="48809"/>
  <c r="D34" i="48809"/>
  <c r="E34" i="48809"/>
  <c r="C35" i="48809"/>
  <c r="C34" i="48809"/>
  <c r="C30" i="48809"/>
  <c r="D31" i="48809"/>
  <c r="E31" i="48809"/>
  <c r="D32" i="48809"/>
  <c r="E32" i="48809"/>
  <c r="C32" i="48809"/>
  <c r="C31" i="48809"/>
  <c r="D30" i="48809"/>
  <c r="E30" i="48809"/>
  <c r="D25" i="48809"/>
  <c r="E25" i="48809"/>
  <c r="D26" i="48809"/>
  <c r="E26" i="48809"/>
  <c r="D27" i="48809"/>
  <c r="E27" i="48809"/>
  <c r="D28" i="48809"/>
  <c r="E28" i="48809"/>
  <c r="D24" i="48809"/>
  <c r="E24" i="48809"/>
  <c r="C24" i="48809"/>
  <c r="C25" i="48809"/>
  <c r="C26" i="48809"/>
  <c r="C27" i="48809"/>
  <c r="C28" i="48809"/>
  <c r="C84" i="48809"/>
  <c r="C44" i="48809"/>
  <c r="V59" i="256"/>
  <c r="U59" i="256"/>
  <c r="T59" i="256"/>
  <c r="S59" i="256"/>
  <c r="R59" i="256"/>
  <c r="Q59" i="256"/>
  <c r="P59" i="256"/>
  <c r="O59" i="256"/>
  <c r="N59" i="256"/>
  <c r="M59" i="256"/>
  <c r="G32" i="256"/>
  <c r="B36" i="48801"/>
  <c r="B138" i="256"/>
  <c r="B6" i="48757"/>
  <c r="B122" i="256"/>
  <c r="B6" i="48805"/>
  <c r="B111" i="256"/>
  <c r="B7" i="48772"/>
  <c r="B93" i="256"/>
  <c r="B6" i="48771"/>
  <c r="B78" i="256"/>
  <c r="B5" i="48770"/>
  <c r="B72" i="256"/>
  <c r="B6" i="48768"/>
  <c r="B59" i="256"/>
  <c r="B6" i="48759"/>
  <c r="B47" i="256"/>
  <c r="B6" i="48764"/>
  <c r="B31" i="256"/>
  <c r="B6" i="48801"/>
  <c r="B8" i="256"/>
  <c r="B6" i="48754"/>
  <c r="B20" i="256"/>
  <c r="B6" i="48755"/>
  <c r="C25" i="48771"/>
  <c r="C60" i="48808"/>
  <c r="C58" i="48808"/>
  <c r="C56" i="48808"/>
  <c r="C54" i="48808"/>
  <c r="C52" i="48808"/>
  <c r="C50" i="48808"/>
  <c r="C48" i="48808"/>
  <c r="C46" i="48808"/>
  <c r="C44" i="48808"/>
  <c r="C42" i="48808"/>
  <c r="C40" i="48808"/>
  <c r="C26" i="48808"/>
  <c r="C24" i="48808"/>
  <c r="C22" i="48808"/>
  <c r="C20" i="48808"/>
  <c r="C18" i="48808"/>
  <c r="C16" i="48808"/>
  <c r="C14" i="48808"/>
  <c r="C12" i="48808"/>
  <c r="C8" i="48754"/>
  <c r="C27" i="48758"/>
  <c r="C25" i="48758"/>
  <c r="C23" i="48758"/>
  <c r="C27" i="48757"/>
  <c r="C26" i="48757"/>
  <c r="C24" i="48757"/>
  <c r="C8" i="48757"/>
  <c r="C28" i="48806"/>
  <c r="C27" i="48805"/>
  <c r="C26" i="48805"/>
  <c r="C25" i="48805"/>
  <c r="C8" i="48805"/>
  <c r="C5" i="48773"/>
  <c r="C26" i="48772"/>
  <c r="C9" i="48772"/>
  <c r="C8" i="48771"/>
  <c r="C22" i="48770"/>
  <c r="C19" i="48770"/>
  <c r="C6" i="48770"/>
  <c r="C6" i="48769"/>
  <c r="C4" i="48769"/>
  <c r="C26" i="48768"/>
  <c r="C8" i="48768"/>
  <c r="C8" i="48762"/>
  <c r="C6" i="48762"/>
  <c r="C8" i="48759"/>
  <c r="C5" i="48765"/>
  <c r="C10" i="48765"/>
  <c r="C8" i="48765"/>
  <c r="C25" i="48764"/>
  <c r="C8" i="48764"/>
  <c r="C38" i="48801"/>
  <c r="C8" i="48801"/>
  <c r="C5" i="48802"/>
  <c r="C24" i="48755"/>
  <c r="C8" i="48755"/>
  <c r="C32" i="48808"/>
  <c r="C3" i="48808"/>
  <c r="C25" i="48754"/>
  <c r="C236" i="48809"/>
  <c r="D236" i="48809"/>
  <c r="E236" i="48809"/>
  <c r="C237" i="48809"/>
  <c r="D237" i="48809"/>
  <c r="E237" i="48809"/>
  <c r="C238" i="48809"/>
  <c r="D238" i="48809"/>
  <c r="E238" i="48809"/>
  <c r="C239" i="48809"/>
  <c r="D239" i="48809"/>
  <c r="E239" i="48809"/>
  <c r="C240" i="48809"/>
  <c r="D240" i="48809"/>
  <c r="E240" i="48809"/>
  <c r="C241" i="48809"/>
  <c r="D241" i="48809"/>
  <c r="E241" i="48809"/>
  <c r="D235" i="48809"/>
  <c r="E235" i="48809"/>
  <c r="C235" i="48809"/>
  <c r="C232" i="48809"/>
  <c r="D232" i="48809"/>
  <c r="E232" i="48809"/>
  <c r="D231" i="48809"/>
  <c r="E231" i="48809"/>
  <c r="C231" i="48809"/>
  <c r="E234" i="48809"/>
  <c r="D234" i="48809"/>
  <c r="C234" i="48809"/>
  <c r="E230" i="48809"/>
  <c r="D230" i="48809"/>
  <c r="C230" i="48809"/>
  <c r="E224" i="48809"/>
  <c r="D224" i="48809"/>
  <c r="C224" i="48809"/>
  <c r="C225" i="48809"/>
  <c r="D225" i="48809"/>
  <c r="E225" i="48809"/>
  <c r="C226" i="48809"/>
  <c r="D226" i="48809"/>
  <c r="E226" i="48809"/>
  <c r="C227" i="48809"/>
  <c r="D227" i="48809"/>
  <c r="E227" i="48809"/>
  <c r="C228" i="48809"/>
  <c r="D228" i="48809"/>
  <c r="E228" i="48809"/>
  <c r="C216" i="48809"/>
  <c r="D216" i="48809"/>
  <c r="E216" i="48809"/>
  <c r="C217" i="48809"/>
  <c r="D217" i="48809"/>
  <c r="E217" i="48809"/>
  <c r="C218" i="48809"/>
  <c r="D218" i="48809"/>
  <c r="E218" i="48809"/>
  <c r="C219" i="48809"/>
  <c r="D219" i="48809"/>
  <c r="E219" i="48809"/>
  <c r="C220" i="48809"/>
  <c r="D220" i="48809"/>
  <c r="E220" i="48809"/>
  <c r="C221" i="48809"/>
  <c r="D221" i="48809"/>
  <c r="E221" i="48809"/>
  <c r="D215" i="48809"/>
  <c r="E215" i="48809"/>
  <c r="C215" i="48809"/>
  <c r="C212" i="48809"/>
  <c r="D212" i="48809"/>
  <c r="E212" i="48809"/>
  <c r="D211" i="48809"/>
  <c r="E211" i="48809"/>
  <c r="C211" i="48809"/>
  <c r="E214" i="48809"/>
  <c r="D214" i="48809"/>
  <c r="C214" i="48809"/>
  <c r="E210" i="48809"/>
  <c r="D210" i="48809"/>
  <c r="C210" i="48809"/>
  <c r="E204" i="48809"/>
  <c r="D204" i="48809"/>
  <c r="C204" i="48809"/>
  <c r="C205" i="48809"/>
  <c r="D205" i="48809"/>
  <c r="E205" i="48809"/>
  <c r="C206" i="48809"/>
  <c r="D206" i="48809"/>
  <c r="E206" i="48809"/>
  <c r="C207" i="48809"/>
  <c r="D207" i="48809"/>
  <c r="E207" i="48809"/>
  <c r="C208" i="48809"/>
  <c r="D208" i="48809"/>
  <c r="E208" i="48809"/>
  <c r="C196" i="48809"/>
  <c r="D196" i="48809"/>
  <c r="E196" i="48809"/>
  <c r="C197" i="48809"/>
  <c r="D197" i="48809"/>
  <c r="E197" i="48809"/>
  <c r="C198" i="48809"/>
  <c r="D198" i="48809"/>
  <c r="E198" i="48809"/>
  <c r="C199" i="48809"/>
  <c r="D199" i="48809"/>
  <c r="E199" i="48809"/>
  <c r="C200" i="48809"/>
  <c r="D200" i="48809"/>
  <c r="E200" i="48809"/>
  <c r="C201" i="48809"/>
  <c r="D201" i="48809"/>
  <c r="E201" i="48809"/>
  <c r="D195" i="48809"/>
  <c r="E195" i="48809"/>
  <c r="C195" i="48809"/>
  <c r="C192" i="48809"/>
  <c r="D192" i="48809"/>
  <c r="E192" i="48809"/>
  <c r="D191" i="48809"/>
  <c r="E191" i="48809"/>
  <c r="C191" i="48809"/>
  <c r="E194" i="48809"/>
  <c r="D194" i="48809"/>
  <c r="C194" i="48809"/>
  <c r="E190" i="48809"/>
  <c r="D190" i="48809"/>
  <c r="C190" i="48809"/>
  <c r="E184" i="48809"/>
  <c r="D184" i="48809"/>
  <c r="C184" i="48809"/>
  <c r="C185" i="48809"/>
  <c r="D185" i="48809"/>
  <c r="E185" i="48809"/>
  <c r="C186" i="48809"/>
  <c r="D186" i="48809"/>
  <c r="E186" i="48809"/>
  <c r="C187" i="48809"/>
  <c r="D187" i="48809"/>
  <c r="E187" i="48809"/>
  <c r="C188" i="48809"/>
  <c r="D188" i="48809"/>
  <c r="E188" i="48809"/>
  <c r="C176" i="48809"/>
  <c r="D176" i="48809"/>
  <c r="E176" i="48809"/>
  <c r="C177" i="48809"/>
  <c r="D177" i="48809"/>
  <c r="E177" i="48809"/>
  <c r="C178" i="48809"/>
  <c r="D178" i="48809"/>
  <c r="E178" i="48809"/>
  <c r="C179" i="48809"/>
  <c r="D179" i="48809"/>
  <c r="E179" i="48809"/>
  <c r="C180" i="48809"/>
  <c r="D180" i="48809"/>
  <c r="E180" i="48809"/>
  <c r="C181" i="48809"/>
  <c r="D181" i="48809"/>
  <c r="E181" i="48809"/>
  <c r="E175" i="48809"/>
  <c r="D175" i="48809"/>
  <c r="C175" i="48809"/>
  <c r="C174" i="48809"/>
  <c r="C172" i="48809"/>
  <c r="D172" i="48809"/>
  <c r="E172" i="48809"/>
  <c r="E171" i="48809"/>
  <c r="D171" i="48809"/>
  <c r="C171" i="48809"/>
  <c r="E174" i="48809"/>
  <c r="D174" i="48809"/>
  <c r="E170" i="48809"/>
  <c r="D170" i="48809"/>
  <c r="C170" i="48809"/>
  <c r="E164" i="48809"/>
  <c r="D164" i="48809"/>
  <c r="C164" i="48809"/>
  <c r="C165" i="48809"/>
  <c r="D165" i="48809"/>
  <c r="E165" i="48809"/>
  <c r="C166" i="48809"/>
  <c r="D166" i="48809"/>
  <c r="E166" i="48809"/>
  <c r="C167" i="48809"/>
  <c r="D167" i="48809"/>
  <c r="E167" i="48809"/>
  <c r="C168" i="48809"/>
  <c r="D168" i="48809"/>
  <c r="E168" i="48809"/>
  <c r="C156" i="48809"/>
  <c r="D156" i="48809"/>
  <c r="E156" i="48809"/>
  <c r="C157" i="48809"/>
  <c r="D157" i="48809"/>
  <c r="E157" i="48809"/>
  <c r="C158" i="48809"/>
  <c r="D158" i="48809"/>
  <c r="E158" i="48809"/>
  <c r="C159" i="48809"/>
  <c r="D159" i="48809"/>
  <c r="E159" i="48809"/>
  <c r="C160" i="48809"/>
  <c r="D160" i="48809"/>
  <c r="E160" i="48809"/>
  <c r="C161" i="48809"/>
  <c r="D161" i="48809"/>
  <c r="E161" i="48809"/>
  <c r="E155" i="48809"/>
  <c r="D155" i="48809"/>
  <c r="C155" i="48809"/>
  <c r="C152" i="48809"/>
  <c r="D152" i="48809"/>
  <c r="E152" i="48809"/>
  <c r="E151" i="48809"/>
  <c r="D151" i="48809"/>
  <c r="C151" i="48809"/>
  <c r="E154" i="48809"/>
  <c r="D154" i="48809"/>
  <c r="C154" i="48809"/>
  <c r="E150" i="48809"/>
  <c r="D150" i="48809"/>
  <c r="C150" i="48809"/>
  <c r="E144" i="48809"/>
  <c r="D144" i="48809"/>
  <c r="C144" i="48809"/>
  <c r="C145" i="48809"/>
  <c r="D145" i="48809"/>
  <c r="E145" i="48809"/>
  <c r="C146" i="48809"/>
  <c r="D146" i="48809"/>
  <c r="E146" i="48809"/>
  <c r="C147" i="48809"/>
  <c r="D147" i="48809"/>
  <c r="E147" i="48809"/>
  <c r="C148" i="48809"/>
  <c r="D148" i="48809"/>
  <c r="E148" i="48809"/>
  <c r="C136" i="48809"/>
  <c r="D136" i="48809"/>
  <c r="E136" i="48809"/>
  <c r="C137" i="48809"/>
  <c r="D137" i="48809"/>
  <c r="E137" i="48809"/>
  <c r="C138" i="48809"/>
  <c r="D138" i="48809"/>
  <c r="E138" i="48809"/>
  <c r="C139" i="48809"/>
  <c r="D139" i="48809"/>
  <c r="E139" i="48809"/>
  <c r="C140" i="48809"/>
  <c r="D140" i="48809"/>
  <c r="E140" i="48809"/>
  <c r="C141" i="48809"/>
  <c r="D141" i="48809"/>
  <c r="E141" i="48809"/>
  <c r="C135" i="48809"/>
  <c r="D135" i="48809"/>
  <c r="E135" i="48809"/>
  <c r="C132" i="48809"/>
  <c r="D132" i="48809"/>
  <c r="E132" i="48809"/>
  <c r="D131" i="48809"/>
  <c r="E131" i="48809"/>
  <c r="C131" i="48809"/>
  <c r="E134" i="48809"/>
  <c r="D134" i="48809"/>
  <c r="C134" i="48809"/>
  <c r="E130" i="48809"/>
  <c r="D130" i="48809"/>
  <c r="C130" i="48809"/>
  <c r="E124" i="48809"/>
  <c r="D124" i="48809"/>
  <c r="C124" i="48809"/>
  <c r="C125" i="48809"/>
  <c r="D125" i="48809"/>
  <c r="E125" i="48809"/>
  <c r="C126" i="48809"/>
  <c r="D126" i="48809"/>
  <c r="E126" i="48809"/>
  <c r="C127" i="48809"/>
  <c r="D127" i="48809"/>
  <c r="E127" i="48809"/>
  <c r="C128" i="48809"/>
  <c r="D128" i="48809"/>
  <c r="E128" i="48809"/>
  <c r="C116" i="48809"/>
  <c r="D116" i="48809"/>
  <c r="E116" i="48809"/>
  <c r="C117" i="48809"/>
  <c r="D117" i="48809"/>
  <c r="E117" i="48809"/>
  <c r="C118" i="48809"/>
  <c r="D118" i="48809"/>
  <c r="E118" i="48809"/>
  <c r="C119" i="48809"/>
  <c r="D119" i="48809"/>
  <c r="E119" i="48809"/>
  <c r="C120" i="48809"/>
  <c r="D120" i="48809"/>
  <c r="E120" i="48809"/>
  <c r="C121" i="48809"/>
  <c r="D121" i="48809"/>
  <c r="E121" i="48809"/>
  <c r="D115" i="48809"/>
  <c r="E115" i="48809"/>
  <c r="C115" i="48809"/>
  <c r="C112" i="48809"/>
  <c r="D112" i="48809"/>
  <c r="E112" i="48809"/>
  <c r="D111" i="48809"/>
  <c r="E111" i="48809"/>
  <c r="C111" i="48809"/>
  <c r="E114" i="48809"/>
  <c r="D114" i="48809"/>
  <c r="C114" i="48809"/>
  <c r="E110" i="48809"/>
  <c r="D110" i="48809"/>
  <c r="C110" i="48809"/>
  <c r="E104" i="48809"/>
  <c r="D104" i="48809"/>
  <c r="C104" i="48809"/>
  <c r="C105" i="48809"/>
  <c r="D105" i="48809"/>
  <c r="E105" i="48809"/>
  <c r="C106" i="48809"/>
  <c r="D106" i="48809"/>
  <c r="E106" i="48809"/>
  <c r="C107" i="48809"/>
  <c r="D107" i="48809"/>
  <c r="E107" i="48809"/>
  <c r="C108" i="48809"/>
  <c r="D108" i="48809"/>
  <c r="E108" i="48809"/>
  <c r="C96" i="48809"/>
  <c r="D96" i="48809"/>
  <c r="E96" i="48809"/>
  <c r="C97" i="48809"/>
  <c r="D97" i="48809"/>
  <c r="E97" i="48809"/>
  <c r="C98" i="48809"/>
  <c r="D98" i="48809"/>
  <c r="E98" i="48809"/>
  <c r="C99" i="48809"/>
  <c r="D99" i="48809"/>
  <c r="E99" i="48809"/>
  <c r="C100" i="48809"/>
  <c r="D100" i="48809"/>
  <c r="E100" i="48809"/>
  <c r="C101" i="48809"/>
  <c r="D101" i="48809"/>
  <c r="E101" i="48809"/>
  <c r="D95" i="48809"/>
  <c r="E95" i="48809"/>
  <c r="C95" i="48809"/>
  <c r="C92" i="48809"/>
  <c r="D92" i="48809"/>
  <c r="E92" i="48809"/>
  <c r="D91" i="48809"/>
  <c r="E91" i="48809"/>
  <c r="C91" i="48809"/>
  <c r="E94" i="48809"/>
  <c r="D94" i="48809"/>
  <c r="C94" i="48809"/>
  <c r="E90" i="48809"/>
  <c r="D90" i="48809"/>
  <c r="C90" i="48809"/>
  <c r="E84" i="48809"/>
  <c r="D84" i="48809"/>
  <c r="C85" i="48809"/>
  <c r="D85" i="48809"/>
  <c r="E85" i="48809"/>
  <c r="C86" i="48809"/>
  <c r="D86" i="48809"/>
  <c r="E86" i="48809"/>
  <c r="C87" i="48809"/>
  <c r="D87" i="48809"/>
  <c r="E87" i="48809"/>
  <c r="C88" i="48809"/>
  <c r="D88" i="48809"/>
  <c r="E88" i="48809"/>
  <c r="C56" i="48809"/>
  <c r="D56" i="48809"/>
  <c r="E56" i="48809"/>
  <c r="C57" i="48809"/>
  <c r="D57" i="48809"/>
  <c r="E57" i="48809"/>
  <c r="C58" i="48809"/>
  <c r="D58" i="48809"/>
  <c r="E58" i="48809"/>
  <c r="C59" i="48809"/>
  <c r="D59" i="48809"/>
  <c r="E59" i="48809"/>
  <c r="C60" i="48809"/>
  <c r="D60" i="48809"/>
  <c r="E60" i="48809"/>
  <c r="C61" i="48809"/>
  <c r="D61" i="48809"/>
  <c r="E61" i="48809"/>
  <c r="D55" i="48809"/>
  <c r="E55" i="48809"/>
  <c r="C55" i="48809"/>
  <c r="C52" i="48809"/>
  <c r="D52" i="48809"/>
  <c r="E52" i="48809"/>
  <c r="D51" i="48809"/>
  <c r="E51" i="48809"/>
  <c r="C51" i="48809"/>
  <c r="E54" i="48809"/>
  <c r="D54" i="48809"/>
  <c r="C54" i="48809"/>
  <c r="E50" i="48809"/>
  <c r="D50" i="48809"/>
  <c r="C50" i="48809"/>
  <c r="E44" i="48809"/>
  <c r="D44" i="48809"/>
  <c r="C45" i="48809"/>
  <c r="D45" i="48809"/>
  <c r="E45" i="48809"/>
  <c r="C46" i="48809"/>
  <c r="D46" i="48809"/>
  <c r="E46" i="48809"/>
  <c r="C47" i="48809"/>
  <c r="D47" i="48809"/>
  <c r="E47" i="48809"/>
  <c r="C48" i="48809"/>
  <c r="D48" i="48809"/>
  <c r="E48" i="48809"/>
  <c r="C68" i="48758"/>
  <c r="B48" i="48770"/>
  <c r="B54" i="48770"/>
  <c r="B57" i="48770"/>
  <c r="B60" i="48770"/>
  <c r="B28" i="48802"/>
  <c r="B31" i="48802"/>
  <c r="B25" i="48802"/>
  <c r="B22" i="48802"/>
  <c r="B19" i="48802"/>
  <c r="B16" i="48802"/>
  <c r="B13" i="48802"/>
  <c r="B52" i="48755"/>
  <c r="B49" i="48755"/>
  <c r="B46" i="48755"/>
  <c r="B43" i="48755"/>
  <c r="B40" i="48755"/>
  <c r="B37" i="48755"/>
  <c r="B34" i="48755"/>
  <c r="J52" i="48758"/>
  <c r="C60" i="48758"/>
  <c r="C62" i="48758"/>
  <c r="C64" i="48758"/>
  <c r="C56" i="48758"/>
  <c r="C56" i="48757"/>
  <c r="C48" i="48768"/>
  <c r="J54" i="48758"/>
  <c r="C52" i="48757"/>
  <c r="C50" i="48757"/>
  <c r="C48" i="48757"/>
  <c r="C46" i="48757"/>
  <c r="C44" i="48757"/>
  <c r="C58" i="48758"/>
  <c r="C54" i="48758"/>
  <c r="B54" i="48805"/>
  <c r="B52" i="48805"/>
  <c r="B46" i="48805"/>
  <c r="B44" i="48805"/>
  <c r="C35" i="48773"/>
  <c r="C32" i="48773"/>
  <c r="C29" i="48773"/>
  <c r="C26" i="48773"/>
  <c r="C23" i="48773"/>
  <c r="C20" i="48773"/>
  <c r="C17" i="48773"/>
  <c r="C14" i="48773"/>
  <c r="B57" i="48771"/>
  <c r="B55" i="48771"/>
  <c r="B53" i="48771"/>
  <c r="B51" i="48771"/>
  <c r="B49" i="48771"/>
  <c r="B47" i="48771"/>
  <c r="B43" i="48771"/>
  <c r="B45" i="48771"/>
  <c r="B41" i="48771"/>
  <c r="B39" i="48771"/>
  <c r="B37" i="48771"/>
  <c r="B35" i="48771"/>
  <c r="B33" i="48771"/>
  <c r="B31" i="48771"/>
  <c r="B44" i="48754"/>
  <c r="B41" i="48754"/>
  <c r="C44" i="48769"/>
  <c r="C41" i="48769"/>
  <c r="C45" i="48768"/>
  <c r="D52" i="48759"/>
  <c r="D50" i="48759"/>
  <c r="B50" i="48759"/>
  <c r="D47" i="48759"/>
  <c r="D45" i="48759"/>
  <c r="B45" i="48759"/>
  <c r="D42" i="48759"/>
  <c r="D40" i="48759"/>
  <c r="B40" i="48759"/>
  <c r="D37" i="48759"/>
  <c r="D35" i="48759"/>
  <c r="B35" i="48759"/>
  <c r="J50" i="48765"/>
  <c r="J47" i="48765"/>
  <c r="J44" i="48765"/>
  <c r="J41" i="48765"/>
  <c r="J38" i="48765"/>
  <c r="J35" i="48765"/>
  <c r="J32" i="48765"/>
  <c r="B53" i="48765"/>
  <c r="B50" i="48765"/>
  <c r="B47" i="48765"/>
  <c r="B44" i="48765"/>
  <c r="B41" i="48765"/>
  <c r="B38" i="48765"/>
  <c r="B35" i="48765"/>
  <c r="B32" i="48765"/>
  <c r="B53" i="48764"/>
  <c r="B50" i="48764"/>
  <c r="B47" i="48764"/>
  <c r="B44" i="48764"/>
  <c r="B41" i="48764"/>
  <c r="B38" i="48764"/>
  <c r="B35" i="48764"/>
  <c r="C66" i="48758"/>
  <c r="C52" i="48758"/>
  <c r="C50" i="48758"/>
  <c r="C48" i="48758"/>
  <c r="C46" i="48758"/>
  <c r="J60" i="48758"/>
  <c r="J58" i="48758"/>
  <c r="J56" i="48758"/>
  <c r="J50" i="48758"/>
  <c r="J48" i="48758"/>
  <c r="J46" i="48758"/>
  <c r="C16" i="48758"/>
  <c r="C14" i="48758"/>
  <c r="C13" i="48758"/>
  <c r="C11" i="48758"/>
  <c r="C10" i="48758"/>
  <c r="C8" i="48758"/>
  <c r="C6" i="48758"/>
  <c r="C58" i="48757"/>
  <c r="C54" i="48757"/>
  <c r="C42" i="48757"/>
  <c r="C40" i="48757"/>
  <c r="C38" i="48757"/>
  <c r="C46" i="48806"/>
  <c r="C44" i="48806"/>
  <c r="C42" i="48806"/>
  <c r="C40" i="48806"/>
  <c r="C38" i="48806"/>
  <c r="C36" i="48806"/>
  <c r="C34" i="48806"/>
  <c r="C21" i="48806"/>
  <c r="C19" i="48806"/>
  <c r="C17" i="48806"/>
  <c r="C15" i="48806"/>
  <c r="C13" i="48806"/>
  <c r="C11" i="48806"/>
  <c r="C9" i="48806"/>
  <c r="C7" i="48806"/>
  <c r="B56" i="48805"/>
  <c r="B58" i="48805"/>
  <c r="B50" i="48805"/>
  <c r="B48" i="48805"/>
  <c r="B42" i="48805"/>
  <c r="B40" i="48805"/>
  <c r="B38" i="48805"/>
  <c r="B36" i="48805"/>
  <c r="B46" i="48772"/>
  <c r="B49" i="48772"/>
  <c r="B52" i="48772"/>
  <c r="B55" i="48772"/>
  <c r="B43" i="48772"/>
  <c r="B40" i="48772"/>
  <c r="B37" i="48772"/>
  <c r="B51" i="48770"/>
  <c r="B39" i="48770"/>
  <c r="B45" i="48770"/>
  <c r="B42" i="48770"/>
  <c r="B36" i="48770"/>
  <c r="B33" i="48770"/>
  <c r="B30" i="48770"/>
  <c r="C53" i="48769"/>
  <c r="C50" i="48769"/>
  <c r="C47" i="48769"/>
  <c r="C38" i="48769"/>
  <c r="C35" i="48769"/>
  <c r="C32" i="48769"/>
  <c r="C60" i="48768"/>
  <c r="C57" i="48768"/>
  <c r="C54" i="48768"/>
  <c r="C51" i="48768"/>
  <c r="C42" i="48768"/>
  <c r="C39" i="48768"/>
  <c r="C36" i="48768"/>
  <c r="B47" i="48762"/>
  <c r="B44" i="48762"/>
  <c r="B41" i="48762"/>
  <c r="B38" i="48762"/>
  <c r="B35" i="48762"/>
  <c r="B32" i="48762"/>
  <c r="B20" i="48762"/>
  <c r="B29" i="48762"/>
  <c r="B26" i="48762"/>
  <c r="B23" i="48762"/>
  <c r="B56" i="48754"/>
  <c r="B53" i="48754"/>
  <c r="B50" i="48754"/>
  <c r="B47" i="48754"/>
  <c r="B38" i="48754"/>
  <c r="B35" i="48754"/>
  <c r="B32" i="487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099167</author>
  </authors>
  <commentList>
    <comment ref="B8" authorId="0" shapeId="0" xr:uid="{E1A7F3A1-C1E1-45E1-8626-C237D85F9AAE}">
      <text>
        <r>
          <rPr>
            <b/>
            <sz val="9"/>
            <color indexed="81"/>
            <rFont val="MS P ゴシック"/>
            <family val="3"/>
            <charset val="128"/>
          </rPr>
          <t>この部分は数式が入っており、自動で表示され、各設問の説明タイトルへ参照される。
数式を削除しないように注意すること。
以下同じ。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TSR</author>
  </authors>
  <commentList>
    <comment ref="C64" authorId="0" shapeId="0" xr:uid="{18CEDAD6-1B75-4EE5-872C-C9786ED307DE}">
      <text>
        <r>
          <rPr>
            <b/>
            <sz val="9"/>
            <color indexed="81"/>
            <rFont val="MS P ゴシック"/>
            <family val="3"/>
            <charset val="128"/>
          </rPr>
          <t>TSR:</t>
        </r>
        <r>
          <rPr>
            <sz val="9"/>
            <color indexed="81"/>
            <rFont val="MS P ゴシック"/>
            <family val="3"/>
            <charset val="128"/>
          </rPr>
          <t xml:space="preserve">
設問２内の黄色セルは、設問４を参照していたため、弊社で関数を修正しています。</t>
        </r>
      </text>
    </comment>
  </commentList>
</comments>
</file>

<file path=xl/sharedStrings.xml><?xml version="1.0" encoding="utf-8"?>
<sst xmlns="http://schemas.openxmlformats.org/spreadsheetml/2006/main" count="2800" uniqueCount="959">
  <si>
    <t>○</t>
    <phoneticPr fontId="2"/>
  </si>
  <si>
    <t>利用していない理由</t>
    <rPh sb="0" eb="2">
      <t>リヨウ</t>
    </rPh>
    <rPh sb="7" eb="9">
      <t>リユウ</t>
    </rPh>
    <phoneticPr fontId="2"/>
  </si>
  <si>
    <t>不明</t>
  </si>
  <si>
    <t>設問１</t>
    <rPh sb="0" eb="2">
      <t>セツモン</t>
    </rPh>
    <phoneticPr fontId="2"/>
  </si>
  <si>
    <t>不明</t>
    <rPh sb="0" eb="2">
      <t>フメイ</t>
    </rPh>
    <phoneticPr fontId="2"/>
  </si>
  <si>
    <t>ほとんど実行していない</t>
  </si>
  <si>
    <t>設問２</t>
    <rPh sb="0" eb="2">
      <t>セツモン</t>
    </rPh>
    <phoneticPr fontId="2"/>
  </si>
  <si>
    <t>設問３</t>
    <rPh sb="0" eb="2">
      <t>セツモン</t>
    </rPh>
    <phoneticPr fontId="2"/>
  </si>
  <si>
    <t>利用している</t>
    <rPh sb="0" eb="2">
      <t>リヨウ</t>
    </rPh>
    <phoneticPr fontId="2"/>
  </si>
  <si>
    <t>災害への対応について</t>
    <rPh sb="0" eb="2">
      <t>サイガイ</t>
    </rPh>
    <rPh sb="4" eb="6">
      <t>タイオウ</t>
    </rPh>
    <phoneticPr fontId="2"/>
  </si>
  <si>
    <t>準備している</t>
    <rPh sb="0" eb="2">
      <t>ジュンビ</t>
    </rPh>
    <phoneticPr fontId="2"/>
  </si>
  <si>
    <t>特に準備していない</t>
    <rPh sb="0" eb="1">
      <t>トク</t>
    </rPh>
    <rPh sb="2" eb="4">
      <t>ジュンビ</t>
    </rPh>
    <phoneticPr fontId="2"/>
  </si>
  <si>
    <t>そもそも準備の必要がない、あるいは準備をすることは無駄だから</t>
    <rPh sb="4" eb="6">
      <t>ジュンビ</t>
    </rPh>
    <rPh sb="7" eb="9">
      <t>ヒツヨウ</t>
    </rPh>
    <rPh sb="17" eb="19">
      <t>ジュンビ</t>
    </rPh>
    <rPh sb="25" eb="27">
      <t>ムダ</t>
    </rPh>
    <phoneticPr fontId="2"/>
  </si>
  <si>
    <t>準備は必要だと思うが、準備に至っていない</t>
    <rPh sb="0" eb="2">
      <t>ジュンビ</t>
    </rPh>
    <rPh sb="3" eb="5">
      <t>ヒツヨウ</t>
    </rPh>
    <rPh sb="7" eb="8">
      <t>オモ</t>
    </rPh>
    <rPh sb="11" eb="13">
      <t>ジュンビ</t>
    </rPh>
    <rPh sb="14" eb="15">
      <t>イタ</t>
    </rPh>
    <phoneticPr fontId="2"/>
  </si>
  <si>
    <t>準備に至っていない理由</t>
    <rPh sb="0" eb="2">
      <t>ジュンビ</t>
    </rPh>
    <rPh sb="3" eb="4">
      <t>イタ</t>
    </rPh>
    <rPh sb="9" eb="11">
      <t>リユウ</t>
    </rPh>
    <phoneticPr fontId="2"/>
  </si>
  <si>
    <t>準備していない理由</t>
    <rPh sb="0" eb="2">
      <t>ジュンビ</t>
    </rPh>
    <rPh sb="7" eb="9">
      <t>リユウ</t>
    </rPh>
    <phoneticPr fontId="2"/>
  </si>
  <si>
    <t>設問７</t>
    <rPh sb="0" eb="2">
      <t>セツモン</t>
    </rPh>
    <phoneticPr fontId="2"/>
  </si>
  <si>
    <t>健康に留意した生活について</t>
    <rPh sb="0" eb="2">
      <t>ケンコウ</t>
    </rPh>
    <rPh sb="3" eb="5">
      <t>リュウイ</t>
    </rPh>
    <rPh sb="7" eb="9">
      <t>セイカツ</t>
    </rPh>
    <phoneticPr fontId="2"/>
  </si>
  <si>
    <t>留意している</t>
    <rPh sb="0" eb="2">
      <t>リュウイ</t>
    </rPh>
    <phoneticPr fontId="2"/>
  </si>
  <si>
    <t>特に留意していない</t>
    <rPh sb="0" eb="1">
      <t>トク</t>
    </rPh>
    <rPh sb="2" eb="4">
      <t>リュウイ</t>
    </rPh>
    <phoneticPr fontId="2"/>
  </si>
  <si>
    <t>設問８</t>
    <rPh sb="0" eb="2">
      <t>セツモン</t>
    </rPh>
    <phoneticPr fontId="2"/>
  </si>
  <si>
    <t>設問９</t>
    <rPh sb="0" eb="2">
      <t>セツモン</t>
    </rPh>
    <phoneticPr fontId="2"/>
  </si>
  <si>
    <t>参加したいとは思わない理由</t>
    <rPh sb="0" eb="2">
      <t>サンカ</t>
    </rPh>
    <rPh sb="7" eb="8">
      <t>オモ</t>
    </rPh>
    <rPh sb="11" eb="13">
      <t>リユウ</t>
    </rPh>
    <phoneticPr fontId="2"/>
  </si>
  <si>
    <t>ほとんど利用していない</t>
  </si>
  <si>
    <t>確認している</t>
    <rPh sb="0" eb="2">
      <t>カクニン</t>
    </rPh>
    <phoneticPr fontId="2"/>
  </si>
  <si>
    <t>確認していない</t>
    <rPh sb="0" eb="2">
      <t>カクニン</t>
    </rPh>
    <phoneticPr fontId="2"/>
  </si>
  <si>
    <t>ほとんど確認していない</t>
  </si>
  <si>
    <t>食品の表示の確認について</t>
    <rPh sb="0" eb="2">
      <t>ショクヒン</t>
    </rPh>
    <rPh sb="3" eb="5">
      <t>ヒョウジ</t>
    </rPh>
    <rPh sb="6" eb="8">
      <t>カクニン</t>
    </rPh>
    <phoneticPr fontId="2"/>
  </si>
  <si>
    <t>ア　利用したい種類</t>
    <rPh sb="2" eb="4">
      <t>リヨウ</t>
    </rPh>
    <rPh sb="7" eb="9">
      <t>シュルイ</t>
    </rPh>
    <phoneticPr fontId="2"/>
  </si>
  <si>
    <t>イ　利用する条件</t>
    <rPh sb="2" eb="4">
      <t>リヨウ</t>
    </rPh>
    <rPh sb="6" eb="8">
      <t>ジョウケン</t>
    </rPh>
    <phoneticPr fontId="2"/>
  </si>
  <si>
    <t>特に利用していない</t>
    <rPh sb="0" eb="1">
      <t>トク</t>
    </rPh>
    <rPh sb="2" eb="4">
      <t>リヨウ</t>
    </rPh>
    <phoneticPr fontId="2"/>
  </si>
  <si>
    <t>行動している</t>
    <rPh sb="0" eb="2">
      <t>コウドウ</t>
    </rPh>
    <phoneticPr fontId="2"/>
  </si>
  <si>
    <t>ほとんど行動していない</t>
    <rPh sb="4" eb="6">
      <t>コウドウ</t>
    </rPh>
    <phoneticPr fontId="2"/>
  </si>
  <si>
    <t>不明</t>
    <rPh sb="0" eb="2">
      <t>フメイ</t>
    </rPh>
    <phoneticPr fontId="1"/>
  </si>
  <si>
    <t>利用の頻度</t>
    <rPh sb="0" eb="2">
      <t>リヨウ</t>
    </rPh>
    <rPh sb="3" eb="5">
      <t>ヒンド</t>
    </rPh>
    <phoneticPr fontId="2"/>
  </si>
  <si>
    <t>健康に留意した生活</t>
    <rPh sb="0" eb="2">
      <t>ケンコウ</t>
    </rPh>
    <rPh sb="3" eb="5">
      <t>リュウイ</t>
    </rPh>
    <rPh sb="7" eb="9">
      <t>セイカツ</t>
    </rPh>
    <phoneticPr fontId="2"/>
  </si>
  <si>
    <t>行動の状況</t>
    <rPh sb="0" eb="2">
      <t>コウドウ</t>
    </rPh>
    <rPh sb="3" eb="5">
      <t>ジョウキョウ</t>
    </rPh>
    <phoneticPr fontId="2"/>
  </si>
  <si>
    <t>健康のために努めている行動の状況</t>
    <rPh sb="0" eb="2">
      <t>ケンコウ</t>
    </rPh>
    <rPh sb="6" eb="7">
      <t>ツト</t>
    </rPh>
    <rPh sb="11" eb="13">
      <t>コウドウ</t>
    </rPh>
    <rPh sb="14" eb="16">
      <t>ジョウキョウ</t>
    </rPh>
    <phoneticPr fontId="2"/>
  </si>
  <si>
    <t>食生活で注意している行動の状況</t>
    <rPh sb="0" eb="3">
      <t>ショクセイカツ</t>
    </rPh>
    <rPh sb="4" eb="6">
      <t>チュウイ</t>
    </rPh>
    <rPh sb="10" eb="12">
      <t>コウドウ</t>
    </rPh>
    <rPh sb="13" eb="15">
      <t>ジョウキョウ</t>
    </rPh>
    <phoneticPr fontId="2"/>
  </si>
  <si>
    <t>大きな病院と診療所（開業医）の役割分担</t>
    <rPh sb="0" eb="1">
      <t>オオ</t>
    </rPh>
    <rPh sb="3" eb="5">
      <t>ビョウイン</t>
    </rPh>
    <rPh sb="6" eb="9">
      <t>シンリョウジョ</t>
    </rPh>
    <rPh sb="10" eb="13">
      <t>カイギョウイ</t>
    </rPh>
    <rPh sb="15" eb="17">
      <t>ヤクワリ</t>
    </rPh>
    <rPh sb="17" eb="19">
      <t>ブンタン</t>
    </rPh>
    <phoneticPr fontId="2"/>
  </si>
  <si>
    <t>医療機関の受診</t>
    <rPh sb="0" eb="2">
      <t>イリョウ</t>
    </rPh>
    <rPh sb="2" eb="4">
      <t>キカン</t>
    </rPh>
    <rPh sb="5" eb="7">
      <t>ジュシン</t>
    </rPh>
    <phoneticPr fontId="2"/>
  </si>
  <si>
    <t>設問６問１</t>
    <rPh sb="0" eb="2">
      <t>セツモン</t>
    </rPh>
    <rPh sb="3" eb="4">
      <t>ト</t>
    </rPh>
    <phoneticPr fontId="2"/>
  </si>
  <si>
    <t>地域が一体となって子どもを育てること</t>
    <rPh sb="0" eb="2">
      <t>チイキ</t>
    </rPh>
    <rPh sb="3" eb="5">
      <t>イッタイ</t>
    </rPh>
    <phoneticPr fontId="2"/>
  </si>
  <si>
    <t>設問６問２</t>
    <rPh sb="0" eb="2">
      <t>セツモン</t>
    </rPh>
    <rPh sb="3" eb="4">
      <t>ト</t>
    </rPh>
    <phoneticPr fontId="2"/>
  </si>
  <si>
    <t>活動の状況</t>
    <rPh sb="0" eb="2">
      <t>カツドウ</t>
    </rPh>
    <rPh sb="3" eb="5">
      <t>ジョウキョウ</t>
    </rPh>
    <phoneticPr fontId="2"/>
  </si>
  <si>
    <t>今後、参加してみたいか</t>
    <rPh sb="0" eb="2">
      <t>コンゴ</t>
    </rPh>
    <rPh sb="3" eb="5">
      <t>サンカ</t>
    </rPh>
    <phoneticPr fontId="2"/>
  </si>
  <si>
    <t>参加してみたい内容</t>
    <rPh sb="0" eb="2">
      <t>サンカ</t>
    </rPh>
    <rPh sb="7" eb="9">
      <t>ナイヨウ</t>
    </rPh>
    <phoneticPr fontId="2"/>
  </si>
  <si>
    <t>災害への対応</t>
    <rPh sb="0" eb="2">
      <t>サイガイ</t>
    </rPh>
    <rPh sb="4" eb="6">
      <t>タイオウ</t>
    </rPh>
    <phoneticPr fontId="2"/>
  </si>
  <si>
    <t>準備している内容</t>
    <rPh sb="0" eb="2">
      <t>ジュンビ</t>
    </rPh>
    <rPh sb="6" eb="8">
      <t>ナイヨウ</t>
    </rPh>
    <phoneticPr fontId="2"/>
  </si>
  <si>
    <t>設問10</t>
    <rPh sb="0" eb="2">
      <t>セツモン</t>
    </rPh>
    <phoneticPr fontId="2"/>
  </si>
  <si>
    <t>確認の状況</t>
    <rPh sb="0" eb="2">
      <t>カクニン</t>
    </rPh>
    <rPh sb="3" eb="5">
      <t>ジョウキョウ</t>
    </rPh>
    <phoneticPr fontId="2"/>
  </si>
  <si>
    <t>知っている</t>
    <rPh sb="0" eb="1">
      <t>シ</t>
    </rPh>
    <phoneticPr fontId="2"/>
  </si>
  <si>
    <t>知らない</t>
    <rPh sb="0" eb="1">
      <t>シ</t>
    </rPh>
    <phoneticPr fontId="2"/>
  </si>
  <si>
    <t>県内産の農林水産物の利用について</t>
    <rPh sb="0" eb="2">
      <t>ケンナイ</t>
    </rPh>
    <rPh sb="2" eb="3">
      <t>サン</t>
    </rPh>
    <rPh sb="4" eb="6">
      <t>ノウリン</t>
    </rPh>
    <rPh sb="6" eb="9">
      <t>スイサンブツ</t>
    </rPh>
    <rPh sb="10" eb="12">
      <t>リヨウ</t>
    </rPh>
    <phoneticPr fontId="2"/>
  </si>
  <si>
    <t>　普段、県内産の農林水産物を利用していますか</t>
    <rPh sb="1" eb="3">
      <t>フダン</t>
    </rPh>
    <rPh sb="4" eb="6">
      <t>ケンナイ</t>
    </rPh>
    <rPh sb="6" eb="7">
      <t>サン</t>
    </rPh>
    <rPh sb="8" eb="10">
      <t>ノウリン</t>
    </rPh>
    <rPh sb="10" eb="13">
      <t>スイサンブツ</t>
    </rPh>
    <rPh sb="14" eb="16">
      <t>リヨウ</t>
    </rPh>
    <phoneticPr fontId="2"/>
  </si>
  <si>
    <t>　普段、健康に留意して生活していますか</t>
    <rPh sb="1" eb="3">
      <t>フダン</t>
    </rPh>
    <rPh sb="4" eb="6">
      <t>ケンコウ</t>
    </rPh>
    <rPh sb="7" eb="9">
      <t>リュウイ</t>
    </rPh>
    <rPh sb="11" eb="13">
      <t>セイカツ</t>
    </rPh>
    <phoneticPr fontId="2"/>
  </si>
  <si>
    <t>大きな病院と診療所（開業医）の役割分担について</t>
    <rPh sb="0" eb="1">
      <t>オオ</t>
    </rPh>
    <rPh sb="3" eb="5">
      <t>ビョウイン</t>
    </rPh>
    <rPh sb="6" eb="9">
      <t>シンリョウジョ</t>
    </rPh>
    <rPh sb="10" eb="13">
      <t>カイギョウイ</t>
    </rPh>
    <rPh sb="15" eb="17">
      <t>ヤクワリ</t>
    </rPh>
    <rPh sb="17" eb="19">
      <t>ブンタン</t>
    </rPh>
    <phoneticPr fontId="2"/>
  </si>
  <si>
    <t>　病気やケガなどで医療機関を受診するとき、どのようにしていますか</t>
    <rPh sb="1" eb="3">
      <t>ビョウキ</t>
    </rPh>
    <rPh sb="9" eb="11">
      <t>イリョウ</t>
    </rPh>
    <rPh sb="11" eb="13">
      <t>キカン</t>
    </rPh>
    <rPh sb="14" eb="16">
      <t>ジュシン</t>
    </rPh>
    <phoneticPr fontId="2"/>
  </si>
  <si>
    <t>　大きな病院と診療所（開業医）の役割分担について知っていますか</t>
    <rPh sb="1" eb="2">
      <t>オオ</t>
    </rPh>
    <rPh sb="4" eb="6">
      <t>ビョウイン</t>
    </rPh>
    <rPh sb="7" eb="10">
      <t>シンリョウジョ</t>
    </rPh>
    <rPh sb="11" eb="14">
      <t>カイギョウイ</t>
    </rPh>
    <rPh sb="16" eb="18">
      <t>ヤクワリ</t>
    </rPh>
    <rPh sb="18" eb="20">
      <t>ブンタン</t>
    </rPh>
    <rPh sb="24" eb="25">
      <t>シ</t>
    </rPh>
    <phoneticPr fontId="2"/>
  </si>
  <si>
    <t>地域が一体となって子どもを育てることについて</t>
    <rPh sb="0" eb="2">
      <t>チイキ</t>
    </rPh>
    <rPh sb="3" eb="5">
      <t>イッタイ</t>
    </rPh>
    <rPh sb="9" eb="10">
      <t>コ</t>
    </rPh>
    <rPh sb="13" eb="14">
      <t>ソダ</t>
    </rPh>
    <phoneticPr fontId="2"/>
  </si>
  <si>
    <t>　学校行事や地域において子どもを育てる活動に参加していますか</t>
    <rPh sb="1" eb="3">
      <t>ガッコウ</t>
    </rPh>
    <rPh sb="3" eb="5">
      <t>ギョウジ</t>
    </rPh>
    <rPh sb="6" eb="8">
      <t>チイキ</t>
    </rPh>
    <rPh sb="12" eb="13">
      <t>コ</t>
    </rPh>
    <rPh sb="16" eb="17">
      <t>ソダ</t>
    </rPh>
    <rPh sb="19" eb="21">
      <t>カツドウ</t>
    </rPh>
    <rPh sb="22" eb="24">
      <t>サンカ</t>
    </rPh>
    <phoneticPr fontId="2"/>
  </si>
  <si>
    <t>　普段から災害に備え、何らかの準備をしていますか</t>
    <rPh sb="1" eb="3">
      <t>フダン</t>
    </rPh>
    <rPh sb="5" eb="7">
      <t>サイガイ</t>
    </rPh>
    <rPh sb="8" eb="9">
      <t>ソナ</t>
    </rPh>
    <rPh sb="11" eb="12">
      <t>ナン</t>
    </rPh>
    <rPh sb="15" eb="17">
      <t>ジュンビ</t>
    </rPh>
    <phoneticPr fontId="2"/>
  </si>
  <si>
    <t>防犯への対応について</t>
    <rPh sb="0" eb="2">
      <t>ボウハン</t>
    </rPh>
    <rPh sb="4" eb="6">
      <t>タイオウ</t>
    </rPh>
    <phoneticPr fontId="2"/>
  </si>
  <si>
    <t>　犯罪の被害にあわないために、普段どのような行動に努めていますか</t>
    <rPh sb="1" eb="3">
      <t>ハンザイ</t>
    </rPh>
    <rPh sb="4" eb="6">
      <t>ヒガイ</t>
    </rPh>
    <rPh sb="15" eb="17">
      <t>フダン</t>
    </rPh>
    <rPh sb="22" eb="24">
      <t>コウドウ</t>
    </rPh>
    <rPh sb="25" eb="26">
      <t>ツト</t>
    </rPh>
    <phoneticPr fontId="2"/>
  </si>
  <si>
    <t>交通安全への対応について</t>
    <rPh sb="0" eb="2">
      <t>コウツウ</t>
    </rPh>
    <rPh sb="2" eb="4">
      <t>アンゼン</t>
    </rPh>
    <rPh sb="6" eb="8">
      <t>タイオウ</t>
    </rPh>
    <phoneticPr fontId="2"/>
  </si>
  <si>
    <t>　交通安全のために、普段どのような行動に努めていますか</t>
    <rPh sb="1" eb="3">
      <t>コウツウ</t>
    </rPh>
    <rPh sb="3" eb="5">
      <t>アンゼン</t>
    </rPh>
    <rPh sb="10" eb="12">
      <t>フダン</t>
    </rPh>
    <rPh sb="17" eb="19">
      <t>コウドウ</t>
    </rPh>
    <rPh sb="20" eb="21">
      <t>ツト</t>
    </rPh>
    <phoneticPr fontId="2"/>
  </si>
  <si>
    <t>設問11</t>
    <rPh sb="0" eb="2">
      <t>セツモン</t>
    </rPh>
    <phoneticPr fontId="2"/>
  </si>
  <si>
    <t>１　利用している場合</t>
    <rPh sb="2" eb="4">
      <t>リヨウ</t>
    </rPh>
    <rPh sb="8" eb="10">
      <t>バアイ</t>
    </rPh>
    <phoneticPr fontId="2"/>
  </si>
  <si>
    <t>２　特に利用していない場合</t>
    <rPh sb="2" eb="3">
      <t>トク</t>
    </rPh>
    <rPh sb="4" eb="6">
      <t>リヨウ</t>
    </rPh>
    <rPh sb="11" eb="13">
      <t>バアイ</t>
    </rPh>
    <phoneticPr fontId="2"/>
  </si>
  <si>
    <t>１　留意している場合</t>
    <rPh sb="2" eb="4">
      <t>リュウイ</t>
    </rPh>
    <rPh sb="8" eb="10">
      <t>バアイ</t>
    </rPh>
    <phoneticPr fontId="2"/>
  </si>
  <si>
    <t>２　食生活に注意している場合</t>
    <rPh sb="2" eb="5">
      <t>ショクセイカツ</t>
    </rPh>
    <rPh sb="6" eb="8">
      <t>チュウイ</t>
    </rPh>
    <rPh sb="12" eb="14">
      <t>バアイ</t>
    </rPh>
    <phoneticPr fontId="2"/>
  </si>
  <si>
    <t>１　参加している場合</t>
    <rPh sb="2" eb="4">
      <t>サンカ</t>
    </rPh>
    <rPh sb="8" eb="10">
      <t>バアイ</t>
    </rPh>
    <phoneticPr fontId="2"/>
  </si>
  <si>
    <t>２　ほとんど参加していない場合</t>
    <rPh sb="6" eb="8">
      <t>サンカ</t>
    </rPh>
    <rPh sb="13" eb="15">
      <t>バアイ</t>
    </rPh>
    <phoneticPr fontId="2"/>
  </si>
  <si>
    <t>２　特に準備していない場合</t>
    <rPh sb="2" eb="3">
      <t>トク</t>
    </rPh>
    <rPh sb="4" eb="6">
      <t>ジュンビ</t>
    </rPh>
    <phoneticPr fontId="2"/>
  </si>
  <si>
    <t>１　確認している場合</t>
    <rPh sb="2" eb="4">
      <t>カクニン</t>
    </rPh>
    <rPh sb="8" eb="10">
      <t>バアイ</t>
    </rPh>
    <phoneticPr fontId="2"/>
  </si>
  <si>
    <t>２　確認していない理由</t>
    <rPh sb="2" eb="4">
      <t>カクニン</t>
    </rPh>
    <rPh sb="9" eb="11">
      <t>リユウ</t>
    </rPh>
    <phoneticPr fontId="2"/>
  </si>
  <si>
    <t>１</t>
    <phoneticPr fontId="2"/>
  </si>
  <si>
    <t>２</t>
    <phoneticPr fontId="2"/>
  </si>
  <si>
    <t>４</t>
    <phoneticPr fontId="2"/>
  </si>
  <si>
    <t>５</t>
    <phoneticPr fontId="2"/>
  </si>
  <si>
    <t>６</t>
    <phoneticPr fontId="2"/>
  </si>
  <si>
    <t>７</t>
    <phoneticPr fontId="2"/>
  </si>
  <si>
    <t>８</t>
    <phoneticPr fontId="2"/>
  </si>
  <si>
    <t>９</t>
    <phoneticPr fontId="2"/>
  </si>
  <si>
    <t>10</t>
    <phoneticPr fontId="2"/>
  </si>
  <si>
    <t>11</t>
    <phoneticPr fontId="2"/>
  </si>
  <si>
    <t>３</t>
    <phoneticPr fontId="2"/>
  </si>
  <si>
    <t>その他</t>
    <rPh sb="2" eb="3">
      <t>タ</t>
    </rPh>
    <phoneticPr fontId="1"/>
  </si>
  <si>
    <t>　　今後、県内産の農林水産物を利用したいと思いますか</t>
    <rPh sb="2" eb="4">
      <t>コンゴ</t>
    </rPh>
    <rPh sb="5" eb="7">
      <t>ケンナイ</t>
    </rPh>
    <rPh sb="7" eb="8">
      <t>サン</t>
    </rPh>
    <rPh sb="9" eb="11">
      <t>ノウリン</t>
    </rPh>
    <rPh sb="11" eb="14">
      <t>スイサンブツ</t>
    </rPh>
    <rPh sb="15" eb="17">
      <t>リヨウ</t>
    </rPh>
    <rPh sb="21" eb="22">
      <t>オモ</t>
    </rPh>
    <phoneticPr fontId="2"/>
  </si>
  <si>
    <t>　　今後、参加してみたいと思いますか</t>
    <rPh sb="2" eb="4">
      <t>コンゴ</t>
    </rPh>
    <rPh sb="5" eb="7">
      <t>サンカ</t>
    </rPh>
    <rPh sb="13" eb="14">
      <t>オモ</t>
    </rPh>
    <phoneticPr fontId="2"/>
  </si>
  <si>
    <t>どちらかと言えば、医師や診療科が多い大きな病院に行っている</t>
    <rPh sb="5" eb="6">
      <t>イ</t>
    </rPh>
    <rPh sb="9" eb="11">
      <t>イシ</t>
    </rPh>
    <rPh sb="12" eb="15">
      <t>シンリョウカ</t>
    </rPh>
    <rPh sb="16" eb="17">
      <t>オオ</t>
    </rPh>
    <rPh sb="18" eb="19">
      <t>オオ</t>
    </rPh>
    <rPh sb="21" eb="23">
      <t>ビョウイン</t>
    </rPh>
    <rPh sb="24" eb="25">
      <t>イ</t>
    </rPh>
    <phoneticPr fontId="2"/>
  </si>
  <si>
    <t>どちらかと言えば、診療所（開業医）に行っている</t>
    <rPh sb="5" eb="6">
      <t>イ</t>
    </rPh>
    <rPh sb="9" eb="12">
      <t>シンリョウジョ</t>
    </rPh>
    <rPh sb="13" eb="16">
      <t>カイギョウイ</t>
    </rPh>
    <rPh sb="18" eb="19">
      <t>イ</t>
    </rPh>
    <phoneticPr fontId="2"/>
  </si>
  <si>
    <t>　普段のお買い物の際に、食品の表示を確認していますか</t>
    <rPh sb="1" eb="3">
      <t>フダン</t>
    </rPh>
    <rPh sb="5" eb="6">
      <t>カ</t>
    </rPh>
    <rPh sb="7" eb="8">
      <t>モノ</t>
    </rPh>
    <rPh sb="9" eb="10">
      <t>サイ</t>
    </rPh>
    <rPh sb="12" eb="14">
      <t>ショクヒン</t>
    </rPh>
    <rPh sb="15" eb="17">
      <t>ヒョウジ</t>
    </rPh>
    <rPh sb="18" eb="20">
      <t>カクニン</t>
    </rPh>
    <phoneticPr fontId="2"/>
  </si>
  <si>
    <t>（複数回答）</t>
    <rPh sb="1" eb="3">
      <t>フクスウ</t>
    </rPh>
    <rPh sb="3" eb="5">
      <t>カイトウ</t>
    </rPh>
    <phoneticPr fontId="2"/>
  </si>
  <si>
    <t>その他</t>
    <rPh sb="2" eb="3">
      <t>タ</t>
    </rPh>
    <phoneticPr fontId="2"/>
  </si>
  <si>
    <t>実行している</t>
    <rPh sb="0" eb="2">
      <t>ジッコウ</t>
    </rPh>
    <phoneticPr fontId="2"/>
  </si>
  <si>
    <t>ほとんど実行していない</t>
    <rPh sb="4" eb="6">
      <t>ジッコウ</t>
    </rPh>
    <phoneticPr fontId="2"/>
  </si>
  <si>
    <t>参加している</t>
    <rPh sb="0" eb="2">
      <t>サンカ</t>
    </rPh>
    <phoneticPr fontId="2"/>
  </si>
  <si>
    <t>運転しない</t>
    <rPh sb="0" eb="2">
      <t>ウンテン</t>
    </rPh>
    <phoneticPr fontId="2"/>
  </si>
  <si>
    <t>６</t>
    <phoneticPr fontId="2"/>
  </si>
  <si>
    <t>（３）年代別</t>
    <rPh sb="3" eb="5">
      <t>ネンダイ</t>
    </rPh>
    <rPh sb="5" eb="6">
      <t>ベツ</t>
    </rPh>
    <phoneticPr fontId="2"/>
  </si>
  <si>
    <t>（２）男女別</t>
    <rPh sb="3" eb="5">
      <t>ダンジョ</t>
    </rPh>
    <rPh sb="5" eb="6">
      <t>ベツ</t>
    </rPh>
    <phoneticPr fontId="2"/>
  </si>
  <si>
    <t>ほとんど参加していない</t>
    <rPh sb="4" eb="6">
      <t>サンカ</t>
    </rPh>
    <phoneticPr fontId="2"/>
  </si>
  <si>
    <t>取り組んでいない</t>
    <rPh sb="0" eb="1">
      <t>ト</t>
    </rPh>
    <rPh sb="2" eb="3">
      <t>ク</t>
    </rPh>
    <phoneticPr fontId="2"/>
  </si>
  <si>
    <t>取り組んでいる</t>
    <rPh sb="0" eb="1">
      <t>ト</t>
    </rPh>
    <rPh sb="2" eb="3">
      <t>ク</t>
    </rPh>
    <phoneticPr fontId="2"/>
  </si>
  <si>
    <t>設問別集計結果</t>
    <rPh sb="0" eb="2">
      <t>セツモン</t>
    </rPh>
    <rPh sb="2" eb="3">
      <t>ベツ</t>
    </rPh>
    <rPh sb="3" eb="5">
      <t>シュウケイ</t>
    </rPh>
    <rPh sb="5" eb="7">
      <t>ケッカ</t>
    </rPh>
    <phoneticPr fontId="2"/>
  </si>
  <si>
    <t>〈参考〉居住地（広域振興圏）別、男女別、年代別集計結果</t>
    <rPh sb="1" eb="3">
      <t>サンコウ</t>
    </rPh>
    <rPh sb="4" eb="7">
      <t>キョジュウチ</t>
    </rPh>
    <rPh sb="8" eb="10">
      <t>コウイキ</t>
    </rPh>
    <rPh sb="10" eb="12">
      <t>シンコウ</t>
    </rPh>
    <rPh sb="12" eb="13">
      <t>ケン</t>
    </rPh>
    <rPh sb="14" eb="15">
      <t>ベツ</t>
    </rPh>
    <rPh sb="16" eb="18">
      <t>ダンジョ</t>
    </rPh>
    <rPh sb="18" eb="19">
      <t>ベツ</t>
    </rPh>
    <rPh sb="20" eb="22">
      <t>ネンダイ</t>
    </rPh>
    <rPh sb="22" eb="23">
      <t>ベツ</t>
    </rPh>
    <rPh sb="23" eb="25">
      <t>シュウケイ</t>
    </rPh>
    <rPh sb="25" eb="27">
      <t>ケッカ</t>
    </rPh>
    <phoneticPr fontId="2"/>
  </si>
  <si>
    <t>（１）広域振興圏別</t>
    <rPh sb="3" eb="5">
      <t>コウイキ</t>
    </rPh>
    <rPh sb="5" eb="7">
      <t>シンコウ</t>
    </rPh>
    <rPh sb="7" eb="8">
      <t>ケン</t>
    </rPh>
    <rPh sb="8" eb="9">
      <t>ベツ</t>
    </rPh>
    <phoneticPr fontId="2"/>
  </si>
  <si>
    <t>（１）広域振興圏別</t>
    <rPh sb="3" eb="5">
      <t>コウイキ</t>
    </rPh>
    <rPh sb="7" eb="8">
      <t>ケン</t>
    </rPh>
    <rPh sb="8" eb="9">
      <t>ベツ</t>
    </rPh>
    <phoneticPr fontId="2"/>
  </si>
  <si>
    <t>２</t>
    <phoneticPr fontId="2"/>
  </si>
  <si>
    <t>４</t>
    <phoneticPr fontId="2"/>
  </si>
  <si>
    <t>５</t>
    <phoneticPr fontId="2"/>
  </si>
  <si>
    <t>６</t>
    <phoneticPr fontId="2"/>
  </si>
  <si>
    <t>７</t>
    <phoneticPr fontId="2"/>
  </si>
  <si>
    <t>２</t>
    <phoneticPr fontId="2"/>
  </si>
  <si>
    <t>３</t>
    <phoneticPr fontId="2"/>
  </si>
  <si>
    <t>４</t>
    <phoneticPr fontId="2"/>
  </si>
  <si>
    <t>７</t>
    <phoneticPr fontId="2"/>
  </si>
  <si>
    <t>５</t>
    <phoneticPr fontId="2"/>
  </si>
  <si>
    <t>８</t>
    <phoneticPr fontId="2"/>
  </si>
  <si>
    <t>９</t>
    <phoneticPr fontId="2"/>
  </si>
  <si>
    <t>６</t>
    <phoneticPr fontId="2"/>
  </si>
  <si>
    <t>Q6-2</t>
    <phoneticPr fontId="2"/>
  </si>
  <si>
    <t>設問７問３（３）</t>
    <rPh sb="0" eb="2">
      <t>セツモン</t>
    </rPh>
    <rPh sb="3" eb="4">
      <t>ト</t>
    </rPh>
    <phoneticPr fontId="2"/>
  </si>
  <si>
    <t>生涯学習について</t>
    <rPh sb="0" eb="2">
      <t>ショウガイ</t>
    </rPh>
    <rPh sb="2" eb="4">
      <t>ガクシュウ</t>
    </rPh>
    <phoneticPr fontId="2"/>
  </si>
  <si>
    <t>　生涯学習に取り組んでいますか</t>
    <rPh sb="1" eb="3">
      <t>ショウガイ</t>
    </rPh>
    <rPh sb="3" eb="5">
      <t>ガクシュウ</t>
    </rPh>
    <rPh sb="6" eb="7">
      <t>ト</t>
    </rPh>
    <rPh sb="8" eb="9">
      <t>ク</t>
    </rPh>
    <phoneticPr fontId="2"/>
  </si>
  <si>
    <t>生涯学習への取組</t>
    <rPh sb="0" eb="2">
      <t>ショウガイ</t>
    </rPh>
    <rPh sb="2" eb="4">
      <t>ガクシュウ</t>
    </rPh>
    <rPh sb="6" eb="7">
      <t>ト</t>
    </rPh>
    <rPh sb="7" eb="8">
      <t>ク</t>
    </rPh>
    <phoneticPr fontId="2"/>
  </si>
  <si>
    <t>取り組んでいる</t>
  </si>
  <si>
    <t>取り組んでいない</t>
  </si>
  <si>
    <t>内容と取組の頻度</t>
    <rPh sb="0" eb="2">
      <t>ナイヨウ</t>
    </rPh>
    <rPh sb="3" eb="5">
      <t>トリクミ</t>
    </rPh>
    <rPh sb="6" eb="8">
      <t>ヒンド</t>
    </rPh>
    <phoneticPr fontId="2"/>
  </si>
  <si>
    <t>その他</t>
    <phoneticPr fontId="2"/>
  </si>
  <si>
    <t>２</t>
    <phoneticPr fontId="2"/>
  </si>
  <si>
    <t>４</t>
    <phoneticPr fontId="2"/>
  </si>
  <si>
    <t>３</t>
    <phoneticPr fontId="2"/>
  </si>
  <si>
    <t>６</t>
    <phoneticPr fontId="2"/>
  </si>
  <si>
    <t>７</t>
    <phoneticPr fontId="2"/>
  </si>
  <si>
    <t>８</t>
    <phoneticPr fontId="2"/>
  </si>
  <si>
    <t>９</t>
    <phoneticPr fontId="2"/>
  </si>
  <si>
    <t>公共交通機関の利用について</t>
    <phoneticPr fontId="2"/>
  </si>
  <si>
    <t>　普段、バスや鉄道などの公共交通機関を利用していますか</t>
    <phoneticPr fontId="2"/>
  </si>
  <si>
    <t>○</t>
    <phoneticPr fontId="2"/>
  </si>
  <si>
    <t>公共交通機関の利用</t>
    <rPh sb="0" eb="2">
      <t>コウキョウ</t>
    </rPh>
    <rPh sb="2" eb="4">
      <t>コウツウ</t>
    </rPh>
    <rPh sb="4" eb="6">
      <t>キカン</t>
    </rPh>
    <rPh sb="7" eb="9">
      <t>リヨウ</t>
    </rPh>
    <phoneticPr fontId="2"/>
  </si>
  <si>
    <t>ほとんど利用しない</t>
    <rPh sb="4" eb="6">
      <t>リヨウ</t>
    </rPh>
    <phoneticPr fontId="2"/>
  </si>
  <si>
    <t>バス</t>
    <phoneticPr fontId="2"/>
  </si>
  <si>
    <t>自宅から駅、バス停が遠いから</t>
    <rPh sb="0" eb="2">
      <t>ジタク</t>
    </rPh>
    <rPh sb="4" eb="5">
      <t>エキ</t>
    </rPh>
    <rPh sb="8" eb="9">
      <t>テイ</t>
    </rPh>
    <rPh sb="10" eb="11">
      <t>トオ</t>
    </rPh>
    <phoneticPr fontId="1"/>
  </si>
  <si>
    <t>目的地が駅、バス停から遠いから</t>
    <rPh sb="0" eb="3">
      <t>モクテキチ</t>
    </rPh>
    <rPh sb="4" eb="5">
      <t>エキ</t>
    </rPh>
    <rPh sb="8" eb="9">
      <t>テイ</t>
    </rPh>
    <rPh sb="11" eb="12">
      <t>トオ</t>
    </rPh>
    <phoneticPr fontId="1"/>
  </si>
  <si>
    <t>公共交通機関の便数が少ないから</t>
    <rPh sb="0" eb="2">
      <t>コウキョウ</t>
    </rPh>
    <rPh sb="2" eb="4">
      <t>コウツウ</t>
    </rPh>
    <rPh sb="4" eb="6">
      <t>キカン</t>
    </rPh>
    <rPh sb="7" eb="9">
      <t>ビンスウ</t>
    </rPh>
    <rPh sb="10" eb="11">
      <t>スク</t>
    </rPh>
    <phoneticPr fontId="1"/>
  </si>
  <si>
    <t>乗継ぎが不便だから</t>
    <rPh sb="0" eb="1">
      <t>ノ</t>
    </rPh>
    <rPh sb="1" eb="2">
      <t>ツ</t>
    </rPh>
    <rPh sb="4" eb="6">
      <t>フベン</t>
    </rPh>
    <phoneticPr fontId="1"/>
  </si>
  <si>
    <t>公共交通機関に関する情報が不十分だから</t>
    <rPh sb="0" eb="2">
      <t>コウキョウ</t>
    </rPh>
    <rPh sb="2" eb="4">
      <t>コウツウ</t>
    </rPh>
    <rPh sb="4" eb="6">
      <t>キカン</t>
    </rPh>
    <rPh sb="7" eb="8">
      <t>カン</t>
    </rPh>
    <rPh sb="10" eb="12">
      <t>ジョウホウ</t>
    </rPh>
    <rPh sb="13" eb="16">
      <t>フジュウブン</t>
    </rPh>
    <phoneticPr fontId="1"/>
  </si>
  <si>
    <t>運賃が高いから</t>
    <rPh sb="0" eb="2">
      <t>ウンチン</t>
    </rPh>
    <rPh sb="3" eb="4">
      <t>タカ</t>
    </rPh>
    <phoneticPr fontId="1"/>
  </si>
  <si>
    <t>公共交通機関の社員の態度が悪いから</t>
    <rPh sb="0" eb="2">
      <t>コウキョウ</t>
    </rPh>
    <rPh sb="2" eb="4">
      <t>コウツウ</t>
    </rPh>
    <rPh sb="4" eb="6">
      <t>キカン</t>
    </rPh>
    <rPh sb="7" eb="9">
      <t>シャイン</t>
    </rPh>
    <rPh sb="10" eb="12">
      <t>タイド</t>
    </rPh>
    <rPh sb="13" eb="14">
      <t>ワル</t>
    </rPh>
    <phoneticPr fontId="1"/>
  </si>
  <si>
    <t>自家用車のほうが便利だから</t>
    <rPh sb="0" eb="4">
      <t>ジカヨウシャ</t>
    </rPh>
    <rPh sb="8" eb="10">
      <t>ベンリ</t>
    </rPh>
    <phoneticPr fontId="1"/>
  </si>
  <si>
    <t>鉄道</t>
    <rPh sb="0" eb="2">
      <t>テツドウ</t>
    </rPh>
    <phoneticPr fontId="2"/>
  </si>
  <si>
    <t>２　利用していない理由</t>
    <rPh sb="9" eb="11">
      <t>リユウ</t>
    </rPh>
    <phoneticPr fontId="2"/>
  </si>
  <si>
    <t>○</t>
    <phoneticPr fontId="2"/>
  </si>
  <si>
    <t>１</t>
    <phoneticPr fontId="2"/>
  </si>
  <si>
    <t>２</t>
    <phoneticPr fontId="2"/>
  </si>
  <si>
    <t>３</t>
    <phoneticPr fontId="2"/>
  </si>
  <si>
    <t>４</t>
    <phoneticPr fontId="2"/>
  </si>
  <si>
    <t>５</t>
    <phoneticPr fontId="2"/>
  </si>
  <si>
    <t>Q10-1</t>
    <phoneticPr fontId="2"/>
  </si>
  <si>
    <t>Q10-2</t>
    <phoneticPr fontId="2"/>
  </si>
  <si>
    <t>Q10-3</t>
    <phoneticPr fontId="2"/>
  </si>
  <si>
    <t>７</t>
  </si>
  <si>
    <t>県内産の工芸品の利用について</t>
    <rPh sb="0" eb="1">
      <t>ケン</t>
    </rPh>
    <rPh sb="1" eb="2">
      <t>ナイ</t>
    </rPh>
    <rPh sb="2" eb="3">
      <t>サン</t>
    </rPh>
    <rPh sb="4" eb="7">
      <t>コウゲイヒン</t>
    </rPh>
    <rPh sb="8" eb="10">
      <t>リヨウ</t>
    </rPh>
    <phoneticPr fontId="2"/>
  </si>
  <si>
    <t>　普段、県内産の工芸品を利用していますか</t>
    <rPh sb="1" eb="3">
      <t>フダン</t>
    </rPh>
    <rPh sb="4" eb="5">
      <t>ケン</t>
    </rPh>
    <rPh sb="5" eb="6">
      <t>ナイ</t>
    </rPh>
    <rPh sb="6" eb="7">
      <t>サン</t>
    </rPh>
    <rPh sb="8" eb="11">
      <t>コウゲイヒン</t>
    </rPh>
    <rPh sb="12" eb="14">
      <t>リヨウ</t>
    </rPh>
    <phoneticPr fontId="2"/>
  </si>
  <si>
    <t>○</t>
    <phoneticPr fontId="2"/>
  </si>
  <si>
    <t>１</t>
    <phoneticPr fontId="2"/>
  </si>
  <si>
    <t>２</t>
    <phoneticPr fontId="2"/>
  </si>
  <si>
    <t>３</t>
    <phoneticPr fontId="2"/>
  </si>
  <si>
    <t>７</t>
    <phoneticPr fontId="2"/>
  </si>
  <si>
    <t>12</t>
    <phoneticPr fontId="2"/>
  </si>
  <si>
    <t>県内産の工芸品の利用</t>
    <rPh sb="0" eb="1">
      <t>ケン</t>
    </rPh>
    <rPh sb="1" eb="2">
      <t>ナイ</t>
    </rPh>
    <rPh sb="2" eb="3">
      <t>サン</t>
    </rPh>
    <rPh sb="4" eb="7">
      <t>コウゲイヒン</t>
    </rPh>
    <rPh sb="8" eb="10">
      <t>リヨウ</t>
    </rPh>
    <phoneticPr fontId="2"/>
  </si>
  <si>
    <t>利用している理由</t>
    <rPh sb="0" eb="2">
      <t>リヨウ</t>
    </rPh>
    <rPh sb="6" eb="8">
      <t>リユウ</t>
    </rPh>
    <phoneticPr fontId="2"/>
  </si>
  <si>
    <t>１</t>
    <phoneticPr fontId="2"/>
  </si>
  <si>
    <t>２</t>
    <phoneticPr fontId="2"/>
  </si>
  <si>
    <t>８</t>
    <phoneticPr fontId="2"/>
  </si>
  <si>
    <t>○</t>
    <phoneticPr fontId="2"/>
  </si>
  <si>
    <t>３</t>
    <phoneticPr fontId="2"/>
  </si>
  <si>
    <t>４</t>
    <phoneticPr fontId="2"/>
  </si>
  <si>
    <t>５</t>
    <phoneticPr fontId="2"/>
  </si>
  <si>
    <t>６</t>
    <phoneticPr fontId="2"/>
  </si>
  <si>
    <t>７</t>
    <phoneticPr fontId="2"/>
  </si>
  <si>
    <t>Q11-1</t>
    <phoneticPr fontId="2"/>
  </si>
  <si>
    <t>Q11-2</t>
    <phoneticPr fontId="2"/>
  </si>
  <si>
    <t>Q11-3</t>
    <phoneticPr fontId="2"/>
  </si>
  <si>
    <t>設問４問１</t>
    <rPh sb="0" eb="2">
      <t>セツモン</t>
    </rPh>
    <rPh sb="3" eb="4">
      <t>ト</t>
    </rPh>
    <phoneticPr fontId="2"/>
  </si>
  <si>
    <t>県内産の農林水産物の利用</t>
    <rPh sb="0" eb="2">
      <t>ケンナイ</t>
    </rPh>
    <rPh sb="2" eb="3">
      <t>サン</t>
    </rPh>
    <rPh sb="4" eb="6">
      <t>ノウリン</t>
    </rPh>
    <rPh sb="6" eb="9">
      <t>スイサンブツ</t>
    </rPh>
    <rPh sb="10" eb="12">
      <t>リヨウ</t>
    </rPh>
    <phoneticPr fontId="2"/>
  </si>
  <si>
    <t>設問４問３（１）</t>
    <rPh sb="0" eb="2">
      <t>セツモン</t>
    </rPh>
    <rPh sb="3" eb="4">
      <t>ト</t>
    </rPh>
    <phoneticPr fontId="2"/>
  </si>
  <si>
    <t>今後、利用したいか</t>
    <rPh sb="0" eb="2">
      <t>コンゴ</t>
    </rPh>
    <rPh sb="3" eb="5">
      <t>リヨウ</t>
    </rPh>
    <phoneticPr fontId="2"/>
  </si>
  <si>
    <t>利用したい種類</t>
    <rPh sb="0" eb="2">
      <t>リヨウ</t>
    </rPh>
    <rPh sb="5" eb="7">
      <t>シュルイ</t>
    </rPh>
    <phoneticPr fontId="2"/>
  </si>
  <si>
    <t>利用する条件</t>
    <rPh sb="0" eb="2">
      <t>リヨウ</t>
    </rPh>
    <rPh sb="4" eb="6">
      <t>ジョウケン</t>
    </rPh>
    <phoneticPr fontId="2"/>
  </si>
  <si>
    <t>13</t>
    <phoneticPr fontId="2"/>
  </si>
  <si>
    <t>14</t>
  </si>
  <si>
    <t>15</t>
    <phoneticPr fontId="2"/>
  </si>
  <si>
    <r>
      <t>設問１問</t>
    </r>
    <r>
      <rPr>
        <sz val="11"/>
        <rFont val="ＭＳ Ｐゴシック"/>
        <family val="3"/>
        <charset val="128"/>
      </rPr>
      <t>１</t>
    </r>
    <rPh sb="0" eb="2">
      <t>セツモン</t>
    </rPh>
    <rPh sb="3" eb="4">
      <t>ト</t>
    </rPh>
    <phoneticPr fontId="2"/>
  </si>
  <si>
    <t>設問１問２</t>
    <rPh sb="0" eb="2">
      <t>セツモン</t>
    </rPh>
    <rPh sb="3" eb="4">
      <t>ト</t>
    </rPh>
    <phoneticPr fontId="2"/>
  </si>
  <si>
    <t>設問２問１</t>
    <rPh sb="0" eb="2">
      <t>セツモン</t>
    </rPh>
    <rPh sb="3" eb="4">
      <t>ト</t>
    </rPh>
    <phoneticPr fontId="2"/>
  </si>
  <si>
    <t>設問２問２</t>
    <rPh sb="0" eb="2">
      <t>セツモン</t>
    </rPh>
    <rPh sb="3" eb="4">
      <t>ト</t>
    </rPh>
    <phoneticPr fontId="2"/>
  </si>
  <si>
    <t>設問２問３</t>
    <rPh sb="0" eb="2">
      <t>セツモン</t>
    </rPh>
    <rPh sb="3" eb="4">
      <t>ト</t>
    </rPh>
    <phoneticPr fontId="2"/>
  </si>
  <si>
    <t>９</t>
    <phoneticPr fontId="2"/>
  </si>
  <si>
    <t>　（１） 準備していない理由</t>
    <rPh sb="5" eb="7">
      <t>ジュンビ</t>
    </rPh>
    <rPh sb="12" eb="14">
      <t>リユウ</t>
    </rPh>
    <phoneticPr fontId="2"/>
  </si>
  <si>
    <t>　（２） 準備は必要だと思うが、準備に至っていない理由</t>
    <rPh sb="5" eb="7">
      <t>ジュンビ</t>
    </rPh>
    <rPh sb="8" eb="10">
      <t>ヒツヨウ</t>
    </rPh>
    <rPh sb="12" eb="13">
      <t>オモ</t>
    </rPh>
    <rPh sb="16" eb="18">
      <t>ジュンビ</t>
    </rPh>
    <rPh sb="19" eb="20">
      <t>イタ</t>
    </rPh>
    <rPh sb="25" eb="27">
      <t>リユウ</t>
    </rPh>
    <phoneticPr fontId="2"/>
  </si>
  <si>
    <t>　（１） 利用している品目</t>
    <rPh sb="5" eb="7">
      <t>リヨウ</t>
    </rPh>
    <rPh sb="11" eb="13">
      <t>ヒンモク</t>
    </rPh>
    <phoneticPr fontId="2"/>
  </si>
  <si>
    <t>　（２） 利用している理由</t>
    <rPh sb="5" eb="7">
      <t>リヨウ</t>
    </rPh>
    <rPh sb="11" eb="13">
      <t>リユウ</t>
    </rPh>
    <phoneticPr fontId="2"/>
  </si>
  <si>
    <t>　（１） 利用している種類</t>
    <rPh sb="5" eb="7">
      <t>リヨウ</t>
    </rPh>
    <rPh sb="11" eb="13">
      <t>シュルイ</t>
    </rPh>
    <phoneticPr fontId="2"/>
  </si>
  <si>
    <t>　生涯学習によって身に着けた知識・技能や経験を、どのようなことに生かしていますか</t>
    <rPh sb="11" eb="12">
      <t>ツ</t>
    </rPh>
    <rPh sb="32" eb="33">
      <t>イ</t>
    </rPh>
    <phoneticPr fontId="2"/>
  </si>
  <si>
    <t>１</t>
    <phoneticPr fontId="2"/>
  </si>
  <si>
    <t>４</t>
    <phoneticPr fontId="2"/>
  </si>
  <si>
    <t>７</t>
    <phoneticPr fontId="2"/>
  </si>
  <si>
    <t>２　取り組んでいない理由</t>
    <phoneticPr fontId="2"/>
  </si>
  <si>
    <t>２</t>
    <phoneticPr fontId="2"/>
  </si>
  <si>
    <t>７</t>
    <phoneticPr fontId="2"/>
  </si>
  <si>
    <t>５</t>
    <phoneticPr fontId="2"/>
  </si>
  <si>
    <t>６</t>
    <phoneticPr fontId="2"/>
  </si>
  <si>
    <t>８</t>
    <phoneticPr fontId="2"/>
  </si>
  <si>
    <t>３</t>
    <phoneticPr fontId="2"/>
  </si>
  <si>
    <t>４</t>
    <phoneticPr fontId="2"/>
  </si>
  <si>
    <t>５</t>
    <phoneticPr fontId="2"/>
  </si>
  <si>
    <t>６</t>
    <phoneticPr fontId="2"/>
  </si>
  <si>
    <t>設問１問３</t>
    <rPh sb="0" eb="2">
      <t>セツモン</t>
    </rPh>
    <rPh sb="3" eb="4">
      <t>トイ</t>
    </rPh>
    <phoneticPr fontId="2"/>
  </si>
  <si>
    <t>設問１問４</t>
    <rPh sb="0" eb="2">
      <t>セツモン</t>
    </rPh>
    <rPh sb="3" eb="4">
      <t>トイ</t>
    </rPh>
    <phoneticPr fontId="2"/>
  </si>
  <si>
    <t>取り組んでいない理由</t>
    <rPh sb="0" eb="1">
      <t>ト</t>
    </rPh>
    <rPh sb="2" eb="3">
      <t>ク</t>
    </rPh>
    <rPh sb="8" eb="10">
      <t>リユウ</t>
    </rPh>
    <phoneticPr fontId="2"/>
  </si>
  <si>
    <t>設問３問１</t>
    <rPh sb="0" eb="2">
      <t>セツモン</t>
    </rPh>
    <rPh sb="3" eb="4">
      <t>ト</t>
    </rPh>
    <phoneticPr fontId="2"/>
  </si>
  <si>
    <t>設問３問２</t>
    <rPh sb="0" eb="2">
      <t>セツモン</t>
    </rPh>
    <rPh sb="3" eb="4">
      <t>ト</t>
    </rPh>
    <phoneticPr fontId="2"/>
  </si>
  <si>
    <t>設問４問２</t>
    <rPh sb="0" eb="2">
      <t>セツモン</t>
    </rPh>
    <rPh sb="3" eb="4">
      <t>ト</t>
    </rPh>
    <phoneticPr fontId="2"/>
  </si>
  <si>
    <t>設問４問３（２）</t>
    <rPh sb="0" eb="2">
      <t>セツモン</t>
    </rPh>
    <rPh sb="3" eb="4">
      <t>ト</t>
    </rPh>
    <phoneticPr fontId="2"/>
  </si>
  <si>
    <t>防犯への対応　行動者率</t>
    <rPh sb="0" eb="2">
      <t>ボウハン</t>
    </rPh>
    <rPh sb="4" eb="6">
      <t>タイオウ</t>
    </rPh>
    <rPh sb="7" eb="11">
      <t>コウドウシャリツ</t>
    </rPh>
    <phoneticPr fontId="2"/>
  </si>
  <si>
    <t>交通安全への対応　行動者率</t>
    <rPh sb="0" eb="4">
      <t>コウツウアンゼン</t>
    </rPh>
    <rPh sb="6" eb="8">
      <t>タイオウ</t>
    </rPh>
    <rPh sb="9" eb="13">
      <t>コウドウシャリツ</t>
    </rPh>
    <phoneticPr fontId="2"/>
  </si>
  <si>
    <t>食品の表示の確認　確認者率</t>
    <rPh sb="0" eb="2">
      <t>ショクヒン</t>
    </rPh>
    <rPh sb="3" eb="5">
      <t>ヒョウジ</t>
    </rPh>
    <rPh sb="6" eb="8">
      <t>カクニン</t>
    </rPh>
    <rPh sb="9" eb="12">
      <t>カクニンシャ</t>
    </rPh>
    <rPh sb="12" eb="13">
      <t>リツ</t>
    </rPh>
    <phoneticPr fontId="2"/>
  </si>
  <si>
    <t>設問５</t>
    <rPh sb="0" eb="2">
      <t>セツモン</t>
    </rPh>
    <phoneticPr fontId="2"/>
  </si>
  <si>
    <t>設問６</t>
    <rPh sb="0" eb="2">
      <t>セツモン</t>
    </rPh>
    <phoneticPr fontId="2"/>
  </si>
  <si>
    <t>Q5-1</t>
    <phoneticPr fontId="2"/>
  </si>
  <si>
    <t>設問５問１</t>
    <rPh sb="0" eb="2">
      <t>セツモン</t>
    </rPh>
    <rPh sb="3" eb="4">
      <t>ト</t>
    </rPh>
    <phoneticPr fontId="2"/>
  </si>
  <si>
    <t>Q5-2</t>
    <phoneticPr fontId="2"/>
  </si>
  <si>
    <t>設問５問２</t>
    <rPh sb="0" eb="2">
      <t>セツモン</t>
    </rPh>
    <rPh sb="3" eb="4">
      <t>ト</t>
    </rPh>
    <phoneticPr fontId="2"/>
  </si>
  <si>
    <t>設問５問３</t>
    <rPh sb="0" eb="2">
      <t>セツモン</t>
    </rPh>
    <rPh sb="3" eb="4">
      <t>ト</t>
    </rPh>
    <phoneticPr fontId="2"/>
  </si>
  <si>
    <t>Q6-1</t>
    <phoneticPr fontId="2"/>
  </si>
  <si>
    <t>設問６問３（１）</t>
    <rPh sb="0" eb="2">
      <t>セツモン</t>
    </rPh>
    <rPh sb="3" eb="4">
      <t>ト</t>
    </rPh>
    <phoneticPr fontId="2"/>
  </si>
  <si>
    <t>設問６問３（２）</t>
    <rPh sb="0" eb="2">
      <t>セツモン</t>
    </rPh>
    <rPh sb="3" eb="4">
      <t>ト</t>
    </rPh>
    <phoneticPr fontId="2"/>
  </si>
  <si>
    <t>設問９問１</t>
    <rPh sb="0" eb="2">
      <t>セツモン</t>
    </rPh>
    <rPh sb="3" eb="4">
      <t>ト</t>
    </rPh>
    <phoneticPr fontId="2"/>
  </si>
  <si>
    <t>設問９問２</t>
    <rPh sb="0" eb="2">
      <t>セツモン</t>
    </rPh>
    <rPh sb="3" eb="4">
      <t>ト</t>
    </rPh>
    <phoneticPr fontId="2"/>
  </si>
  <si>
    <t>設問９問３</t>
    <rPh sb="0" eb="2">
      <t>セツモン</t>
    </rPh>
    <rPh sb="3" eb="4">
      <t>ト</t>
    </rPh>
    <phoneticPr fontId="2"/>
  </si>
  <si>
    <t>設問10問１</t>
    <rPh sb="0" eb="2">
      <t>セツモン</t>
    </rPh>
    <rPh sb="4" eb="5">
      <t>トイ</t>
    </rPh>
    <phoneticPr fontId="2"/>
  </si>
  <si>
    <t>設問10問２（１）</t>
    <rPh sb="0" eb="2">
      <t>セツモン</t>
    </rPh>
    <rPh sb="4" eb="5">
      <t>トイ</t>
    </rPh>
    <phoneticPr fontId="2"/>
  </si>
  <si>
    <t>設問10問２（２）</t>
    <rPh sb="0" eb="2">
      <t>セツモン</t>
    </rPh>
    <rPh sb="4" eb="5">
      <t>トイ</t>
    </rPh>
    <phoneticPr fontId="2"/>
  </si>
  <si>
    <t>設問10問３</t>
    <rPh sb="0" eb="2">
      <t>セツモン</t>
    </rPh>
    <rPh sb="4" eb="5">
      <t>トイ</t>
    </rPh>
    <phoneticPr fontId="2"/>
  </si>
  <si>
    <t>設問11問１</t>
    <rPh sb="0" eb="2">
      <t>セツモン</t>
    </rPh>
    <rPh sb="4" eb="5">
      <t>ト</t>
    </rPh>
    <phoneticPr fontId="2"/>
  </si>
  <si>
    <t>設問11問２（１）</t>
    <rPh sb="0" eb="2">
      <t>セツモン</t>
    </rPh>
    <rPh sb="4" eb="5">
      <t>ト</t>
    </rPh>
    <phoneticPr fontId="2"/>
  </si>
  <si>
    <t>設問11問２（２）</t>
    <rPh sb="0" eb="2">
      <t>セツモン</t>
    </rPh>
    <rPh sb="4" eb="5">
      <t>ト</t>
    </rPh>
    <phoneticPr fontId="2"/>
  </si>
  <si>
    <t>設問11問３（１）</t>
    <rPh sb="0" eb="2">
      <t>セツモン</t>
    </rPh>
    <rPh sb="4" eb="5">
      <t>ト</t>
    </rPh>
    <phoneticPr fontId="2"/>
  </si>
  <si>
    <t>設問11問３（２）①</t>
    <rPh sb="0" eb="2">
      <t>セツモン</t>
    </rPh>
    <rPh sb="4" eb="5">
      <t>ト</t>
    </rPh>
    <phoneticPr fontId="2"/>
  </si>
  <si>
    <t>設問11問３（２）②</t>
    <rPh sb="0" eb="2">
      <t>セツモン</t>
    </rPh>
    <rPh sb="4" eb="5">
      <t>ト</t>
    </rPh>
    <phoneticPr fontId="2"/>
  </si>
  <si>
    <t>設問１（生涯学習の取組）</t>
    <rPh sb="0" eb="2">
      <t>セツモン</t>
    </rPh>
    <rPh sb="4" eb="6">
      <t>ショウガイ</t>
    </rPh>
    <rPh sb="6" eb="8">
      <t>ガクシュウ</t>
    </rPh>
    <rPh sb="9" eb="11">
      <t>トリクミ</t>
    </rPh>
    <phoneticPr fontId="2"/>
  </si>
  <si>
    <t>県計</t>
  </si>
  <si>
    <t>県央</t>
    <rPh sb="0" eb="2">
      <t>ケンオウ</t>
    </rPh>
    <phoneticPr fontId="2"/>
  </si>
  <si>
    <t>県南</t>
    <rPh sb="0" eb="2">
      <t>ケンナン</t>
    </rPh>
    <phoneticPr fontId="2"/>
  </si>
  <si>
    <t>沿岸</t>
    <rPh sb="0" eb="2">
      <t>エンガン</t>
    </rPh>
    <phoneticPr fontId="2"/>
  </si>
  <si>
    <t>県北</t>
    <rPh sb="0" eb="1">
      <t>ケン</t>
    </rPh>
    <rPh sb="1" eb="2">
      <t>キタ</t>
    </rPh>
    <phoneticPr fontId="2"/>
  </si>
  <si>
    <t>県計</t>
    <phoneticPr fontId="2"/>
  </si>
  <si>
    <t>男</t>
    <rPh sb="0" eb="1">
      <t>オトコ</t>
    </rPh>
    <phoneticPr fontId="2"/>
  </si>
  <si>
    <t>女</t>
    <rPh sb="0" eb="1">
      <t>オンナ</t>
    </rPh>
    <phoneticPr fontId="2"/>
  </si>
  <si>
    <t>県計</t>
    <rPh sb="0" eb="1">
      <t>ケン</t>
    </rPh>
    <rPh sb="1" eb="2">
      <t>ケイ</t>
    </rPh>
    <phoneticPr fontId="2"/>
  </si>
  <si>
    <t>18･19歳</t>
    <rPh sb="5" eb="6">
      <t>サイ</t>
    </rPh>
    <phoneticPr fontId="2"/>
  </si>
  <si>
    <t>20歳代</t>
    <rPh sb="2" eb="3">
      <t>サイ</t>
    </rPh>
    <rPh sb="3" eb="4">
      <t>ダイ</t>
    </rPh>
    <phoneticPr fontId="2"/>
  </si>
  <si>
    <t>30歳代</t>
    <rPh sb="2" eb="3">
      <t>サイ</t>
    </rPh>
    <rPh sb="3" eb="4">
      <t>ダイ</t>
    </rPh>
    <phoneticPr fontId="2"/>
  </si>
  <si>
    <t>40歳代</t>
    <rPh sb="2" eb="3">
      <t>サイ</t>
    </rPh>
    <rPh sb="3" eb="4">
      <t>ダイ</t>
    </rPh>
    <phoneticPr fontId="2"/>
  </si>
  <si>
    <t>50歳代</t>
    <rPh sb="2" eb="3">
      <t>サイ</t>
    </rPh>
    <rPh sb="3" eb="4">
      <t>ダイ</t>
    </rPh>
    <phoneticPr fontId="2"/>
  </si>
  <si>
    <t>60歳代</t>
    <rPh sb="2" eb="3">
      <t>サイ</t>
    </rPh>
    <rPh sb="3" eb="4">
      <t>ダイ</t>
    </rPh>
    <phoneticPr fontId="2"/>
  </si>
  <si>
    <t>70歳～</t>
    <rPh sb="2" eb="3">
      <t>サイ</t>
    </rPh>
    <phoneticPr fontId="2"/>
  </si>
  <si>
    <t>参加している</t>
  </si>
  <si>
    <t>ほとんど参加していない</t>
  </si>
  <si>
    <t>利用している</t>
  </si>
  <si>
    <t>ほとんど利用していない</t>
    <rPh sb="4" eb="6">
      <t>リヨウ</t>
    </rPh>
    <phoneticPr fontId="2"/>
  </si>
  <si>
    <t>〔設問１〕生涯学習についてお伺いします。</t>
    <rPh sb="5" eb="7">
      <t>ショウガイ</t>
    </rPh>
    <rPh sb="7" eb="9">
      <t>ガクシュウ</t>
    </rPh>
    <rPh sb="14" eb="15">
      <t>ウカガ</t>
    </rPh>
    <phoneticPr fontId="2"/>
  </si>
  <si>
    <t>【問１】あなたは、生涯学習に取り組んでいますか。（あてはまるもの１つに○印）</t>
    <rPh sb="1" eb="2">
      <t>ト</t>
    </rPh>
    <rPh sb="9" eb="11">
      <t>ショウガイ</t>
    </rPh>
    <rPh sb="11" eb="13">
      <t>ガクシュウ</t>
    </rPh>
    <rPh sb="14" eb="15">
      <t>ト</t>
    </rPh>
    <rPh sb="16" eb="17">
      <t>ク</t>
    </rPh>
    <rPh sb="35" eb="37">
      <t>マルイン</t>
    </rPh>
    <phoneticPr fontId="25"/>
  </si>
  <si>
    <t>合計</t>
    <rPh sb="0" eb="2">
      <t>ゴウケイ</t>
    </rPh>
    <phoneticPr fontId="2"/>
  </si>
  <si>
    <t>①取り組んでいる</t>
    <rPh sb="1" eb="2">
      <t>ト</t>
    </rPh>
    <rPh sb="3" eb="4">
      <t>ク</t>
    </rPh>
    <phoneticPr fontId="25"/>
  </si>
  <si>
    <t>②取り組んでいない</t>
    <rPh sb="1" eb="2">
      <t>ト</t>
    </rPh>
    <rPh sb="3" eb="4">
      <t>ク</t>
    </rPh>
    <phoneticPr fontId="25"/>
  </si>
  <si>
    <t>全体</t>
    <rPh sb="0" eb="2">
      <t>ゼンタイ</t>
    </rPh>
    <phoneticPr fontId="2"/>
  </si>
  <si>
    <t>県央広域振興圏</t>
    <rPh sb="0" eb="2">
      <t>ケンオウ</t>
    </rPh>
    <rPh sb="2" eb="4">
      <t>コウイキ</t>
    </rPh>
    <rPh sb="4" eb="6">
      <t>シンコウ</t>
    </rPh>
    <rPh sb="6" eb="7">
      <t>ケン</t>
    </rPh>
    <phoneticPr fontId="25"/>
  </si>
  <si>
    <t>県南広域振興圏</t>
    <rPh sb="0" eb="2">
      <t>ケンナン</t>
    </rPh>
    <rPh sb="2" eb="4">
      <t>コウイキ</t>
    </rPh>
    <rPh sb="4" eb="6">
      <t>シンコウ</t>
    </rPh>
    <rPh sb="6" eb="7">
      <t>ケン</t>
    </rPh>
    <phoneticPr fontId="25"/>
  </si>
  <si>
    <t>沿岸広域振興圏</t>
    <rPh sb="0" eb="2">
      <t>エンガン</t>
    </rPh>
    <rPh sb="2" eb="4">
      <t>コウイキ</t>
    </rPh>
    <rPh sb="4" eb="6">
      <t>シンコウ</t>
    </rPh>
    <rPh sb="6" eb="7">
      <t>ケン</t>
    </rPh>
    <phoneticPr fontId="25"/>
  </si>
  <si>
    <t>県北広域振興圏</t>
    <rPh sb="0" eb="2">
      <t>ケンホク</t>
    </rPh>
    <rPh sb="2" eb="4">
      <t>コウイキ</t>
    </rPh>
    <rPh sb="4" eb="6">
      <t>シンコウ</t>
    </rPh>
    <rPh sb="6" eb="7">
      <t>ケン</t>
    </rPh>
    <phoneticPr fontId="25"/>
  </si>
  <si>
    <t>男</t>
    <rPh sb="0" eb="1">
      <t>オトコ</t>
    </rPh>
    <phoneticPr fontId="25"/>
  </si>
  <si>
    <t>その他</t>
    <rPh sb="2" eb="3">
      <t>タ</t>
    </rPh>
    <phoneticPr fontId="25"/>
  </si>
  <si>
    <t>18～19歳</t>
    <rPh sb="5" eb="6">
      <t>サイ</t>
    </rPh>
    <phoneticPr fontId="25"/>
  </si>
  <si>
    <t>20～29歳</t>
    <rPh sb="5" eb="6">
      <t>サイ</t>
    </rPh>
    <phoneticPr fontId="25"/>
  </si>
  <si>
    <t>30～39歳</t>
    <rPh sb="5" eb="6">
      <t>サイ</t>
    </rPh>
    <phoneticPr fontId="25"/>
  </si>
  <si>
    <t>40～49歳</t>
    <rPh sb="5" eb="6">
      <t>サイ</t>
    </rPh>
    <phoneticPr fontId="25"/>
  </si>
  <si>
    <t>50～59歳</t>
    <rPh sb="5" eb="6">
      <t>サイ</t>
    </rPh>
    <phoneticPr fontId="25"/>
  </si>
  <si>
    <t>60～69歳</t>
    <rPh sb="5" eb="6">
      <t>サイ</t>
    </rPh>
    <phoneticPr fontId="25"/>
  </si>
  <si>
    <t>70歳以上</t>
    <rPh sb="2" eb="3">
      <t>サイ</t>
    </rPh>
    <rPh sb="3" eb="5">
      <t>イジョウ</t>
    </rPh>
    <phoneticPr fontId="25"/>
  </si>
  <si>
    <t>【問２】【問１】で「１．取り組んでいる」と回答した方にお聞きします。</t>
    <rPh sb="12" eb="13">
      <t>ト</t>
    </rPh>
    <rPh sb="14" eb="15">
      <t>ク</t>
    </rPh>
    <rPh sb="25" eb="26">
      <t>カタ</t>
    </rPh>
    <rPh sb="28" eb="29">
      <t>キ</t>
    </rPh>
    <phoneticPr fontId="25"/>
  </si>
  <si>
    <t>以下のそれぞれの内容と取組の頻度についてお答えください。</t>
    <rPh sb="0" eb="2">
      <t>イカ</t>
    </rPh>
    <rPh sb="8" eb="10">
      <t>ナイヨウ</t>
    </rPh>
    <rPh sb="11" eb="13">
      <t>トリクミ</t>
    </rPh>
    <rPh sb="14" eb="16">
      <t>ヒンド</t>
    </rPh>
    <rPh sb="21" eb="22">
      <t>コタ</t>
    </rPh>
    <phoneticPr fontId="25"/>
  </si>
  <si>
    <t>区分</t>
    <rPh sb="0" eb="2">
      <t>クブン</t>
    </rPh>
    <phoneticPr fontId="25"/>
  </si>
  <si>
    <t>全体</t>
  </si>
  <si>
    <t>週に数回程度</t>
    <rPh sb="0" eb="1">
      <t>シュウ</t>
    </rPh>
    <rPh sb="2" eb="4">
      <t>スウカイ</t>
    </rPh>
    <rPh sb="4" eb="6">
      <t>テイド</t>
    </rPh>
    <phoneticPr fontId="25"/>
  </si>
  <si>
    <t>月に数回程度</t>
    <rPh sb="0" eb="1">
      <t>ツキ</t>
    </rPh>
    <rPh sb="2" eb="4">
      <t>スウカイ</t>
    </rPh>
    <rPh sb="4" eb="6">
      <t>テイド</t>
    </rPh>
    <phoneticPr fontId="25"/>
  </si>
  <si>
    <t>年に数回程度</t>
    <rPh sb="0" eb="1">
      <t>ネン</t>
    </rPh>
    <rPh sb="2" eb="4">
      <t>スウカイ</t>
    </rPh>
    <rPh sb="4" eb="6">
      <t>テイド</t>
    </rPh>
    <phoneticPr fontId="25"/>
  </si>
  <si>
    <t>取り組んでいない</t>
    <rPh sb="0" eb="1">
      <t>ト</t>
    </rPh>
    <rPh sb="2" eb="3">
      <t>ク</t>
    </rPh>
    <phoneticPr fontId="25"/>
  </si>
  <si>
    <t>②趣味や教養（パソコン、囲碁・将棋、語学、茶道・華道・着付けなど）</t>
    <rPh sb="21" eb="23">
      <t>サドウ</t>
    </rPh>
    <rPh sb="24" eb="26">
      <t>カドウ</t>
    </rPh>
    <rPh sb="27" eb="29">
      <t>キツ</t>
    </rPh>
    <phoneticPr fontId="2"/>
  </si>
  <si>
    <t>③スポーツ・レクリエーションや健康の維持・増進（ヨガ・山歩き・自然食など）</t>
    <rPh sb="27" eb="29">
      <t>ヤマアル</t>
    </rPh>
    <rPh sb="31" eb="34">
      <t>シゼンショク</t>
    </rPh>
    <phoneticPr fontId="2"/>
  </si>
  <si>
    <t>④職業上必要な知識・技能（パソコン技能や資格取得など）</t>
  </si>
  <si>
    <t>⑤家庭生活に役立つ技能（料理、手芸など）</t>
  </si>
  <si>
    <t>⑥子育て、しつけや家庭教育、読み聞かせ</t>
  </si>
  <si>
    <t>⑦社会問題（時事、政治、経済、環境など）</t>
  </si>
  <si>
    <t>⑧ボランティア活動に必要な知識・技能</t>
  </si>
  <si>
    <t>⑨その他（　　　　　　　　　　）</t>
    <phoneticPr fontId="2"/>
  </si>
  <si>
    <t>【問３】【問１】で「１．取り組んでいる」と回答した方にお聞きします。</t>
    <rPh sb="1" eb="2">
      <t>ト</t>
    </rPh>
    <phoneticPr fontId="25"/>
  </si>
  <si>
    <t>生涯学習によって身に着けた知識・技能や経験を、あなたはどのようなことに生かしていますか。（あてはまるものすべてに○印）</t>
    <phoneticPr fontId="2"/>
  </si>
  <si>
    <t>①仕事や職業、資格取得など</t>
  </si>
  <si>
    <t>②ボランティア活動や地域づくり活動、ＮＰＯ・ＰＴＡ・自治会等の各種団体活動</t>
    <rPh sb="7" eb="9">
      <t>カツドウ</t>
    </rPh>
    <rPh sb="10" eb="12">
      <t>チイキ</t>
    </rPh>
    <rPh sb="26" eb="29">
      <t>ジチカイ</t>
    </rPh>
    <rPh sb="29" eb="30">
      <t>トウ</t>
    </rPh>
    <rPh sb="31" eb="33">
      <t>カクシュ</t>
    </rPh>
    <rPh sb="33" eb="35">
      <t>ダンタイ</t>
    </rPh>
    <rPh sb="35" eb="37">
      <t>カツドウ</t>
    </rPh>
    <phoneticPr fontId="2"/>
  </si>
  <si>
    <t>③家庭生活</t>
  </si>
  <si>
    <t>④自分の人生をより豊かにすること</t>
  </si>
  <si>
    <t>⑤健康の維持・増進</t>
  </si>
  <si>
    <t>⑥他の人の学習やスポーツ活動、文化活動などの指導</t>
  </si>
  <si>
    <t>⑦その他</t>
  </si>
  <si>
    <t>【問４】【問１】で「２．取り組んでいない」と回答した方にお聞きします。</t>
    <rPh sb="12" eb="13">
      <t>ト</t>
    </rPh>
    <rPh sb="14" eb="15">
      <t>ク</t>
    </rPh>
    <rPh sb="26" eb="27">
      <t>カタ</t>
    </rPh>
    <rPh sb="29" eb="30">
      <t>キ</t>
    </rPh>
    <phoneticPr fontId="25"/>
  </si>
  <si>
    <t>取り組んでいない理由をお答えください。（あてはまるものすべてに○印）</t>
    <rPh sb="0" eb="1">
      <t>ト</t>
    </rPh>
    <rPh sb="2" eb="3">
      <t>ク</t>
    </rPh>
    <rPh sb="8" eb="10">
      <t>リユウ</t>
    </rPh>
    <rPh sb="12" eb="13">
      <t>コタ</t>
    </rPh>
    <rPh sb="31" eb="33">
      <t>マルイン</t>
    </rPh>
    <phoneticPr fontId="2"/>
  </si>
  <si>
    <t>①仕事や家事が忙しくて取り組む時間がないから</t>
  </si>
  <si>
    <t>②関心がないから</t>
  </si>
  <si>
    <t>③費用がかかるから</t>
  </si>
  <si>
    <t>④一緒に取り組む仲間がいないから</t>
  </si>
  <si>
    <t>⑤自分の希望に沿う内容の講座などがないから</t>
    <rPh sb="12" eb="14">
      <t>コウザ</t>
    </rPh>
    <phoneticPr fontId="2"/>
  </si>
  <si>
    <t>⑥身近なところに取り組むための場所や施設がないから</t>
  </si>
  <si>
    <t>⑦家族や職場など、周囲の理解が得られないから</t>
  </si>
  <si>
    <t>⑧どのようにして取り組めばよいのかわからないから</t>
  </si>
  <si>
    <t>⑨内容・時間・場所・費用など、必要な情報が十分に手に入らないから</t>
  </si>
  <si>
    <t>⑩その他</t>
    <rPh sb="3" eb="4">
      <t>タ</t>
    </rPh>
    <phoneticPr fontId="2"/>
  </si>
  <si>
    <t>【問１】あなたは、普段、健康に留意して生活していますか。（あてはまるもの１つに○印）</t>
    <rPh sb="1" eb="2">
      <t>ト</t>
    </rPh>
    <rPh sb="12" eb="14">
      <t>ケンコウ</t>
    </rPh>
    <rPh sb="15" eb="17">
      <t>リュウイ</t>
    </rPh>
    <rPh sb="19" eb="21">
      <t>セイカツ</t>
    </rPh>
    <rPh sb="40" eb="41">
      <t>イン</t>
    </rPh>
    <phoneticPr fontId="25"/>
  </si>
  <si>
    <t>①留意している</t>
    <rPh sb="1" eb="3">
      <t>リュウイ</t>
    </rPh>
    <phoneticPr fontId="25"/>
  </si>
  <si>
    <t>②特に留意していない</t>
    <rPh sb="1" eb="2">
      <t>トク</t>
    </rPh>
    <rPh sb="3" eb="5">
      <t>リュウイ</t>
    </rPh>
    <phoneticPr fontId="25"/>
  </si>
  <si>
    <t>【問２】【問１】で「１．留意している」と回答した方にお聞きします。</t>
    <rPh sb="1" eb="2">
      <t>トイ</t>
    </rPh>
    <rPh sb="5" eb="6">
      <t>トイ</t>
    </rPh>
    <rPh sb="12" eb="14">
      <t>リュウイ</t>
    </rPh>
    <rPh sb="20" eb="22">
      <t>カイトウ</t>
    </rPh>
    <rPh sb="24" eb="25">
      <t>カタ</t>
    </rPh>
    <rPh sb="27" eb="28">
      <t>キ</t>
    </rPh>
    <phoneticPr fontId="25"/>
  </si>
  <si>
    <t>健康のために努めているそれぞれの行動の状況についてあてはまるものを選択してください。</t>
    <rPh sb="0" eb="2">
      <t>ケンコウ</t>
    </rPh>
    <rPh sb="6" eb="7">
      <t>ツト</t>
    </rPh>
    <rPh sb="16" eb="18">
      <t>コウドウ</t>
    </rPh>
    <rPh sb="19" eb="21">
      <t>ジョウキョウ</t>
    </rPh>
    <rPh sb="33" eb="35">
      <t>センタク</t>
    </rPh>
    <phoneticPr fontId="25"/>
  </si>
  <si>
    <t>だいたい実行している</t>
  </si>
  <si>
    <t>ときどき実行している</t>
  </si>
  <si>
    <t>①睡眠時間を十分にとる</t>
    <rPh sb="1" eb="3">
      <t>スイミン</t>
    </rPh>
    <rPh sb="3" eb="5">
      <t>ジカン</t>
    </rPh>
    <rPh sb="6" eb="8">
      <t>ジュウブン</t>
    </rPh>
    <phoneticPr fontId="25"/>
  </si>
  <si>
    <t>②自分にあった運動を心がけている</t>
    <rPh sb="1" eb="3">
      <t>ジブン</t>
    </rPh>
    <rPh sb="7" eb="9">
      <t>ウンドウ</t>
    </rPh>
    <rPh sb="10" eb="11">
      <t>ココロ</t>
    </rPh>
    <phoneticPr fontId="25"/>
  </si>
  <si>
    <t>③定期的に健康診断を受ける</t>
    <rPh sb="1" eb="4">
      <t>テイキテキ</t>
    </rPh>
    <rPh sb="5" eb="7">
      <t>ケンコウ</t>
    </rPh>
    <rPh sb="7" eb="9">
      <t>シンダン</t>
    </rPh>
    <rPh sb="10" eb="11">
      <t>ウ</t>
    </rPh>
    <phoneticPr fontId="25"/>
  </si>
  <si>
    <t>④ストレスをためないよう気分転換をする</t>
    <rPh sb="12" eb="14">
      <t>キブン</t>
    </rPh>
    <rPh sb="14" eb="16">
      <t>テンカン</t>
    </rPh>
    <phoneticPr fontId="25"/>
  </si>
  <si>
    <t>⑤食生活に注意している</t>
    <rPh sb="1" eb="4">
      <t>ショクセイカツ</t>
    </rPh>
    <rPh sb="5" eb="7">
      <t>チュウイ</t>
    </rPh>
    <phoneticPr fontId="25"/>
  </si>
  <si>
    <t>⑥タバコやアルコールを控える（喫煙・飲酒をする方のみ）</t>
    <rPh sb="11" eb="12">
      <t>ヒカ</t>
    </rPh>
    <rPh sb="15" eb="17">
      <t>キツエン</t>
    </rPh>
    <rPh sb="18" eb="20">
      <t>インシュ</t>
    </rPh>
    <rPh sb="23" eb="24">
      <t>カタ</t>
    </rPh>
    <phoneticPr fontId="25"/>
  </si>
  <si>
    <t>⑦その他（　　　　　　　　　　）</t>
    <rPh sb="3" eb="4">
      <t>タ</t>
    </rPh>
    <phoneticPr fontId="25"/>
  </si>
  <si>
    <t>【問３】【問２】で「⑤食生活に注意している」に「１．だいたい実行している」、「２．ときどき実行している」と回答した方にお聞きします。</t>
    <rPh sb="1" eb="2">
      <t>トイ</t>
    </rPh>
    <rPh sb="5" eb="6">
      <t>トイ</t>
    </rPh>
    <rPh sb="11" eb="14">
      <t>ショクセイカツ</t>
    </rPh>
    <rPh sb="15" eb="17">
      <t>チュウイ</t>
    </rPh>
    <rPh sb="30" eb="32">
      <t>ジッコウ</t>
    </rPh>
    <rPh sb="45" eb="47">
      <t>ジッコウ</t>
    </rPh>
    <rPh sb="53" eb="55">
      <t>カイトウ</t>
    </rPh>
    <rPh sb="57" eb="58">
      <t>カタ</t>
    </rPh>
    <rPh sb="60" eb="61">
      <t>キ</t>
    </rPh>
    <phoneticPr fontId="25"/>
  </si>
  <si>
    <t>食生活で注意しているそれぞれの行動の状況についてあてはまるものを選択してください。</t>
    <rPh sb="0" eb="3">
      <t>ショクセイカツ</t>
    </rPh>
    <rPh sb="4" eb="6">
      <t>チュウイ</t>
    </rPh>
    <rPh sb="15" eb="17">
      <t>コウドウ</t>
    </rPh>
    <rPh sb="18" eb="20">
      <t>ジョウキョウ</t>
    </rPh>
    <rPh sb="32" eb="34">
      <t>センタク</t>
    </rPh>
    <phoneticPr fontId="25"/>
  </si>
  <si>
    <t>①朝食をとる</t>
    <rPh sb="1" eb="3">
      <t>チョウショク</t>
    </rPh>
    <phoneticPr fontId="25"/>
  </si>
  <si>
    <t>②自分にあった適切なカロリーをとる</t>
    <rPh sb="1" eb="3">
      <t>ジブン</t>
    </rPh>
    <rPh sb="7" eb="9">
      <t>テキセツ</t>
    </rPh>
    <phoneticPr fontId="25"/>
  </si>
  <si>
    <t>③健康に配慮したメニューを心掛けている</t>
    <rPh sb="1" eb="3">
      <t>ケンコウ</t>
    </rPh>
    <rPh sb="4" eb="6">
      <t>ハイリョ</t>
    </rPh>
    <rPh sb="13" eb="15">
      <t>ココロガ</t>
    </rPh>
    <phoneticPr fontId="25"/>
  </si>
  <si>
    <t>④食べ物の安全性に配慮している</t>
    <rPh sb="1" eb="2">
      <t>タ</t>
    </rPh>
    <rPh sb="3" eb="4">
      <t>モノ</t>
    </rPh>
    <rPh sb="5" eb="8">
      <t>アンゼンセイ</t>
    </rPh>
    <rPh sb="9" eb="11">
      <t>ハイリョ</t>
    </rPh>
    <phoneticPr fontId="25"/>
  </si>
  <si>
    <t>⑤食事の時間を決め食べている</t>
    <rPh sb="1" eb="3">
      <t>ショクジ</t>
    </rPh>
    <rPh sb="4" eb="6">
      <t>ジカン</t>
    </rPh>
    <rPh sb="7" eb="8">
      <t>キ</t>
    </rPh>
    <rPh sb="9" eb="10">
      <t>タ</t>
    </rPh>
    <phoneticPr fontId="25"/>
  </si>
  <si>
    <t>⑥箸の持ち方、姿勢、配膳、食べ方など、食事のマナーに注意して食べている</t>
  </si>
  <si>
    <t>⑦自分で料理をする、又は手伝いをする</t>
  </si>
  <si>
    <t>【問１】あなたや家族が、病気やケガなどで医療機関を受診するとき、どのようにしていますか。（あてはまるもの１つに○印）</t>
    <rPh sb="1" eb="2">
      <t>ト</t>
    </rPh>
    <rPh sb="8" eb="10">
      <t>カゾク</t>
    </rPh>
    <rPh sb="12" eb="14">
      <t>ビョウキ</t>
    </rPh>
    <rPh sb="20" eb="22">
      <t>イリョウ</t>
    </rPh>
    <rPh sb="22" eb="24">
      <t>キカン</t>
    </rPh>
    <rPh sb="25" eb="27">
      <t>ジュシン</t>
    </rPh>
    <rPh sb="55" eb="57">
      <t>マルイン</t>
    </rPh>
    <phoneticPr fontId="25"/>
  </si>
  <si>
    <t>①どちらかと言えば、医師や診療科が多い大きな病院に行っている</t>
    <rPh sb="6" eb="7">
      <t>イ</t>
    </rPh>
    <rPh sb="10" eb="12">
      <t>イシ</t>
    </rPh>
    <rPh sb="13" eb="15">
      <t>シンリョウ</t>
    </rPh>
    <rPh sb="15" eb="16">
      <t>カ</t>
    </rPh>
    <rPh sb="17" eb="18">
      <t>オオ</t>
    </rPh>
    <rPh sb="19" eb="20">
      <t>オオ</t>
    </rPh>
    <rPh sb="22" eb="24">
      <t>ビョウイン</t>
    </rPh>
    <rPh sb="25" eb="26">
      <t>イ</t>
    </rPh>
    <phoneticPr fontId="25"/>
  </si>
  <si>
    <t>②どちらかと言えば、診療所（開業医）に行っている</t>
    <rPh sb="6" eb="7">
      <t>イ</t>
    </rPh>
    <rPh sb="10" eb="13">
      <t>シンリョウジョ</t>
    </rPh>
    <rPh sb="14" eb="16">
      <t>カイギョウ</t>
    </rPh>
    <rPh sb="16" eb="17">
      <t>イ</t>
    </rPh>
    <rPh sb="19" eb="20">
      <t>イ</t>
    </rPh>
    <phoneticPr fontId="25"/>
  </si>
  <si>
    <t>不明</t>
    <rPh sb="0" eb="2">
      <t>フメイ</t>
    </rPh>
    <phoneticPr fontId="25"/>
  </si>
  <si>
    <t>【問２】あなたは、大きな病院と診療所（開業医）の役割分担について知っていますか。（あてはまるもの１つに○印）</t>
    <rPh sb="1" eb="2">
      <t>トイ</t>
    </rPh>
    <rPh sb="9" eb="10">
      <t>オオ</t>
    </rPh>
    <rPh sb="12" eb="14">
      <t>ビョウイン</t>
    </rPh>
    <rPh sb="15" eb="18">
      <t>シンリョウジョ</t>
    </rPh>
    <rPh sb="19" eb="22">
      <t>カイギョウイ</t>
    </rPh>
    <rPh sb="24" eb="26">
      <t>ヤクワリ</t>
    </rPh>
    <rPh sb="26" eb="28">
      <t>ブンタン</t>
    </rPh>
    <rPh sb="32" eb="33">
      <t>シ</t>
    </rPh>
    <phoneticPr fontId="25"/>
  </si>
  <si>
    <t>①知っている</t>
    <rPh sb="1" eb="2">
      <t>シ</t>
    </rPh>
    <phoneticPr fontId="25"/>
  </si>
  <si>
    <t>②知らない</t>
    <rPh sb="1" eb="2">
      <t>シ</t>
    </rPh>
    <phoneticPr fontId="25"/>
  </si>
  <si>
    <t>【問１】あなたは、学校行事や地域において子どもを育てる活動に参加していますか。（あてはまるもの１つに○印）</t>
    <rPh sb="1" eb="2">
      <t>ト</t>
    </rPh>
    <phoneticPr fontId="25"/>
  </si>
  <si>
    <t>①参加している</t>
  </si>
  <si>
    <t>②ほとんど参加していない</t>
  </si>
  <si>
    <t>【問２】【問１】で「１．参加している」と回答した方にお聞きします。</t>
    <rPh sb="1" eb="2">
      <t>ト</t>
    </rPh>
    <rPh sb="5" eb="6">
      <t>ト</t>
    </rPh>
    <rPh sb="12" eb="14">
      <t>サンカ</t>
    </rPh>
    <rPh sb="20" eb="22">
      <t>カイトウ</t>
    </rPh>
    <rPh sb="24" eb="25">
      <t>カタ</t>
    </rPh>
    <rPh sb="27" eb="28">
      <t>キ</t>
    </rPh>
    <phoneticPr fontId="25"/>
  </si>
  <si>
    <t>以下のそれぞれの活動の状況についてお答えください。</t>
    <rPh sb="0" eb="2">
      <t>イカ</t>
    </rPh>
    <rPh sb="8" eb="10">
      <t>カツドウ</t>
    </rPh>
    <rPh sb="11" eb="13">
      <t>ジョウキョウ</t>
    </rPh>
    <rPh sb="18" eb="19">
      <t>コタ</t>
    </rPh>
    <phoneticPr fontId="25"/>
  </si>
  <si>
    <t>ほとんどない</t>
  </si>
  <si>
    <t>①あいさつなどの声かけ運動</t>
  </si>
  <si>
    <t>②ＰＴＡ活動や運動会などの学校行事</t>
    <rPh sb="7" eb="10">
      <t>ウンドウカイ</t>
    </rPh>
    <rPh sb="13" eb="15">
      <t>ガッコウ</t>
    </rPh>
    <rPh sb="15" eb="17">
      <t>ギョウジ</t>
    </rPh>
    <phoneticPr fontId="25"/>
  </si>
  <si>
    <t>③地区子ども会活動</t>
  </si>
  <si>
    <t>④スポーツ少年団などの地域活動</t>
    <rPh sb="5" eb="8">
      <t>ショウネンダン</t>
    </rPh>
    <rPh sb="11" eb="13">
      <t>チイキ</t>
    </rPh>
    <rPh sb="13" eb="15">
      <t>カツドウ</t>
    </rPh>
    <phoneticPr fontId="25"/>
  </si>
  <si>
    <t>⑤子育て支援ボランティアなどの育児支援活動</t>
    <rPh sb="1" eb="3">
      <t>コソダ</t>
    </rPh>
    <rPh sb="4" eb="6">
      <t>シエン</t>
    </rPh>
    <rPh sb="15" eb="17">
      <t>イクジ</t>
    </rPh>
    <rPh sb="17" eb="19">
      <t>シエン</t>
    </rPh>
    <rPh sb="19" eb="21">
      <t>カツドウ</t>
    </rPh>
    <phoneticPr fontId="25"/>
  </si>
  <si>
    <t>⑥登下校時の見守りなど子どもの安全を守る活動</t>
    <rPh sb="1" eb="4">
      <t>トウゲコウ</t>
    </rPh>
    <rPh sb="4" eb="5">
      <t>ジ</t>
    </rPh>
    <rPh sb="6" eb="8">
      <t>ミマモ</t>
    </rPh>
    <rPh sb="11" eb="12">
      <t>コ</t>
    </rPh>
    <rPh sb="15" eb="17">
      <t>アンゼン</t>
    </rPh>
    <rPh sb="18" eb="19">
      <t>マモ</t>
    </rPh>
    <rPh sb="20" eb="22">
      <t>カツドウ</t>
    </rPh>
    <phoneticPr fontId="25"/>
  </si>
  <si>
    <t>⑦その他（　　　　　　　　　　）</t>
    <phoneticPr fontId="2"/>
  </si>
  <si>
    <t>【問３】【問１】で「２．ほとんど参加していない」と回答した方にお聞きします。</t>
    <rPh sb="1" eb="2">
      <t>ト</t>
    </rPh>
    <rPh sb="5" eb="6">
      <t>ト</t>
    </rPh>
    <rPh sb="16" eb="18">
      <t>サンカ</t>
    </rPh>
    <rPh sb="25" eb="27">
      <t>カイトウ</t>
    </rPh>
    <rPh sb="29" eb="30">
      <t>カタ</t>
    </rPh>
    <rPh sb="32" eb="33">
      <t>キ</t>
    </rPh>
    <phoneticPr fontId="25"/>
  </si>
  <si>
    <t>（１）あなたは、今後、これらの活動に参加してみたいと思いますか。（あてはまるもの１つに○印）</t>
    <phoneticPr fontId="2"/>
  </si>
  <si>
    <t>①参加したいと思う</t>
  </si>
  <si>
    <t>②特に参加したいとは思わない</t>
  </si>
  <si>
    <t>（２）（（１）で「１．参加したいと思う」と回答した方）参加してみたい内容をお答えください。（あてはまるものすべてに○印）</t>
    <rPh sb="34" eb="36">
      <t>ナイヨウ</t>
    </rPh>
    <rPh sb="38" eb="39">
      <t>コタ</t>
    </rPh>
    <rPh sb="58" eb="59">
      <t>イン</t>
    </rPh>
    <phoneticPr fontId="25"/>
  </si>
  <si>
    <t>⑤子育て支援ボランティアなどの育児支援活動</t>
  </si>
  <si>
    <t>⑥登下校時の見守りなど子どもの安全を守る活動</t>
  </si>
  <si>
    <t>⑦その他</t>
    <rPh sb="3" eb="4">
      <t>タ</t>
    </rPh>
    <phoneticPr fontId="25"/>
  </si>
  <si>
    <t>（３）（（１）で「２．特に参加したいとは思わない」と回答した方）参加したいとは思わない理由をお答えください。（あてはまるものすべてに○印）</t>
    <rPh sb="43" eb="45">
      <t>リユウ</t>
    </rPh>
    <rPh sb="47" eb="48">
      <t>コタ</t>
    </rPh>
    <rPh sb="67" eb="68">
      <t>イン</t>
    </rPh>
    <phoneticPr fontId="25"/>
  </si>
  <si>
    <t>①忙しくて活動に参加する時間がないから</t>
  </si>
  <si>
    <t>②特に活動の必要性を感じないから</t>
  </si>
  <si>
    <t>③子どもへの教育は学校の役割だから</t>
  </si>
  <si>
    <t>④活動に関する情報が不十分だから</t>
  </si>
  <si>
    <t>⑤身近に子どもがいないから</t>
    <rPh sb="1" eb="3">
      <t>ミジカ</t>
    </rPh>
    <rPh sb="4" eb="5">
      <t>コ</t>
    </rPh>
    <phoneticPr fontId="25"/>
  </si>
  <si>
    <t>⑥その他</t>
    <rPh sb="3" eb="4">
      <t>タ</t>
    </rPh>
    <phoneticPr fontId="25"/>
  </si>
  <si>
    <t>【問１】あなたは、普段、バスや鉄道などの公共交通機関を利用していますか。（あてはまるもの１つに○印）</t>
    <rPh sb="1" eb="2">
      <t>ト</t>
    </rPh>
    <rPh sb="15" eb="17">
      <t>テツドウ</t>
    </rPh>
    <rPh sb="47" eb="49">
      <t>マルイン</t>
    </rPh>
    <phoneticPr fontId="25"/>
  </si>
  <si>
    <t>①利用している</t>
  </si>
  <si>
    <t>②ほとんど利用していない</t>
  </si>
  <si>
    <t>【問２】【問１】で「１．利用している」と回答した方にお聞きします。</t>
    <rPh sb="1" eb="2">
      <t>ト</t>
    </rPh>
    <rPh sb="5" eb="6">
      <t>ト</t>
    </rPh>
    <rPh sb="12" eb="14">
      <t>リヨウ</t>
    </rPh>
    <rPh sb="20" eb="22">
      <t>カイトウ</t>
    </rPh>
    <rPh sb="24" eb="25">
      <t>カタ</t>
    </rPh>
    <rPh sb="27" eb="28">
      <t>キ</t>
    </rPh>
    <phoneticPr fontId="25"/>
  </si>
  <si>
    <t>利用している目的・公共交通機関ごとに利用の頻度をお答えください。</t>
    <rPh sb="18" eb="20">
      <t>リヨウ</t>
    </rPh>
    <rPh sb="21" eb="23">
      <t>ヒンド</t>
    </rPh>
    <rPh sb="25" eb="26">
      <t>コタ</t>
    </rPh>
    <phoneticPr fontId="25"/>
  </si>
  <si>
    <t>ほぼ毎日</t>
    <rPh sb="2" eb="4">
      <t>マイニチ</t>
    </rPh>
    <phoneticPr fontId="25"/>
  </si>
  <si>
    <t>ほとんど利用しない</t>
    <rPh sb="4" eb="6">
      <t>リヨウ</t>
    </rPh>
    <phoneticPr fontId="25"/>
  </si>
  <si>
    <t>①通勤・通学</t>
  </si>
  <si>
    <t>鉄道</t>
    <rPh sb="0" eb="1">
      <t>テツ</t>
    </rPh>
    <rPh sb="1" eb="2">
      <t>ミチ</t>
    </rPh>
    <phoneticPr fontId="25"/>
  </si>
  <si>
    <t>②買い物</t>
  </si>
  <si>
    <t>③通院</t>
    <phoneticPr fontId="2"/>
  </si>
  <si>
    <t>④その他</t>
    <phoneticPr fontId="2"/>
  </si>
  <si>
    <t>【問３】【問１】で「２．ほとんど利用していない」と回答した方にお聞きします。</t>
    <rPh sb="1" eb="2">
      <t>ト</t>
    </rPh>
    <rPh sb="5" eb="6">
      <t>ト</t>
    </rPh>
    <rPh sb="16" eb="18">
      <t>リヨウ</t>
    </rPh>
    <rPh sb="25" eb="27">
      <t>カイトウ</t>
    </rPh>
    <rPh sb="29" eb="30">
      <t>カタ</t>
    </rPh>
    <rPh sb="32" eb="33">
      <t>キ</t>
    </rPh>
    <phoneticPr fontId="25"/>
  </si>
  <si>
    <t>利用していない理由をお答えください。（あてはまるものすべてに○印）</t>
    <rPh sb="7" eb="9">
      <t>リユウ</t>
    </rPh>
    <rPh sb="11" eb="12">
      <t>コタ</t>
    </rPh>
    <rPh sb="30" eb="32">
      <t>マルイン</t>
    </rPh>
    <phoneticPr fontId="25"/>
  </si>
  <si>
    <t>全体</t>
    <rPh sb="0" eb="2">
      <t>ゼンタイ</t>
    </rPh>
    <phoneticPr fontId="25"/>
  </si>
  <si>
    <t>①自宅から駅、バス停が遠いから</t>
    <rPh sb="1" eb="3">
      <t>ジタク</t>
    </rPh>
    <rPh sb="5" eb="6">
      <t>エキ</t>
    </rPh>
    <rPh sb="9" eb="10">
      <t>テイ</t>
    </rPh>
    <rPh sb="11" eb="12">
      <t>トオ</t>
    </rPh>
    <phoneticPr fontId="25"/>
  </si>
  <si>
    <t>②目的地が駅、バス停から遠いから</t>
    <rPh sb="1" eb="4">
      <t>モクテキチ</t>
    </rPh>
    <rPh sb="5" eb="6">
      <t>エキ</t>
    </rPh>
    <rPh sb="9" eb="10">
      <t>テイ</t>
    </rPh>
    <rPh sb="12" eb="13">
      <t>トオ</t>
    </rPh>
    <phoneticPr fontId="25"/>
  </si>
  <si>
    <t>③公共交通機関の便数が少ないから</t>
    <rPh sb="1" eb="3">
      <t>コウキョウ</t>
    </rPh>
    <rPh sb="3" eb="5">
      <t>コウツウ</t>
    </rPh>
    <rPh sb="5" eb="7">
      <t>キカン</t>
    </rPh>
    <rPh sb="8" eb="10">
      <t>ビンスウ</t>
    </rPh>
    <rPh sb="11" eb="12">
      <t>スク</t>
    </rPh>
    <phoneticPr fontId="25"/>
  </si>
  <si>
    <t>④乗継ぎが不便だから</t>
    <rPh sb="1" eb="2">
      <t>ノ</t>
    </rPh>
    <rPh sb="2" eb="3">
      <t>ツ</t>
    </rPh>
    <rPh sb="5" eb="7">
      <t>フベン</t>
    </rPh>
    <phoneticPr fontId="25"/>
  </si>
  <si>
    <t>⑤公共交通機関に関する情報が不十分だから</t>
    <rPh sb="1" eb="3">
      <t>コウキョウ</t>
    </rPh>
    <rPh sb="3" eb="5">
      <t>コウツウ</t>
    </rPh>
    <rPh sb="5" eb="7">
      <t>キカン</t>
    </rPh>
    <rPh sb="8" eb="9">
      <t>カン</t>
    </rPh>
    <rPh sb="11" eb="13">
      <t>ジョウホウ</t>
    </rPh>
    <rPh sb="14" eb="17">
      <t>フジュウブン</t>
    </rPh>
    <phoneticPr fontId="25"/>
  </si>
  <si>
    <t>⑥運賃が高いから</t>
    <rPh sb="1" eb="3">
      <t>ウンチン</t>
    </rPh>
    <rPh sb="4" eb="5">
      <t>タカ</t>
    </rPh>
    <phoneticPr fontId="25"/>
  </si>
  <si>
    <t>⑦公共交通機関の社員の態度が悪いから</t>
    <rPh sb="1" eb="3">
      <t>コウキョウ</t>
    </rPh>
    <rPh sb="3" eb="5">
      <t>コウツウ</t>
    </rPh>
    <rPh sb="5" eb="7">
      <t>キカン</t>
    </rPh>
    <rPh sb="8" eb="10">
      <t>シャイン</t>
    </rPh>
    <rPh sb="11" eb="13">
      <t>タイド</t>
    </rPh>
    <rPh sb="14" eb="15">
      <t>ワル</t>
    </rPh>
    <phoneticPr fontId="25"/>
  </si>
  <si>
    <t>⑧自家用車のほうが便利だから</t>
    <rPh sb="1" eb="5">
      <t>ジカヨウシャ</t>
    </rPh>
    <rPh sb="9" eb="11">
      <t>ベンリ</t>
    </rPh>
    <phoneticPr fontId="25"/>
  </si>
  <si>
    <t>⑨その他</t>
    <rPh sb="3" eb="4">
      <t>タ</t>
    </rPh>
    <phoneticPr fontId="25"/>
  </si>
  <si>
    <t>【問１】あなたは、普段から災害に備え、何らかの準備をしていますか。（あてはまるもの１つに○印）</t>
    <rPh sb="1" eb="2">
      <t>ト</t>
    </rPh>
    <rPh sb="19" eb="20">
      <t>ナン</t>
    </rPh>
    <rPh sb="45" eb="46">
      <t>イン</t>
    </rPh>
    <phoneticPr fontId="25"/>
  </si>
  <si>
    <t>①準備している</t>
  </si>
  <si>
    <t>②特に準備していない</t>
  </si>
  <si>
    <t>【問２】【問１】で「１．準備している」と回答した方にお聞きします。</t>
    <rPh sb="1" eb="2">
      <t>ト</t>
    </rPh>
    <rPh sb="5" eb="6">
      <t>ト</t>
    </rPh>
    <rPh sb="12" eb="14">
      <t>ジュンビ</t>
    </rPh>
    <rPh sb="20" eb="22">
      <t>カイトウ</t>
    </rPh>
    <rPh sb="24" eb="25">
      <t>カタ</t>
    </rPh>
    <rPh sb="27" eb="28">
      <t>キ</t>
    </rPh>
    <phoneticPr fontId="25"/>
  </si>
  <si>
    <t>準備している内容すべてに○印を付けてください。</t>
    <rPh sb="6" eb="8">
      <t>ナイヨウ</t>
    </rPh>
    <rPh sb="13" eb="14">
      <t>シルシ</t>
    </rPh>
    <rPh sb="15" eb="16">
      <t>ツ</t>
    </rPh>
    <phoneticPr fontId="25"/>
  </si>
  <si>
    <t>①家族で、自分の住む地域の避難所・避難路や危険箇所などを実際に歩いて確認している</t>
    <rPh sb="1" eb="3">
      <t>カゾク</t>
    </rPh>
    <rPh sb="5" eb="7">
      <t>ジブン</t>
    </rPh>
    <rPh sb="8" eb="9">
      <t>ス</t>
    </rPh>
    <rPh sb="10" eb="12">
      <t>チイキ</t>
    </rPh>
    <rPh sb="13" eb="15">
      <t>ヒナン</t>
    </rPh>
    <rPh sb="17" eb="20">
      <t>ヒナンロ</t>
    </rPh>
    <rPh sb="21" eb="23">
      <t>キケン</t>
    </rPh>
    <rPh sb="23" eb="25">
      <t>カショ</t>
    </rPh>
    <rPh sb="28" eb="30">
      <t>ジッサイ</t>
    </rPh>
    <rPh sb="31" eb="32">
      <t>アル</t>
    </rPh>
    <rPh sb="34" eb="36">
      <t>カクニン</t>
    </rPh>
    <phoneticPr fontId="25"/>
  </si>
  <si>
    <t>②地域で実施される防災訓練に年１回以上参加している</t>
    <rPh sb="1" eb="3">
      <t>チイキ</t>
    </rPh>
    <rPh sb="4" eb="6">
      <t>ジッシ</t>
    </rPh>
    <rPh sb="9" eb="11">
      <t>ボウサイ</t>
    </rPh>
    <rPh sb="11" eb="13">
      <t>クンレン</t>
    </rPh>
    <rPh sb="14" eb="15">
      <t>ネン</t>
    </rPh>
    <rPh sb="16" eb="19">
      <t>カイイジョウ</t>
    </rPh>
    <rPh sb="19" eb="21">
      <t>サンカ</t>
    </rPh>
    <phoneticPr fontId="25"/>
  </si>
  <si>
    <t>③家族分の食料や水、懐中電灯などの非常持出品を常に確保している</t>
    <rPh sb="1" eb="3">
      <t>カゾク</t>
    </rPh>
    <rPh sb="3" eb="4">
      <t>ブン</t>
    </rPh>
    <rPh sb="5" eb="7">
      <t>ショクリョウ</t>
    </rPh>
    <rPh sb="8" eb="9">
      <t>ミズ</t>
    </rPh>
    <rPh sb="10" eb="12">
      <t>カイチュウ</t>
    </rPh>
    <rPh sb="12" eb="14">
      <t>デントウ</t>
    </rPh>
    <rPh sb="17" eb="19">
      <t>ヒジョウ</t>
    </rPh>
    <rPh sb="19" eb="20">
      <t>モ</t>
    </rPh>
    <rPh sb="20" eb="21">
      <t>ダ</t>
    </rPh>
    <rPh sb="21" eb="22">
      <t>ヒン</t>
    </rPh>
    <rPh sb="23" eb="24">
      <t>ツネ</t>
    </rPh>
    <rPh sb="25" eb="27">
      <t>カクホ</t>
    </rPh>
    <phoneticPr fontId="25"/>
  </si>
  <si>
    <t>④家族で年１回以上、災害が起きた場合の具体的対応（連絡方法、集合場所）などを話し合っている</t>
    <rPh sb="4" eb="5">
      <t>ネン</t>
    </rPh>
    <rPh sb="6" eb="9">
      <t>カイイジョウ</t>
    </rPh>
    <rPh sb="19" eb="22">
      <t>グタイテキ</t>
    </rPh>
    <rPh sb="25" eb="27">
      <t>レンラク</t>
    </rPh>
    <rPh sb="27" eb="29">
      <t>ホウホウ</t>
    </rPh>
    <rPh sb="30" eb="32">
      <t>シュウゴウ</t>
    </rPh>
    <rPh sb="32" eb="34">
      <t>バショ</t>
    </rPh>
    <phoneticPr fontId="25"/>
  </si>
  <si>
    <t>⑤地域の自主防災組織に加入している</t>
    <rPh sb="1" eb="3">
      <t>チイキ</t>
    </rPh>
    <rPh sb="4" eb="6">
      <t>ジシュ</t>
    </rPh>
    <rPh sb="6" eb="8">
      <t>ボウサイ</t>
    </rPh>
    <rPh sb="8" eb="10">
      <t>ソシキ</t>
    </rPh>
    <rPh sb="11" eb="13">
      <t>カニュウ</t>
    </rPh>
    <phoneticPr fontId="25"/>
  </si>
  <si>
    <t>⑥家具などの転倒防止措置を行っている</t>
    <rPh sb="1" eb="3">
      <t>カグ</t>
    </rPh>
    <rPh sb="6" eb="8">
      <t>テントウ</t>
    </rPh>
    <rPh sb="8" eb="10">
      <t>ボウシ</t>
    </rPh>
    <rPh sb="10" eb="12">
      <t>ソチ</t>
    </rPh>
    <rPh sb="13" eb="14">
      <t>オコナ</t>
    </rPh>
    <phoneticPr fontId="25"/>
  </si>
  <si>
    <t>⑦自分が住む住宅の耐震化について措置を行っている</t>
    <rPh sb="1" eb="3">
      <t>ジブン</t>
    </rPh>
    <rPh sb="4" eb="5">
      <t>ス</t>
    </rPh>
    <rPh sb="6" eb="8">
      <t>ジュウタク</t>
    </rPh>
    <rPh sb="9" eb="12">
      <t>タイシンカ</t>
    </rPh>
    <rPh sb="16" eb="18">
      <t>ソチ</t>
    </rPh>
    <rPh sb="19" eb="20">
      <t>オコナ</t>
    </rPh>
    <phoneticPr fontId="25"/>
  </si>
  <si>
    <t>⑧その他</t>
    <rPh sb="3" eb="4">
      <t>ホカ</t>
    </rPh>
    <phoneticPr fontId="25"/>
  </si>
  <si>
    <t>【問３】【問１】で「２．特に準備していない」と回答した方にお聞きします。</t>
    <rPh sb="1" eb="2">
      <t>ト</t>
    </rPh>
    <rPh sb="5" eb="6">
      <t>ト</t>
    </rPh>
    <rPh sb="12" eb="13">
      <t>トク</t>
    </rPh>
    <rPh sb="14" eb="16">
      <t>ジュンビ</t>
    </rPh>
    <rPh sb="23" eb="25">
      <t>カイトウ</t>
    </rPh>
    <rPh sb="27" eb="28">
      <t>カタ</t>
    </rPh>
    <rPh sb="30" eb="31">
      <t>キ</t>
    </rPh>
    <phoneticPr fontId="25"/>
  </si>
  <si>
    <t>（１）準備していない理由をお答えください。（あてはまるもの１つに○印）</t>
    <rPh sb="3" eb="5">
      <t>ジュンビ</t>
    </rPh>
    <rPh sb="10" eb="12">
      <t>リユウ</t>
    </rPh>
    <rPh sb="14" eb="15">
      <t>コタ</t>
    </rPh>
    <rPh sb="32" eb="34">
      <t>マルイン</t>
    </rPh>
    <phoneticPr fontId="25"/>
  </si>
  <si>
    <t>①そもそも準備の必要がないと思うから</t>
  </si>
  <si>
    <t>②準備は必要だと思うが、準備に至っていない</t>
    <rPh sb="1" eb="3">
      <t>ジュンビ</t>
    </rPh>
    <rPh sb="4" eb="6">
      <t>ヒツヨウ</t>
    </rPh>
    <rPh sb="8" eb="9">
      <t>オモ</t>
    </rPh>
    <rPh sb="12" eb="14">
      <t>ジュンビ</t>
    </rPh>
    <rPh sb="15" eb="16">
      <t>イタ</t>
    </rPh>
    <phoneticPr fontId="25"/>
  </si>
  <si>
    <t>（２）（１）で「２．準備は必要だと思うが、準備に至っていない」と回答した方は以下について理由をお答えください。（あてはまるものすべてに</t>
    <rPh sb="10" eb="12">
      <t>ジュンビ</t>
    </rPh>
    <rPh sb="13" eb="15">
      <t>ヒツヨウ</t>
    </rPh>
    <rPh sb="17" eb="18">
      <t>オモ</t>
    </rPh>
    <rPh sb="21" eb="23">
      <t>ジュンビ</t>
    </rPh>
    <rPh sb="24" eb="25">
      <t>イタ</t>
    </rPh>
    <rPh sb="32" eb="34">
      <t>カイトウ</t>
    </rPh>
    <rPh sb="36" eb="37">
      <t>カタ</t>
    </rPh>
    <rPh sb="38" eb="40">
      <t>イカ</t>
    </rPh>
    <rPh sb="44" eb="46">
      <t>リユウ</t>
    </rPh>
    <rPh sb="48" eb="49">
      <t>コタ</t>
    </rPh>
    <phoneticPr fontId="25"/>
  </si>
  <si>
    <t>○印）</t>
    <rPh sb="0" eb="2">
      <t>マルイン</t>
    </rPh>
    <phoneticPr fontId="25"/>
  </si>
  <si>
    <t>①どのような危険があるかわからないから、何を準備したらよいかわからない</t>
    <rPh sb="6" eb="8">
      <t>キケン</t>
    </rPh>
    <rPh sb="20" eb="21">
      <t>ナニ</t>
    </rPh>
    <rPh sb="22" eb="24">
      <t>ジュンビ</t>
    </rPh>
    <phoneticPr fontId="25"/>
  </si>
  <si>
    <t>②手間がかかってわずらわしいから</t>
    <rPh sb="1" eb="3">
      <t>テマ</t>
    </rPh>
    <phoneticPr fontId="25"/>
  </si>
  <si>
    <t>③周囲の人も準備していないから</t>
    <rPh sb="1" eb="3">
      <t>シュウイ</t>
    </rPh>
    <rPh sb="4" eb="5">
      <t>ヒト</t>
    </rPh>
    <rPh sb="6" eb="8">
      <t>ジュンビ</t>
    </rPh>
    <phoneticPr fontId="25"/>
  </si>
  <si>
    <t>④準備に費用がかかるから</t>
    <rPh sb="1" eb="3">
      <t>ジュンビ</t>
    </rPh>
    <rPh sb="4" eb="6">
      <t>ヒヨウ</t>
    </rPh>
    <phoneticPr fontId="25"/>
  </si>
  <si>
    <t>⑤被災体験や、災害の場面などを見たことがないから</t>
    <rPh sb="1" eb="3">
      <t>ヒサイ</t>
    </rPh>
    <rPh sb="3" eb="5">
      <t>タイケン</t>
    </rPh>
    <rPh sb="7" eb="9">
      <t>サイガイ</t>
    </rPh>
    <rPh sb="10" eb="12">
      <t>バメン</t>
    </rPh>
    <rPh sb="15" eb="16">
      <t>ミ</t>
    </rPh>
    <phoneticPr fontId="25"/>
  </si>
  <si>
    <t>⑥準備しても災害が起きないと無駄になるから</t>
    <rPh sb="1" eb="3">
      <t>ジュンビ</t>
    </rPh>
    <rPh sb="6" eb="8">
      <t>サイガイ</t>
    </rPh>
    <rPh sb="9" eb="10">
      <t>オ</t>
    </rPh>
    <rPh sb="14" eb="16">
      <t>ムダ</t>
    </rPh>
    <phoneticPr fontId="25"/>
  </si>
  <si>
    <t>あなたは、犯罪の被害にあわないために、普段どのような行動に努めていますか。</t>
    <phoneticPr fontId="2"/>
  </si>
  <si>
    <t>以下のそれぞれの行動の状況についてお答えください。</t>
    <rPh sb="0" eb="2">
      <t>イカ</t>
    </rPh>
    <rPh sb="8" eb="10">
      <t>コウドウ</t>
    </rPh>
    <rPh sb="11" eb="13">
      <t>ジョウキョウ</t>
    </rPh>
    <rPh sb="18" eb="19">
      <t>コタ</t>
    </rPh>
    <phoneticPr fontId="2"/>
  </si>
  <si>
    <t>①だいたい実行している</t>
    <rPh sb="5" eb="7">
      <t>ジッコウ</t>
    </rPh>
    <phoneticPr fontId="2"/>
  </si>
  <si>
    <t>②ときどき実行している</t>
    <rPh sb="5" eb="7">
      <t>ジッコウ</t>
    </rPh>
    <phoneticPr fontId="2"/>
  </si>
  <si>
    <t>③ほとんど実行していない</t>
    <rPh sb="5" eb="7">
      <t>ジッコウ</t>
    </rPh>
    <phoneticPr fontId="2"/>
  </si>
  <si>
    <t>行動者率（①＋②）</t>
    <rPh sb="0" eb="2">
      <t>コウドウ</t>
    </rPh>
    <rPh sb="2" eb="3">
      <t>シャ</t>
    </rPh>
    <rPh sb="3" eb="4">
      <t>リツ</t>
    </rPh>
    <phoneticPr fontId="2"/>
  </si>
  <si>
    <t>運転しない</t>
    <rPh sb="0" eb="2">
      <t>ウンテン</t>
    </rPh>
    <phoneticPr fontId="25"/>
  </si>
  <si>
    <t>①外出時はカギをかけている</t>
    <rPh sb="1" eb="3">
      <t>ガイシュツ</t>
    </rPh>
    <rPh sb="3" eb="4">
      <t>ジ</t>
    </rPh>
    <phoneticPr fontId="2"/>
  </si>
  <si>
    <t>②家に人がいるときも、用心のためにカギをかけている</t>
    <rPh sb="1" eb="2">
      <t>イエ</t>
    </rPh>
    <rPh sb="3" eb="4">
      <t>ヒト</t>
    </rPh>
    <rPh sb="11" eb="13">
      <t>ヨウジン</t>
    </rPh>
    <phoneticPr fontId="2"/>
  </si>
  <si>
    <t>③隣近所と声をかけ合うようにしている</t>
    <phoneticPr fontId="2"/>
  </si>
  <si>
    <t>④自転車・自動車にカギをかけている</t>
    <rPh sb="1" eb="4">
      <t>ジテンシャ</t>
    </rPh>
    <rPh sb="5" eb="8">
      <t>ジドウシャ</t>
    </rPh>
    <phoneticPr fontId="25"/>
  </si>
  <si>
    <t>⑤住宅に防犯性能の高いカギやサッシ、補助錠などを取り付けている</t>
    <rPh sb="6" eb="8">
      <t>セイノウ</t>
    </rPh>
    <phoneticPr fontId="2"/>
  </si>
  <si>
    <t>⑥特殊詐欺被害防止対策について、家族で話し合っている</t>
    <rPh sb="1" eb="5">
      <t>トクシュサギ</t>
    </rPh>
    <rPh sb="5" eb="7">
      <t>ヒガイ</t>
    </rPh>
    <rPh sb="7" eb="9">
      <t>ボウシ</t>
    </rPh>
    <rPh sb="9" eb="11">
      <t>タイサク</t>
    </rPh>
    <rPh sb="16" eb="18">
      <t>カゾク</t>
    </rPh>
    <rPh sb="19" eb="20">
      <t>ハナ</t>
    </rPh>
    <rPh sb="21" eb="22">
      <t>ア</t>
    </rPh>
    <phoneticPr fontId="25"/>
  </si>
  <si>
    <t>⑦特殊詐欺被害防止対策で有効と言われる留守番電話機能を設定し活用している　　　　</t>
    <phoneticPr fontId="2"/>
  </si>
  <si>
    <t>⑧自身（あなた）や家族が、防犯ブザーやホイッスルなどを持ち歩いている</t>
    <phoneticPr fontId="2"/>
  </si>
  <si>
    <t>⑨夜、一人の外出を控えている</t>
    <phoneticPr fontId="2"/>
  </si>
  <si>
    <t>⑩防犯パトロールや買物・散歩など日常生活を通じて防犯の視点で見る「ながら見守り」を行い、地域の防犯活動に参画している</t>
    <rPh sb="9" eb="11">
      <t>カイモノ</t>
    </rPh>
    <rPh sb="12" eb="14">
      <t>サンポ</t>
    </rPh>
    <rPh sb="16" eb="18">
      <t>ニチジョウ</t>
    </rPh>
    <rPh sb="18" eb="20">
      <t>セイカツ</t>
    </rPh>
    <rPh sb="21" eb="22">
      <t>ツウ</t>
    </rPh>
    <rPh sb="24" eb="26">
      <t>ボウハン</t>
    </rPh>
    <rPh sb="27" eb="29">
      <t>シテン</t>
    </rPh>
    <rPh sb="30" eb="31">
      <t>ミ</t>
    </rPh>
    <rPh sb="36" eb="38">
      <t>ミマモ</t>
    </rPh>
    <rPh sb="41" eb="42">
      <t>オコナ</t>
    </rPh>
    <rPh sb="52" eb="54">
      <t>サンカク</t>
    </rPh>
    <phoneticPr fontId="2"/>
  </si>
  <si>
    <t>⑪ぴかぽメールや警察の広報紙などで、地域の犯罪情報や危険な場所に関心を持ち、把握に努めている</t>
    <rPh sb="8" eb="10">
      <t>ケイサツ</t>
    </rPh>
    <rPh sb="11" eb="14">
      <t>コウホウシ</t>
    </rPh>
    <rPh sb="18" eb="20">
      <t>チイキ</t>
    </rPh>
    <rPh sb="21" eb="23">
      <t>ハンザイ</t>
    </rPh>
    <rPh sb="23" eb="25">
      <t>ジョウホウ</t>
    </rPh>
    <rPh sb="26" eb="28">
      <t>キケン</t>
    </rPh>
    <rPh sb="29" eb="31">
      <t>バショ</t>
    </rPh>
    <rPh sb="32" eb="34">
      <t>カンシン</t>
    </rPh>
    <rPh sb="35" eb="36">
      <t>モ</t>
    </rPh>
    <rPh sb="38" eb="40">
      <t>ハアク</t>
    </rPh>
    <rPh sb="41" eb="42">
      <t>ツト</t>
    </rPh>
    <phoneticPr fontId="2"/>
  </si>
  <si>
    <t>あなたは、交通安全のために、普段どのような行動に努めていますか。</t>
    <rPh sb="5" eb="7">
      <t>コウツウ</t>
    </rPh>
    <rPh sb="7" eb="9">
      <t>アンゼン</t>
    </rPh>
    <rPh sb="14" eb="16">
      <t>フダン</t>
    </rPh>
    <rPh sb="21" eb="23">
      <t>コウドウ</t>
    </rPh>
    <rPh sb="24" eb="25">
      <t>ツト</t>
    </rPh>
    <phoneticPr fontId="25"/>
  </si>
  <si>
    <t>以下のそれぞれの場合の行動の状況についてお答えください。</t>
    <rPh sb="0" eb="2">
      <t>イカ</t>
    </rPh>
    <rPh sb="8" eb="10">
      <t>バアイ</t>
    </rPh>
    <rPh sb="11" eb="13">
      <t>コウドウ</t>
    </rPh>
    <rPh sb="14" eb="16">
      <t>ジョウキョウ</t>
    </rPh>
    <rPh sb="21" eb="22">
      <t>コタ</t>
    </rPh>
    <phoneticPr fontId="25"/>
  </si>
  <si>
    <t>家庭において</t>
    <rPh sb="0" eb="2">
      <t>カテイ</t>
    </rPh>
    <phoneticPr fontId="25"/>
  </si>
  <si>
    <t>①交通安全について話し合っている</t>
    <rPh sb="1" eb="3">
      <t>コウツウ</t>
    </rPh>
    <rPh sb="3" eb="5">
      <t>アンゼン</t>
    </rPh>
    <rPh sb="9" eb="10">
      <t>ハナ</t>
    </rPh>
    <rPh sb="11" eb="12">
      <t>ア</t>
    </rPh>
    <phoneticPr fontId="25"/>
  </si>
  <si>
    <t>②交通事故に気をつけるよう声をかけている</t>
    <rPh sb="1" eb="3">
      <t>コウツウ</t>
    </rPh>
    <rPh sb="3" eb="5">
      <t>ジコ</t>
    </rPh>
    <rPh sb="6" eb="7">
      <t>キ</t>
    </rPh>
    <rPh sb="13" eb="14">
      <t>コエ</t>
    </rPh>
    <phoneticPr fontId="25"/>
  </si>
  <si>
    <t>③運転免許の自主返納について話し合っている</t>
    <rPh sb="1" eb="3">
      <t>ウンテン</t>
    </rPh>
    <rPh sb="3" eb="5">
      <t>メンキョ</t>
    </rPh>
    <rPh sb="6" eb="8">
      <t>ジシュ</t>
    </rPh>
    <rPh sb="8" eb="10">
      <t>ヘンノウ</t>
    </rPh>
    <rPh sb="14" eb="15">
      <t>ハナ</t>
    </rPh>
    <rPh sb="16" eb="17">
      <t>ア</t>
    </rPh>
    <phoneticPr fontId="25"/>
  </si>
  <si>
    <t>歩行者として</t>
    <rPh sb="0" eb="3">
      <t>ホコウシャ</t>
    </rPh>
    <phoneticPr fontId="25"/>
  </si>
  <si>
    <t>④夕暮れ時や夜間は、反射材などをつけている</t>
    <rPh sb="1" eb="3">
      <t>ユウグ</t>
    </rPh>
    <rPh sb="4" eb="5">
      <t>ドキ</t>
    </rPh>
    <rPh sb="6" eb="8">
      <t>ヤカン</t>
    </rPh>
    <rPh sb="10" eb="12">
      <t>ハンシャ</t>
    </rPh>
    <rPh sb="12" eb="13">
      <t>ザイ</t>
    </rPh>
    <phoneticPr fontId="25"/>
  </si>
  <si>
    <t>自転車を運転するとき</t>
    <rPh sb="0" eb="3">
      <t>ジテンシャ</t>
    </rPh>
    <rPh sb="4" eb="6">
      <t>ウンテン</t>
    </rPh>
    <phoneticPr fontId="25"/>
  </si>
  <si>
    <t>自動車を運転するとき</t>
    <rPh sb="0" eb="3">
      <t>ジドウシャ</t>
    </rPh>
    <rPh sb="4" eb="6">
      <t>ウンテン</t>
    </rPh>
    <phoneticPr fontId="25"/>
  </si>
  <si>
    <t>【問１】あなたは、普段のお買い物の際に、食品の表示を確認していますか。（あてはまるもの１つに○印）</t>
    <rPh sb="9" eb="11">
      <t>フダン</t>
    </rPh>
    <rPh sb="46" eb="48">
      <t>マルイン</t>
    </rPh>
    <phoneticPr fontId="2"/>
  </si>
  <si>
    <t>①確認している</t>
    <rPh sb="1" eb="3">
      <t>カクニン</t>
    </rPh>
    <phoneticPr fontId="25"/>
  </si>
  <si>
    <t>②確認していない</t>
    <rPh sb="1" eb="3">
      <t>カクニン</t>
    </rPh>
    <phoneticPr fontId="25"/>
  </si>
  <si>
    <t>【問２】【問１】で「１．確認している」と回答した方にお聞きします。</t>
    <rPh sb="12" eb="14">
      <t>カクニン</t>
    </rPh>
    <rPh sb="24" eb="25">
      <t>カタ</t>
    </rPh>
    <rPh sb="27" eb="28">
      <t>キ</t>
    </rPh>
    <phoneticPr fontId="25"/>
  </si>
  <si>
    <t>確認している表示の内容についてあてはまるものを選択してください。</t>
    <rPh sb="0" eb="2">
      <t>カクニン</t>
    </rPh>
    <rPh sb="6" eb="8">
      <t>ヒョウジ</t>
    </rPh>
    <rPh sb="9" eb="11">
      <t>ナイヨウ</t>
    </rPh>
    <rPh sb="23" eb="25">
      <t>センタク</t>
    </rPh>
    <phoneticPr fontId="25"/>
  </si>
  <si>
    <t>だいたい確認している</t>
    <rPh sb="4" eb="6">
      <t>カクニン</t>
    </rPh>
    <phoneticPr fontId="25"/>
  </si>
  <si>
    <t>ときどき確認している</t>
    <rPh sb="4" eb="6">
      <t>カクニン</t>
    </rPh>
    <phoneticPr fontId="25"/>
  </si>
  <si>
    <t>ほとんど確認していない</t>
    <rPh sb="4" eb="6">
      <t>カクニン</t>
    </rPh>
    <phoneticPr fontId="25"/>
  </si>
  <si>
    <t>①日付（消費期限、賞味期限など）</t>
    <rPh sb="1" eb="3">
      <t>ヒヅケ</t>
    </rPh>
    <rPh sb="4" eb="6">
      <t>ショウヒ</t>
    </rPh>
    <rPh sb="6" eb="8">
      <t>キゲン</t>
    </rPh>
    <rPh sb="9" eb="11">
      <t>ショウミ</t>
    </rPh>
    <rPh sb="11" eb="13">
      <t>キゲン</t>
    </rPh>
    <phoneticPr fontId="25"/>
  </si>
  <si>
    <t>②保存方法</t>
    <rPh sb="1" eb="3">
      <t>ホゾン</t>
    </rPh>
    <rPh sb="3" eb="5">
      <t>ホウホウ</t>
    </rPh>
    <phoneticPr fontId="2"/>
  </si>
  <si>
    <t>③原産地、原産国</t>
    <rPh sb="1" eb="4">
      <t>ゲンサンチ</t>
    </rPh>
    <rPh sb="5" eb="7">
      <t>ゲンサン</t>
    </rPh>
    <rPh sb="7" eb="8">
      <t>コク</t>
    </rPh>
    <phoneticPr fontId="2"/>
  </si>
  <si>
    <t>④原材料名、食品添加物名、アレルギー物質名</t>
    <rPh sb="1" eb="4">
      <t>ゲンザイリョウ</t>
    </rPh>
    <rPh sb="4" eb="5">
      <t>メイ</t>
    </rPh>
    <rPh sb="6" eb="8">
      <t>ショクヒン</t>
    </rPh>
    <rPh sb="8" eb="11">
      <t>テンカブツ</t>
    </rPh>
    <rPh sb="11" eb="12">
      <t>メイ</t>
    </rPh>
    <rPh sb="18" eb="20">
      <t>ブッシツ</t>
    </rPh>
    <rPh sb="20" eb="21">
      <t>メイ</t>
    </rPh>
    <phoneticPr fontId="2"/>
  </si>
  <si>
    <t>⑤遺伝子組換え食品であるかどうか</t>
    <rPh sb="1" eb="4">
      <t>イデンシ</t>
    </rPh>
    <rPh sb="4" eb="6">
      <t>クミカエ</t>
    </rPh>
    <rPh sb="7" eb="9">
      <t>ショクヒン</t>
    </rPh>
    <phoneticPr fontId="2"/>
  </si>
  <si>
    <t>⑥製造業者名、販売業者名</t>
    <rPh sb="1" eb="3">
      <t>セイゾウ</t>
    </rPh>
    <rPh sb="3" eb="5">
      <t>ギョウシャ</t>
    </rPh>
    <rPh sb="5" eb="6">
      <t>メイ</t>
    </rPh>
    <rPh sb="7" eb="9">
      <t>ハンバイ</t>
    </rPh>
    <rPh sb="9" eb="11">
      <t>ギョウシャ</t>
    </rPh>
    <rPh sb="11" eb="12">
      <t>メイ</t>
    </rPh>
    <phoneticPr fontId="25"/>
  </si>
  <si>
    <t>【問３】【問１】で「２．確認していない」と回答した方にお聞きします。</t>
    <rPh sb="12" eb="14">
      <t>カクニン</t>
    </rPh>
    <rPh sb="25" eb="26">
      <t>カタ</t>
    </rPh>
    <rPh sb="28" eb="29">
      <t>キ</t>
    </rPh>
    <phoneticPr fontId="25"/>
  </si>
  <si>
    <t>確認していない理由をお答えください。（あてはまるものすべてに○印）</t>
    <rPh sb="0" eb="2">
      <t>カクニン</t>
    </rPh>
    <rPh sb="7" eb="9">
      <t>リユウ</t>
    </rPh>
    <rPh sb="11" eb="12">
      <t>コタ</t>
    </rPh>
    <rPh sb="30" eb="32">
      <t>マルイン</t>
    </rPh>
    <phoneticPr fontId="25"/>
  </si>
  <si>
    <t>①表示が判りにくいから</t>
    <rPh sb="1" eb="3">
      <t>ヒョウジ</t>
    </rPh>
    <rPh sb="4" eb="5">
      <t>ワカ</t>
    </rPh>
    <phoneticPr fontId="25"/>
  </si>
  <si>
    <t>②表示が信用できないから</t>
    <rPh sb="1" eb="3">
      <t>ヒョウジ</t>
    </rPh>
    <rPh sb="4" eb="6">
      <t>シンヨウ</t>
    </rPh>
    <phoneticPr fontId="25"/>
  </si>
  <si>
    <t>③表示を確認することが面倒くさいから</t>
    <rPh sb="1" eb="3">
      <t>ヒョウジ</t>
    </rPh>
    <rPh sb="4" eb="6">
      <t>カクニン</t>
    </rPh>
    <rPh sb="11" eb="13">
      <t>メンドウ</t>
    </rPh>
    <phoneticPr fontId="25"/>
  </si>
  <si>
    <t>④表示に関心がないから</t>
    <rPh sb="1" eb="3">
      <t>ヒョウジ</t>
    </rPh>
    <rPh sb="4" eb="6">
      <t>カンシン</t>
    </rPh>
    <phoneticPr fontId="25"/>
  </si>
  <si>
    <t>⑤表示内容より価格を重視しているから</t>
    <rPh sb="1" eb="3">
      <t>ヒョウジ</t>
    </rPh>
    <rPh sb="3" eb="5">
      <t>ナイヨウ</t>
    </rPh>
    <rPh sb="7" eb="9">
      <t>カカク</t>
    </rPh>
    <rPh sb="10" eb="12">
      <t>ジュウシ</t>
    </rPh>
    <phoneticPr fontId="25"/>
  </si>
  <si>
    <t>⑥表示内容より手軽さを重視しているから</t>
    <rPh sb="1" eb="3">
      <t>ヒョウジ</t>
    </rPh>
    <rPh sb="3" eb="5">
      <t>ナイヨウ</t>
    </rPh>
    <rPh sb="7" eb="9">
      <t>テガル</t>
    </rPh>
    <rPh sb="11" eb="13">
      <t>ジュウシ</t>
    </rPh>
    <phoneticPr fontId="25"/>
  </si>
  <si>
    <t>【問１】あなたは、普段、県内産の工芸品を利用していますか。（あてはまるもの１つに○印）</t>
    <rPh sb="1" eb="2">
      <t>ト</t>
    </rPh>
    <rPh sb="9" eb="11">
      <t>フダン</t>
    </rPh>
    <rPh sb="12" eb="13">
      <t>ケン</t>
    </rPh>
    <rPh sb="13" eb="14">
      <t>ナイ</t>
    </rPh>
    <rPh sb="14" eb="15">
      <t>サン</t>
    </rPh>
    <rPh sb="16" eb="19">
      <t>コウゲイヒン</t>
    </rPh>
    <rPh sb="20" eb="22">
      <t>リヨウ</t>
    </rPh>
    <rPh sb="41" eb="42">
      <t>イン</t>
    </rPh>
    <phoneticPr fontId="25"/>
  </si>
  <si>
    <t>①利用している</t>
    <rPh sb="1" eb="3">
      <t>リヨウ</t>
    </rPh>
    <phoneticPr fontId="25"/>
  </si>
  <si>
    <t>②特に利用していない（県内産か分からず利用している場合も含む）</t>
    <rPh sb="1" eb="2">
      <t>トク</t>
    </rPh>
    <rPh sb="3" eb="5">
      <t>リヨウ</t>
    </rPh>
    <phoneticPr fontId="25"/>
  </si>
  <si>
    <t>【問２】【問１】で「１．利用している」と回答した方にお聞きします。</t>
    <rPh sb="1" eb="2">
      <t>ト</t>
    </rPh>
    <rPh sb="12" eb="14">
      <t>リヨウ</t>
    </rPh>
    <phoneticPr fontId="25"/>
  </si>
  <si>
    <t>以下のそれぞれの利用している品目と頻度についてお答えください。</t>
    <phoneticPr fontId="2"/>
  </si>
  <si>
    <t>（１）利用の頻度は</t>
    <rPh sb="3" eb="5">
      <t>リヨウ</t>
    </rPh>
    <rPh sb="6" eb="8">
      <t>ヒンド</t>
    </rPh>
    <phoneticPr fontId="25"/>
  </si>
  <si>
    <t>ほとんど利用していない</t>
    <rPh sb="4" eb="6">
      <t>リヨウ</t>
    </rPh>
    <phoneticPr fontId="25"/>
  </si>
  <si>
    <t>①南部鉄器</t>
    <rPh sb="1" eb="3">
      <t>ナンブ</t>
    </rPh>
    <rPh sb="3" eb="5">
      <t>テッキ</t>
    </rPh>
    <phoneticPr fontId="2"/>
  </si>
  <si>
    <t>②岩谷堂箪笥</t>
    <rPh sb="1" eb="2">
      <t>イワ</t>
    </rPh>
    <rPh sb="2" eb="3">
      <t>タニ</t>
    </rPh>
    <rPh sb="3" eb="4">
      <t>ドウ</t>
    </rPh>
    <rPh sb="4" eb="6">
      <t>タンス</t>
    </rPh>
    <phoneticPr fontId="2"/>
  </si>
  <si>
    <t>③秀衡塗</t>
    <rPh sb="1" eb="3">
      <t>ヒデヒラ</t>
    </rPh>
    <rPh sb="3" eb="4">
      <t>ヌリ</t>
    </rPh>
    <phoneticPr fontId="25"/>
  </si>
  <si>
    <t>④浄法寺塗</t>
    <rPh sb="1" eb="4">
      <t>ジョウボウジ</t>
    </rPh>
    <rPh sb="4" eb="5">
      <t>ヌリ</t>
    </rPh>
    <phoneticPr fontId="25"/>
  </si>
  <si>
    <t>⑤南部古代型染</t>
    <rPh sb="1" eb="3">
      <t>ナンブ</t>
    </rPh>
    <rPh sb="3" eb="5">
      <t>コダイ</t>
    </rPh>
    <rPh sb="5" eb="6">
      <t>カタ</t>
    </rPh>
    <rPh sb="6" eb="7">
      <t>ゾ</t>
    </rPh>
    <phoneticPr fontId="25"/>
  </si>
  <si>
    <t>⑥紫根染</t>
    <rPh sb="1" eb="2">
      <t>ムラサキ</t>
    </rPh>
    <rPh sb="2" eb="3">
      <t>ネ</t>
    </rPh>
    <rPh sb="3" eb="4">
      <t>ソ</t>
    </rPh>
    <phoneticPr fontId="25"/>
  </si>
  <si>
    <t>⑦南部裂織</t>
    <rPh sb="1" eb="3">
      <t>ナンブ</t>
    </rPh>
    <rPh sb="3" eb="4">
      <t>サ</t>
    </rPh>
    <rPh sb="4" eb="5">
      <t>オ</t>
    </rPh>
    <phoneticPr fontId="25"/>
  </si>
  <si>
    <t>⑧ホームスパン</t>
  </si>
  <si>
    <t>⑨木工品</t>
    <rPh sb="1" eb="3">
      <t>モッコウ</t>
    </rPh>
    <rPh sb="3" eb="4">
      <t>ヒン</t>
    </rPh>
    <phoneticPr fontId="2"/>
  </si>
  <si>
    <t>⑩竹細工</t>
    <rPh sb="1" eb="2">
      <t>タケ</t>
    </rPh>
    <rPh sb="2" eb="4">
      <t>ザイク</t>
    </rPh>
    <phoneticPr fontId="25"/>
  </si>
  <si>
    <t>⑪琥珀</t>
    <rPh sb="1" eb="3">
      <t>コハク</t>
    </rPh>
    <phoneticPr fontId="25"/>
  </si>
  <si>
    <t>⑫その他（　　　　　　）</t>
  </si>
  <si>
    <t>（２）利用している理由は（あてはまるものすべてに○印）</t>
    <rPh sb="25" eb="26">
      <t>イン</t>
    </rPh>
    <phoneticPr fontId="2"/>
  </si>
  <si>
    <t>①品質が良いから</t>
    <rPh sb="1" eb="3">
      <t>ヒンシツ</t>
    </rPh>
    <rPh sb="4" eb="5">
      <t>ヨ</t>
    </rPh>
    <phoneticPr fontId="2"/>
  </si>
  <si>
    <t>②使い勝手がいいから</t>
    <rPh sb="1" eb="2">
      <t>ツカ</t>
    </rPh>
    <rPh sb="3" eb="5">
      <t>カッテ</t>
    </rPh>
    <phoneticPr fontId="2"/>
  </si>
  <si>
    <t>③デザインが良いから</t>
    <rPh sb="6" eb="7">
      <t>ヨ</t>
    </rPh>
    <phoneticPr fontId="2"/>
  </si>
  <si>
    <t>④県産品だから</t>
    <rPh sb="1" eb="4">
      <t>ケンサンヒン</t>
    </rPh>
    <phoneticPr fontId="2"/>
  </si>
  <si>
    <t>⑤代々愛用しているから</t>
    <rPh sb="1" eb="3">
      <t>ダイダイ</t>
    </rPh>
    <rPh sb="3" eb="5">
      <t>アイヨウ</t>
    </rPh>
    <phoneticPr fontId="25"/>
  </si>
  <si>
    <t>⑥お土産に向いているから</t>
    <rPh sb="2" eb="4">
      <t>ミヤゲ</t>
    </rPh>
    <rPh sb="5" eb="6">
      <t>ム</t>
    </rPh>
    <phoneticPr fontId="25"/>
  </si>
  <si>
    <t>【問３】【問１】で「２．特に利用していない」と回答した方にお聞きします。</t>
    <rPh sb="1" eb="2">
      <t>ト</t>
    </rPh>
    <rPh sb="5" eb="6">
      <t>トイ</t>
    </rPh>
    <rPh sb="12" eb="13">
      <t>トク</t>
    </rPh>
    <rPh sb="14" eb="16">
      <t>リヨウ</t>
    </rPh>
    <rPh sb="23" eb="25">
      <t>カイトウ</t>
    </rPh>
    <rPh sb="27" eb="28">
      <t>カタ</t>
    </rPh>
    <rPh sb="30" eb="31">
      <t>キ</t>
    </rPh>
    <phoneticPr fontId="25"/>
  </si>
  <si>
    <t>利用していない理由をお答えください。（あてはまるものすべてに○印）</t>
    <rPh sb="0" eb="2">
      <t>リヨウ</t>
    </rPh>
    <rPh sb="7" eb="9">
      <t>リユウ</t>
    </rPh>
    <rPh sb="11" eb="12">
      <t>コタ</t>
    </rPh>
    <rPh sb="31" eb="32">
      <t>イン</t>
    </rPh>
    <phoneticPr fontId="2"/>
  </si>
  <si>
    <t>①値段が高いから</t>
    <rPh sb="1" eb="3">
      <t>ネダン</t>
    </rPh>
    <rPh sb="4" eb="5">
      <t>タカ</t>
    </rPh>
    <phoneticPr fontId="2"/>
  </si>
  <si>
    <t>②使い勝手が悪いから</t>
    <rPh sb="1" eb="2">
      <t>ツカ</t>
    </rPh>
    <rPh sb="3" eb="5">
      <t>ガッテ</t>
    </rPh>
    <rPh sb="6" eb="7">
      <t>ワル</t>
    </rPh>
    <phoneticPr fontId="2"/>
  </si>
  <si>
    <t>③デザインが好ましくないから</t>
    <rPh sb="6" eb="7">
      <t>コノ</t>
    </rPh>
    <phoneticPr fontId="2"/>
  </si>
  <si>
    <t>④身近で利用していないから</t>
    <rPh sb="1" eb="3">
      <t>ミジカ</t>
    </rPh>
    <rPh sb="4" eb="6">
      <t>リヨウ</t>
    </rPh>
    <phoneticPr fontId="2"/>
  </si>
  <si>
    <t>⑤興味がないから</t>
    <rPh sb="1" eb="3">
      <t>キョウミ</t>
    </rPh>
    <phoneticPr fontId="25"/>
  </si>
  <si>
    <t>【問１】あなたは、普段、県内産の農林水産物を利用していますか。（あてはまるもの１つに○印）</t>
    <rPh sb="1" eb="2">
      <t>ト</t>
    </rPh>
    <rPh sb="43" eb="44">
      <t>イン</t>
    </rPh>
    <phoneticPr fontId="25"/>
  </si>
  <si>
    <t>①利用している</t>
    <phoneticPr fontId="2"/>
  </si>
  <si>
    <t>②特に利用していない（県内産か分からず利用している場合も含む）</t>
    <rPh sb="11" eb="13">
      <t>ケンナイ</t>
    </rPh>
    <rPh sb="13" eb="14">
      <t>サン</t>
    </rPh>
    <rPh sb="15" eb="16">
      <t>ワ</t>
    </rPh>
    <rPh sb="19" eb="21">
      <t>リヨウ</t>
    </rPh>
    <rPh sb="25" eb="27">
      <t>バアイ</t>
    </rPh>
    <rPh sb="28" eb="29">
      <t>フク</t>
    </rPh>
    <phoneticPr fontId="2"/>
  </si>
  <si>
    <t>【問２】以下のそれぞれの利用している種類と頻度についてお答えください。</t>
    <rPh sb="1" eb="2">
      <t>ト</t>
    </rPh>
    <rPh sb="4" eb="6">
      <t>イカ</t>
    </rPh>
    <rPh sb="21" eb="23">
      <t>ヒンド</t>
    </rPh>
    <rPh sb="28" eb="29">
      <t>コタ</t>
    </rPh>
    <phoneticPr fontId="25"/>
  </si>
  <si>
    <t>①米などの穀物</t>
  </si>
  <si>
    <t>②野菜</t>
  </si>
  <si>
    <t>③りんごなどの果物</t>
    <rPh sb="7" eb="9">
      <t>クダモノ</t>
    </rPh>
    <phoneticPr fontId="2"/>
  </si>
  <si>
    <t>④しいたけなどの林産物</t>
  </si>
  <si>
    <t>⑤卵</t>
  </si>
  <si>
    <t>⑥牛乳</t>
  </si>
  <si>
    <t>⑦牛肉や豚肉などの肉類</t>
    <rPh sb="1" eb="3">
      <t>ギュウニク</t>
    </rPh>
    <rPh sb="4" eb="6">
      <t>ブタニク</t>
    </rPh>
    <phoneticPr fontId="25"/>
  </si>
  <si>
    <t>⑧魚類・貝類</t>
  </si>
  <si>
    <t>⑨海藻類</t>
  </si>
  <si>
    <t>⑩花類</t>
    <rPh sb="1" eb="2">
      <t>ハナ</t>
    </rPh>
    <rPh sb="2" eb="3">
      <t>ルイ</t>
    </rPh>
    <phoneticPr fontId="25"/>
  </si>
  <si>
    <t>⑪その他（　　　　　　　　　　）</t>
    <phoneticPr fontId="2"/>
  </si>
  <si>
    <t>（２）利用している理由は（あてはまるものすべてに○印）</t>
    <phoneticPr fontId="2"/>
  </si>
  <si>
    <t>①新鮮だから</t>
  </si>
  <si>
    <t>②価格が安いから</t>
  </si>
  <si>
    <t>③安全・安心だから</t>
  </si>
  <si>
    <t>④季節感があるから</t>
  </si>
  <si>
    <t>⑤おいしいから</t>
  </si>
  <si>
    <t>【問３】【問１】で「２．特に利用していない」と回答した方にお聞きします。</t>
    <rPh sb="1" eb="2">
      <t>ト</t>
    </rPh>
    <rPh sb="5" eb="6">
      <t>ト</t>
    </rPh>
    <rPh sb="12" eb="13">
      <t>トク</t>
    </rPh>
    <rPh sb="14" eb="16">
      <t>リヨウ</t>
    </rPh>
    <rPh sb="23" eb="25">
      <t>カイトウ</t>
    </rPh>
    <rPh sb="27" eb="28">
      <t>カタ</t>
    </rPh>
    <rPh sb="30" eb="31">
      <t>キ</t>
    </rPh>
    <phoneticPr fontId="25"/>
  </si>
  <si>
    <t>（１）今後、県内産の農林水産物を利用したいと思いますか。（あてはまるもの１つに○印）</t>
    <rPh sb="40" eb="41">
      <t>イン</t>
    </rPh>
    <phoneticPr fontId="2"/>
  </si>
  <si>
    <t>①利用したいと思う</t>
  </si>
  <si>
    <t>②特に利用したいとは思わない</t>
  </si>
  <si>
    <t>（２）（１）で「１．利用したいと思う」と回答した方にお聞きします。</t>
    <rPh sb="10" eb="12">
      <t>リヨウ</t>
    </rPh>
    <rPh sb="16" eb="17">
      <t>オモ</t>
    </rPh>
    <rPh sb="20" eb="22">
      <t>カイトウ</t>
    </rPh>
    <rPh sb="24" eb="25">
      <t>カタ</t>
    </rPh>
    <rPh sb="27" eb="28">
      <t>キ</t>
    </rPh>
    <phoneticPr fontId="25"/>
  </si>
  <si>
    <t>①利用したい種類はどのようなものですか。（あてはまるものすべてに○印）</t>
    <rPh sb="6" eb="8">
      <t>シュルイ</t>
    </rPh>
    <phoneticPr fontId="25"/>
  </si>
  <si>
    <t>④しいたけなどの林産物</t>
    <rPh sb="8" eb="10">
      <t>リンサン</t>
    </rPh>
    <rPh sb="10" eb="11">
      <t>ブツ</t>
    </rPh>
    <phoneticPr fontId="25"/>
  </si>
  <si>
    <t>⑤卵</t>
    <rPh sb="1" eb="2">
      <t>タマゴ</t>
    </rPh>
    <phoneticPr fontId="25"/>
  </si>
  <si>
    <t>⑥牛乳</t>
    <rPh sb="1" eb="3">
      <t>ギュウニュウ</t>
    </rPh>
    <phoneticPr fontId="25"/>
  </si>
  <si>
    <t>⑦牛肉や豚肉などの肉類</t>
    <rPh sb="1" eb="3">
      <t>ギュウニク</t>
    </rPh>
    <rPh sb="4" eb="6">
      <t>ブタニク</t>
    </rPh>
    <rPh sb="9" eb="11">
      <t>ニクルイ</t>
    </rPh>
    <phoneticPr fontId="25"/>
  </si>
  <si>
    <t>⑪その他</t>
  </si>
  <si>
    <t>②利用する条件は何ですか。（あてはまるもの３つ以内に○印）</t>
    <rPh sb="8" eb="9">
      <t>ナン</t>
    </rPh>
    <rPh sb="23" eb="25">
      <t>イナイ</t>
    </rPh>
    <rPh sb="27" eb="28">
      <t>イン</t>
    </rPh>
    <phoneticPr fontId="2"/>
  </si>
  <si>
    <t>①新鮮であること</t>
    <rPh sb="1" eb="3">
      <t>シンセン</t>
    </rPh>
    <phoneticPr fontId="25"/>
  </si>
  <si>
    <t>②価格が安いこと</t>
    <rPh sb="1" eb="3">
      <t>カカク</t>
    </rPh>
    <rPh sb="4" eb="5">
      <t>ヤス</t>
    </rPh>
    <phoneticPr fontId="25"/>
  </si>
  <si>
    <t>③身近な商店などで販売していること</t>
    <rPh sb="1" eb="3">
      <t>ミジカ</t>
    </rPh>
    <rPh sb="4" eb="6">
      <t>ショウテン</t>
    </rPh>
    <rPh sb="9" eb="11">
      <t>ハンバイ</t>
    </rPh>
    <phoneticPr fontId="25"/>
  </si>
  <si>
    <t>④安全・安心であること</t>
    <rPh sb="1" eb="3">
      <t>アンゼン</t>
    </rPh>
    <rPh sb="4" eb="6">
      <t>アンシン</t>
    </rPh>
    <phoneticPr fontId="25"/>
  </si>
  <si>
    <t>⑤おいしいこと</t>
  </si>
  <si>
    <t>⑥県産品とわかりやすく表示されていること</t>
    <rPh sb="1" eb="2">
      <t>ケン</t>
    </rPh>
    <rPh sb="2" eb="4">
      <t>サンピン</t>
    </rPh>
    <rPh sb="11" eb="13">
      <t>ヒョウジ</t>
    </rPh>
    <phoneticPr fontId="25"/>
  </si>
  <si>
    <t>【問１】あなたは、地域の伝統芸能活動に参加していますか。（あてはまるもの１つに○印）</t>
    <rPh sb="1" eb="2">
      <t>ト</t>
    </rPh>
    <rPh sb="9" eb="11">
      <t>チイキ</t>
    </rPh>
    <rPh sb="12" eb="14">
      <t>デントウ</t>
    </rPh>
    <rPh sb="14" eb="16">
      <t>ゲイノウ</t>
    </rPh>
    <rPh sb="16" eb="18">
      <t>カツドウ</t>
    </rPh>
    <rPh sb="39" eb="41">
      <t>マルイン</t>
    </rPh>
    <phoneticPr fontId="25"/>
  </si>
  <si>
    <t>以下のそれぞれの活動の参加の頻度についてお答えください。</t>
    <rPh sb="0" eb="2">
      <t>イカ</t>
    </rPh>
    <rPh sb="11" eb="13">
      <t>サンカ</t>
    </rPh>
    <rPh sb="14" eb="16">
      <t>ヒンド</t>
    </rPh>
    <rPh sb="21" eb="22">
      <t>コタ</t>
    </rPh>
    <phoneticPr fontId="25"/>
  </si>
  <si>
    <t>ほぼ毎回参加</t>
    <rPh sb="2" eb="4">
      <t>マイカイ</t>
    </rPh>
    <rPh sb="4" eb="6">
      <t>サンカ</t>
    </rPh>
    <phoneticPr fontId="25"/>
  </si>
  <si>
    <t>たまに参加</t>
    <rPh sb="3" eb="5">
      <t>サンカ</t>
    </rPh>
    <phoneticPr fontId="25"/>
  </si>
  <si>
    <t>参加していない</t>
    <rPh sb="0" eb="2">
      <t>サンカ</t>
    </rPh>
    <phoneticPr fontId="25"/>
  </si>
  <si>
    <t>①地域の伝統芸能の担い手として活動</t>
    <rPh sb="1" eb="3">
      <t>チイキ</t>
    </rPh>
    <rPh sb="4" eb="6">
      <t>デントウ</t>
    </rPh>
    <rPh sb="6" eb="8">
      <t>ゲイノウ</t>
    </rPh>
    <rPh sb="9" eb="10">
      <t>ニナ</t>
    </rPh>
    <rPh sb="11" eb="12">
      <t>テ</t>
    </rPh>
    <rPh sb="15" eb="17">
      <t>カツドウ</t>
    </rPh>
    <phoneticPr fontId="25"/>
  </si>
  <si>
    <t>②地域の伝統芸能の支援活動（活動の手伝いや寄付などを含む）</t>
    <rPh sb="1" eb="3">
      <t>チイキ</t>
    </rPh>
    <rPh sb="4" eb="6">
      <t>デントウ</t>
    </rPh>
    <rPh sb="6" eb="8">
      <t>ゲイノウ</t>
    </rPh>
    <rPh sb="9" eb="11">
      <t>シエン</t>
    </rPh>
    <rPh sb="11" eb="12">
      <t>カツ</t>
    </rPh>
    <rPh sb="12" eb="13">
      <t>ドウ</t>
    </rPh>
    <rPh sb="14" eb="16">
      <t>カツドウ</t>
    </rPh>
    <rPh sb="17" eb="19">
      <t>テツダ</t>
    </rPh>
    <rPh sb="21" eb="23">
      <t>キフ</t>
    </rPh>
    <rPh sb="26" eb="27">
      <t>フク</t>
    </rPh>
    <phoneticPr fontId="25"/>
  </si>
  <si>
    <t>③地域の伝統的行事や祭り</t>
    <rPh sb="1" eb="3">
      <t>チイキ</t>
    </rPh>
    <rPh sb="4" eb="7">
      <t>デントウテキ</t>
    </rPh>
    <rPh sb="7" eb="9">
      <t>ギョウジ</t>
    </rPh>
    <rPh sb="10" eb="11">
      <t>マツ</t>
    </rPh>
    <phoneticPr fontId="25"/>
  </si>
  <si>
    <t>④その他（　　　　　　　　　　）</t>
    <rPh sb="3" eb="4">
      <t>タ</t>
    </rPh>
    <phoneticPr fontId="25"/>
  </si>
  <si>
    <t>地域の伝統芸能に参加しない理由をお答えください。（あてはまるものすべてに○印）</t>
    <rPh sb="0" eb="2">
      <t>チイキ</t>
    </rPh>
    <rPh sb="3" eb="5">
      <t>デントウ</t>
    </rPh>
    <rPh sb="5" eb="7">
      <t>ゲイノウ</t>
    </rPh>
    <rPh sb="8" eb="10">
      <t>サンカ</t>
    </rPh>
    <rPh sb="13" eb="15">
      <t>リユウ</t>
    </rPh>
    <rPh sb="17" eb="18">
      <t>コタ</t>
    </rPh>
    <rPh sb="36" eb="38">
      <t>マルイン</t>
    </rPh>
    <phoneticPr fontId="25"/>
  </si>
  <si>
    <t>①活動にはあまり関心がないから</t>
  </si>
  <si>
    <t>②忙しくて活動に参加する時間がないから</t>
  </si>
  <si>
    <t>③近くに活動している団体がないから</t>
    <rPh sb="4" eb="6">
      <t>カツドウ</t>
    </rPh>
    <rPh sb="10" eb="12">
      <t>ダンタイ</t>
    </rPh>
    <phoneticPr fontId="25"/>
  </si>
  <si>
    <t>④一緒に参加する仲間がいないから</t>
    <rPh sb="1" eb="3">
      <t>イッショ</t>
    </rPh>
    <rPh sb="4" eb="6">
      <t>サンカ</t>
    </rPh>
    <rPh sb="8" eb="10">
      <t>ナカマ</t>
    </rPh>
    <phoneticPr fontId="25"/>
  </si>
  <si>
    <t>⑤どのようにして活動に参加すればよいのかわからないから　　　　　　　　　　　　　　　　　　　</t>
    <rPh sb="8" eb="10">
      <t>カツドウ</t>
    </rPh>
    <rPh sb="11" eb="13">
      <t>サンカ</t>
    </rPh>
    <phoneticPr fontId="25"/>
  </si>
  <si>
    <t>⑥活動に関する情報が不十分だから</t>
    <rPh sb="1" eb="3">
      <t>カツドウ</t>
    </rPh>
    <phoneticPr fontId="25"/>
  </si>
  <si>
    <t>【問４】あなたは、本県の歴史遺産や伝統文化に誇りや愛着を持っていますか。（あてはまるもの１つに○印）</t>
    <rPh sb="1" eb="2">
      <t>ト</t>
    </rPh>
    <rPh sb="9" eb="11">
      <t>ホンケン</t>
    </rPh>
    <rPh sb="12" eb="14">
      <t>レキシ</t>
    </rPh>
    <rPh sb="14" eb="16">
      <t>イサン</t>
    </rPh>
    <rPh sb="17" eb="19">
      <t>デントウ</t>
    </rPh>
    <rPh sb="19" eb="21">
      <t>ブンカ</t>
    </rPh>
    <rPh sb="22" eb="23">
      <t>ホコ</t>
    </rPh>
    <rPh sb="25" eb="27">
      <t>アイチャク</t>
    </rPh>
    <rPh sb="28" eb="29">
      <t>モ</t>
    </rPh>
    <rPh sb="47" eb="49">
      <t>マルイン</t>
    </rPh>
    <phoneticPr fontId="25"/>
  </si>
  <si>
    <t>①誇りや愛着を持っている</t>
    <rPh sb="1" eb="2">
      <t>ホコ</t>
    </rPh>
    <rPh sb="4" eb="6">
      <t>アイチャク</t>
    </rPh>
    <rPh sb="7" eb="8">
      <t>モ</t>
    </rPh>
    <phoneticPr fontId="25"/>
  </si>
  <si>
    <t>②特に誇りや愛着は持っていない</t>
    <rPh sb="1" eb="2">
      <t>トク</t>
    </rPh>
    <rPh sb="3" eb="4">
      <t>ホコ</t>
    </rPh>
    <rPh sb="6" eb="8">
      <t>アイチャク</t>
    </rPh>
    <rPh sb="9" eb="10">
      <t>モ</t>
    </rPh>
    <phoneticPr fontId="25"/>
  </si>
  <si>
    <t>【問１】あなたは、生物多様性という言葉を聞いたことがありますか。（あてはまるもの１つに○印）</t>
    <rPh sb="1" eb="2">
      <t>ト</t>
    </rPh>
    <rPh sb="9" eb="11">
      <t>セイブツ</t>
    </rPh>
    <rPh sb="11" eb="14">
      <t>タヨウセイ</t>
    </rPh>
    <rPh sb="17" eb="19">
      <t>コトバ</t>
    </rPh>
    <rPh sb="20" eb="21">
      <t>キ</t>
    </rPh>
    <rPh sb="43" eb="45">
      <t>マルイン</t>
    </rPh>
    <phoneticPr fontId="25"/>
  </si>
  <si>
    <t>①言葉の意味を知っている</t>
    <rPh sb="1" eb="3">
      <t>コトバ</t>
    </rPh>
    <rPh sb="4" eb="6">
      <t>イミ</t>
    </rPh>
    <rPh sb="7" eb="8">
      <t>シ</t>
    </rPh>
    <phoneticPr fontId="2"/>
  </si>
  <si>
    <t>②意味は知らないが言葉は聞いたことがある</t>
    <rPh sb="1" eb="3">
      <t>イミ</t>
    </rPh>
    <rPh sb="4" eb="5">
      <t>シ</t>
    </rPh>
    <rPh sb="9" eb="11">
      <t>コトバ</t>
    </rPh>
    <rPh sb="12" eb="13">
      <t>キ</t>
    </rPh>
    <phoneticPr fontId="2"/>
  </si>
  <si>
    <t>③聞いたこともない</t>
    <rPh sb="1" eb="2">
      <t>キ</t>
    </rPh>
    <phoneticPr fontId="2"/>
  </si>
  <si>
    <t>聞いたことがある（①＋②）</t>
    <rPh sb="0" eb="1">
      <t>キ</t>
    </rPh>
    <phoneticPr fontId="2"/>
  </si>
  <si>
    <t>【問２】以下の行動は、生物多様性の保全につながるものですが、あなたが実際に行っている（参加した）ものはありますか。</t>
    <rPh sb="1" eb="2">
      <t>ト</t>
    </rPh>
    <rPh sb="4" eb="6">
      <t>イカ</t>
    </rPh>
    <rPh sb="7" eb="9">
      <t>コウドウ</t>
    </rPh>
    <rPh sb="11" eb="13">
      <t>セイブツ</t>
    </rPh>
    <rPh sb="13" eb="16">
      <t>タヨウセイ</t>
    </rPh>
    <rPh sb="17" eb="19">
      <t>ホゼン</t>
    </rPh>
    <rPh sb="34" eb="36">
      <t>ジッサイ</t>
    </rPh>
    <rPh sb="37" eb="38">
      <t>オコナ</t>
    </rPh>
    <rPh sb="43" eb="45">
      <t>サンカ</t>
    </rPh>
    <phoneticPr fontId="25"/>
  </si>
  <si>
    <t>以下のそれぞれの行動の状況についてお答えください。</t>
    <rPh sb="0" eb="2">
      <t>イカ</t>
    </rPh>
    <rPh sb="8" eb="10">
      <t>コウドウ</t>
    </rPh>
    <rPh sb="11" eb="13">
      <t>ジョウキョウ</t>
    </rPh>
    <rPh sb="18" eb="19">
      <t>コタ</t>
    </rPh>
    <phoneticPr fontId="25"/>
  </si>
  <si>
    <t>①いつも取り組んでいる</t>
    <rPh sb="4" eb="5">
      <t>ト</t>
    </rPh>
    <rPh sb="6" eb="7">
      <t>ク</t>
    </rPh>
    <phoneticPr fontId="25"/>
  </si>
  <si>
    <t>②ときどき取り組んでいる</t>
    <rPh sb="5" eb="6">
      <t>ト</t>
    </rPh>
    <rPh sb="7" eb="8">
      <t>ク</t>
    </rPh>
    <phoneticPr fontId="25"/>
  </si>
  <si>
    <t>③取り組んでいない</t>
    <rPh sb="1" eb="2">
      <t>ト</t>
    </rPh>
    <rPh sb="3" eb="4">
      <t>ク</t>
    </rPh>
    <phoneticPr fontId="25"/>
  </si>
  <si>
    <t>いつも取り組んでいる</t>
    <rPh sb="3" eb="4">
      <t>ト</t>
    </rPh>
    <rPh sb="5" eb="6">
      <t>ク</t>
    </rPh>
    <phoneticPr fontId="25"/>
  </si>
  <si>
    <t>ときどき取り組んでいる</t>
    <rPh sb="4" eb="5">
      <t>ト</t>
    </rPh>
    <rPh sb="6" eb="7">
      <t>ク</t>
    </rPh>
    <phoneticPr fontId="25"/>
  </si>
  <si>
    <t>①ハイキングなどにおけるごみの持ち帰りや希少な動植物を持ち帰らないなどのマナー遵守</t>
  </si>
  <si>
    <t>②自然観察会又は自然環境体験活動への参加</t>
  </si>
  <si>
    <t>③ペットを野外に放さないなど責任を持って飼育</t>
  </si>
  <si>
    <t>④森・川・海・里等におけるごみ拾いなどの生物が住みやすい環境の整備</t>
    <rPh sb="1" eb="2">
      <t>モリ</t>
    </rPh>
    <rPh sb="3" eb="4">
      <t>カワ</t>
    </rPh>
    <rPh sb="5" eb="6">
      <t>ウミ</t>
    </rPh>
    <rPh sb="7" eb="8">
      <t>サト</t>
    </rPh>
    <rPh sb="8" eb="9">
      <t>トウ</t>
    </rPh>
    <rPh sb="15" eb="16">
      <t>ビロ</t>
    </rPh>
    <rPh sb="20" eb="22">
      <t>セイブツ</t>
    </rPh>
    <rPh sb="23" eb="24">
      <t>ス</t>
    </rPh>
    <rPh sb="28" eb="30">
      <t>カンキョウ</t>
    </rPh>
    <rPh sb="31" eb="33">
      <t>セイビ</t>
    </rPh>
    <phoneticPr fontId="25"/>
  </si>
  <si>
    <t>⑤植樹や下草刈りなどの森林づくり</t>
    <rPh sb="1" eb="3">
      <t>ショクジュ</t>
    </rPh>
    <rPh sb="4" eb="5">
      <t>シタ</t>
    </rPh>
    <rPh sb="5" eb="7">
      <t>クサカ</t>
    </rPh>
    <rPh sb="11" eb="13">
      <t>シンリン</t>
    </rPh>
    <phoneticPr fontId="25"/>
  </si>
  <si>
    <t>あなたは、ごみの減量化などのため、普段どのような行動に努めていますか。</t>
    <rPh sb="8" eb="11">
      <t>ゲンリョウカ</t>
    </rPh>
    <rPh sb="17" eb="19">
      <t>フダン</t>
    </rPh>
    <rPh sb="24" eb="26">
      <t>コウドウ</t>
    </rPh>
    <rPh sb="27" eb="28">
      <t>ツト</t>
    </rPh>
    <phoneticPr fontId="25"/>
  </si>
  <si>
    <t>①買い物のときは買い物袋（マイバッグ）を持参し、レジ袋は辞退している</t>
  </si>
  <si>
    <t>②使い捨てプラスチック製品（ストロー、スプーン等）の使用を控えている</t>
    <phoneticPr fontId="2"/>
  </si>
  <si>
    <t>③過剰な包装を断ったり、簡易な包装の商品を選んでいる</t>
    <phoneticPr fontId="2"/>
  </si>
  <si>
    <t>④コンポストなどにより生ごみを再資源化したり、水切りネットを使用して、生ごみの量を減らしている</t>
    <phoneticPr fontId="2"/>
  </si>
  <si>
    <t>⑤買い物の際に使いきれる食材だけを購入する、外食の際に食べ切れる量を注文するなど食品ロスを減らすよう努めている。</t>
    <rPh sb="1" eb="2">
      <t>カ</t>
    </rPh>
    <rPh sb="7" eb="8">
      <t>ツカ</t>
    </rPh>
    <rPh sb="12" eb="14">
      <t>ショクザイ</t>
    </rPh>
    <rPh sb="17" eb="19">
      <t>コウニュウ</t>
    </rPh>
    <rPh sb="22" eb="24">
      <t>ガイショク</t>
    </rPh>
    <rPh sb="25" eb="26">
      <t>サイ</t>
    </rPh>
    <rPh sb="27" eb="28">
      <t>タ</t>
    </rPh>
    <rPh sb="29" eb="30">
      <t>キ</t>
    </rPh>
    <rPh sb="32" eb="33">
      <t>リョウ</t>
    </rPh>
    <rPh sb="34" eb="36">
      <t>チュウモン</t>
    </rPh>
    <rPh sb="40" eb="42">
      <t>ショクヒン</t>
    </rPh>
    <rPh sb="45" eb="46">
      <t>ヘ</t>
    </rPh>
    <rPh sb="50" eb="51">
      <t>ツト</t>
    </rPh>
    <phoneticPr fontId="2"/>
  </si>
  <si>
    <t>⑥再生品（リサイクル商品）を積極的に購入している</t>
    <phoneticPr fontId="2"/>
  </si>
  <si>
    <t>⑦使い捨て商品の購入を控えている</t>
    <phoneticPr fontId="2"/>
  </si>
  <si>
    <t>⑧リターナブル容器（繰り返し使用される容器）や詰め替え商品を利用している</t>
    <rPh sb="10" eb="11">
      <t>ク</t>
    </rPh>
    <rPh sb="12" eb="13">
      <t>カエ</t>
    </rPh>
    <rPh sb="14" eb="16">
      <t>シヨウ</t>
    </rPh>
    <rPh sb="19" eb="21">
      <t>ヨウキ</t>
    </rPh>
    <phoneticPr fontId="2"/>
  </si>
  <si>
    <t>⑩リサイクルやごみの分別収集に協力している（例えば、古紙、ビン、カン、牛乳パック、発泡トレイ、ペットボトル）</t>
    <phoneticPr fontId="2"/>
  </si>
  <si>
    <t>あなたは、地球温暖化防止のため、普段どのような行動に努めていますか。</t>
    <rPh sb="5" eb="7">
      <t>チキュウ</t>
    </rPh>
    <rPh sb="7" eb="10">
      <t>オンダンカ</t>
    </rPh>
    <rPh sb="10" eb="12">
      <t>ボウシ</t>
    </rPh>
    <rPh sb="16" eb="18">
      <t>フダン</t>
    </rPh>
    <rPh sb="23" eb="25">
      <t>コウドウ</t>
    </rPh>
    <rPh sb="26" eb="27">
      <t>ツト</t>
    </rPh>
    <phoneticPr fontId="25"/>
  </si>
  <si>
    <t>①冷暖房時の室温は適切な温度に設定している（冷房時28℃以上、暖房時20℃以下）</t>
    <rPh sb="4" eb="5">
      <t>トキ</t>
    </rPh>
    <rPh sb="6" eb="8">
      <t>シツオン</t>
    </rPh>
    <rPh sb="24" eb="25">
      <t>ジ</t>
    </rPh>
    <rPh sb="33" eb="34">
      <t>ジ</t>
    </rPh>
    <phoneticPr fontId="25"/>
  </si>
  <si>
    <t>②不要なときはテレビや照明などのスイッチを切る</t>
  </si>
  <si>
    <t>③食事は残さず食べるなど生ごみを減らす</t>
    <phoneticPr fontId="2"/>
  </si>
  <si>
    <t>④火力調節を行うなど省エネを心がけて調理する</t>
    <rPh sb="1" eb="3">
      <t>カリョク</t>
    </rPh>
    <rPh sb="3" eb="5">
      <t>チョウセツ</t>
    </rPh>
    <rPh sb="6" eb="7">
      <t>オコナ</t>
    </rPh>
    <rPh sb="10" eb="11">
      <t>ショウ</t>
    </rPh>
    <rPh sb="14" eb="15">
      <t>ココロ</t>
    </rPh>
    <rPh sb="18" eb="20">
      <t>チョウリ</t>
    </rPh>
    <phoneticPr fontId="25"/>
  </si>
  <si>
    <t>⑤詰め替え用洗剤や古紙を再利用した紙製品など環境に配慮した商品を利用する</t>
  </si>
  <si>
    <t>⑥洗顔や食器洗いのときに水を流したままにしない</t>
  </si>
  <si>
    <t>⑦外出はできるだけ自動車の利用を控え、自転車や公共交通機関を利用する</t>
    <rPh sb="1" eb="3">
      <t>ガイシュツ</t>
    </rPh>
    <rPh sb="9" eb="12">
      <t>ジドウシャ</t>
    </rPh>
    <rPh sb="13" eb="15">
      <t>リヨウ</t>
    </rPh>
    <rPh sb="16" eb="17">
      <t>ヒカ</t>
    </rPh>
    <rPh sb="19" eb="22">
      <t>ジテンシャ</t>
    </rPh>
    <rPh sb="23" eb="25">
      <t>コウキョウ</t>
    </rPh>
    <rPh sb="25" eb="27">
      <t>コウツウ</t>
    </rPh>
    <rPh sb="27" eb="29">
      <t>キカン</t>
    </rPh>
    <rPh sb="30" eb="32">
      <t>リヨウ</t>
    </rPh>
    <phoneticPr fontId="25"/>
  </si>
  <si>
    <t>⑧自動車を運転するときに、少しゆるやかな発進や、加減速の少ない運転など燃費向上を心がけている</t>
    <rPh sb="1" eb="4">
      <t>ジドウシャ</t>
    </rPh>
    <rPh sb="5" eb="7">
      <t>ウンテン</t>
    </rPh>
    <rPh sb="13" eb="14">
      <t>スコ</t>
    </rPh>
    <rPh sb="20" eb="22">
      <t>ハッシン</t>
    </rPh>
    <rPh sb="24" eb="26">
      <t>カゲン</t>
    </rPh>
    <rPh sb="26" eb="27">
      <t>ハヤ</t>
    </rPh>
    <rPh sb="28" eb="29">
      <t>スク</t>
    </rPh>
    <rPh sb="31" eb="33">
      <t>ウンテン</t>
    </rPh>
    <rPh sb="35" eb="37">
      <t>ネンピ</t>
    </rPh>
    <rPh sb="37" eb="39">
      <t>コウジョウ</t>
    </rPh>
    <rPh sb="40" eb="41">
      <t>ココロ</t>
    </rPh>
    <phoneticPr fontId="25"/>
  </si>
  <si>
    <t>【問２】あなたは、過去１年間にどのような市民活動に参加しましたか。</t>
    <rPh sb="1" eb="2">
      <t>ト</t>
    </rPh>
    <rPh sb="9" eb="11">
      <t>カコ</t>
    </rPh>
    <rPh sb="12" eb="14">
      <t>ネンカン</t>
    </rPh>
    <rPh sb="20" eb="22">
      <t>シミン</t>
    </rPh>
    <rPh sb="25" eb="27">
      <t>サンカ</t>
    </rPh>
    <phoneticPr fontId="25"/>
  </si>
  <si>
    <t>以下のそれぞれの活動の参加の状況についてお答えください。</t>
    <rPh sb="0" eb="2">
      <t>イカ</t>
    </rPh>
    <rPh sb="8" eb="10">
      <t>カツドウ</t>
    </rPh>
    <rPh sb="11" eb="13">
      <t>サンカ</t>
    </rPh>
    <rPh sb="14" eb="16">
      <t>ジョウキョウ</t>
    </rPh>
    <rPh sb="21" eb="22">
      <t>コタ</t>
    </rPh>
    <phoneticPr fontId="25"/>
  </si>
  <si>
    <t>①企画段階から自主的に参加</t>
    <rPh sb="1" eb="3">
      <t>キカク</t>
    </rPh>
    <rPh sb="3" eb="5">
      <t>ダンカイ</t>
    </rPh>
    <rPh sb="7" eb="10">
      <t>ジシュテキ</t>
    </rPh>
    <rPh sb="11" eb="13">
      <t>サンカ</t>
    </rPh>
    <phoneticPr fontId="2"/>
  </si>
  <si>
    <t>②興味ある活動に誘われた場合に参加</t>
    <rPh sb="1" eb="3">
      <t>キョウミ</t>
    </rPh>
    <rPh sb="5" eb="7">
      <t>カツドウ</t>
    </rPh>
    <rPh sb="8" eb="9">
      <t>サソ</t>
    </rPh>
    <rPh sb="12" eb="14">
      <t>バアイ</t>
    </rPh>
    <rPh sb="15" eb="17">
      <t>サンカ</t>
    </rPh>
    <phoneticPr fontId="2"/>
  </si>
  <si>
    <t>行動者率（①＋②＋③）</t>
    <rPh sb="0" eb="2">
      <t>コウドウ</t>
    </rPh>
    <rPh sb="2" eb="3">
      <t>シャ</t>
    </rPh>
    <rPh sb="3" eb="4">
      <t>リツ</t>
    </rPh>
    <phoneticPr fontId="2"/>
  </si>
  <si>
    <t>65歳以上</t>
    <rPh sb="2" eb="3">
      <t>サイ</t>
    </rPh>
    <rPh sb="3" eb="5">
      <t>イジョウ</t>
    </rPh>
    <phoneticPr fontId="25"/>
  </si>
  <si>
    <t>企画段階から自主的に参加</t>
    <rPh sb="0" eb="2">
      <t>キカク</t>
    </rPh>
    <rPh sb="2" eb="4">
      <t>ダンカイ</t>
    </rPh>
    <rPh sb="6" eb="9">
      <t>ジシュテキ</t>
    </rPh>
    <rPh sb="10" eb="12">
      <t>サンカ</t>
    </rPh>
    <phoneticPr fontId="25"/>
  </si>
  <si>
    <t>興味ある活動に誘われた場合に参加</t>
    <rPh sb="0" eb="2">
      <t>キョウミ</t>
    </rPh>
    <rPh sb="4" eb="6">
      <t>カツドウ</t>
    </rPh>
    <rPh sb="7" eb="8">
      <t>サソ</t>
    </rPh>
    <rPh sb="11" eb="13">
      <t>バアイ</t>
    </rPh>
    <rPh sb="14" eb="16">
      <t>サンカ</t>
    </rPh>
    <phoneticPr fontId="25"/>
  </si>
  <si>
    <t>義務的に参加</t>
    <rPh sb="0" eb="3">
      <t>ギムテキ</t>
    </rPh>
    <rPh sb="4" eb="6">
      <t>サンカ</t>
    </rPh>
    <phoneticPr fontId="25"/>
  </si>
  <si>
    <t>①青少年の健全育成を目的とした活動</t>
    <rPh sb="1" eb="4">
      <t>セイショウネン</t>
    </rPh>
    <rPh sb="5" eb="7">
      <t>ケンゼン</t>
    </rPh>
    <rPh sb="7" eb="9">
      <t>イクセイ</t>
    </rPh>
    <rPh sb="10" eb="12">
      <t>モクテキ</t>
    </rPh>
    <rPh sb="15" eb="17">
      <t>カツドウ</t>
    </rPh>
    <phoneticPr fontId="25"/>
  </si>
  <si>
    <t>②自然や環境を守る活動</t>
    <rPh sb="1" eb="3">
      <t>シゼン</t>
    </rPh>
    <rPh sb="4" eb="6">
      <t>カンキョウ</t>
    </rPh>
    <rPh sb="7" eb="8">
      <t>マモ</t>
    </rPh>
    <rPh sb="9" eb="11">
      <t>カツドウ</t>
    </rPh>
    <phoneticPr fontId="25"/>
  </si>
  <si>
    <t>③健康、医療、福祉に関係した活動</t>
    <rPh sb="1" eb="3">
      <t>ケンコウ</t>
    </rPh>
    <rPh sb="4" eb="6">
      <t>イリョウ</t>
    </rPh>
    <rPh sb="7" eb="9">
      <t>フクシ</t>
    </rPh>
    <rPh sb="10" eb="12">
      <t>カンケイ</t>
    </rPh>
    <phoneticPr fontId="25"/>
  </si>
  <si>
    <t>④地域づくりのための活動</t>
    <rPh sb="1" eb="3">
      <t>チイキ</t>
    </rPh>
    <phoneticPr fontId="25"/>
  </si>
  <si>
    <t>⑤防災、防犯、交通安全の活動</t>
    <rPh sb="1" eb="3">
      <t>ボウサイ</t>
    </rPh>
    <rPh sb="4" eb="6">
      <t>ボウハン</t>
    </rPh>
    <rPh sb="7" eb="9">
      <t>コウツウ</t>
    </rPh>
    <rPh sb="9" eb="11">
      <t>アンゼン</t>
    </rPh>
    <rPh sb="12" eb="14">
      <t>カツドウ</t>
    </rPh>
    <phoneticPr fontId="25"/>
  </si>
  <si>
    <t>⑥学術、文化、芸術、スポーツに関係した活動</t>
    <rPh sb="1" eb="3">
      <t>ガクジュツ</t>
    </rPh>
    <rPh sb="4" eb="6">
      <t>ブンカ</t>
    </rPh>
    <rPh sb="7" eb="9">
      <t>ゲイジュツ</t>
    </rPh>
    <rPh sb="15" eb="17">
      <t>カンケイ</t>
    </rPh>
    <rPh sb="19" eb="21">
      <t>カツドウ</t>
    </rPh>
    <phoneticPr fontId="25"/>
  </si>
  <si>
    <t>【問３】【問２】で全ての活動に「４．参加していない」と回答した方にお聞きします。</t>
    <rPh sb="1" eb="2">
      <t>ト</t>
    </rPh>
    <rPh sb="5" eb="6">
      <t>ト</t>
    </rPh>
    <rPh sb="9" eb="10">
      <t>スベ</t>
    </rPh>
    <rPh sb="12" eb="14">
      <t>カツドウ</t>
    </rPh>
    <rPh sb="18" eb="20">
      <t>サンカ</t>
    </rPh>
    <rPh sb="27" eb="29">
      <t>カイトウ</t>
    </rPh>
    <rPh sb="31" eb="32">
      <t>カタ</t>
    </rPh>
    <rPh sb="34" eb="35">
      <t>キ</t>
    </rPh>
    <phoneticPr fontId="25"/>
  </si>
  <si>
    <t>（１）あなたは、今後、市民活動に参加したいと思いますか。（あてはまるもの１つに○印）</t>
    <rPh sb="11" eb="13">
      <t>シミン</t>
    </rPh>
    <rPh sb="39" eb="41">
      <t>マルイン</t>
    </rPh>
    <phoneticPr fontId="25"/>
  </si>
  <si>
    <t>（２）（（１）で「１．参加したいと思う」と回答した方）参加してみたい内容をお答えください。（あてはまるものすべてに○印）</t>
    <rPh sb="34" eb="36">
      <t>ナイヨウ</t>
    </rPh>
    <rPh sb="38" eb="39">
      <t>コタ</t>
    </rPh>
    <rPh sb="57" eb="59">
      <t>マルイン</t>
    </rPh>
    <phoneticPr fontId="25"/>
  </si>
  <si>
    <t>③健康、医療、福祉に関係した活動</t>
    <rPh sb="1" eb="3">
      <t>ケンコウ</t>
    </rPh>
    <rPh sb="4" eb="6">
      <t>イリョウ</t>
    </rPh>
    <rPh sb="7" eb="9">
      <t>フクシ</t>
    </rPh>
    <rPh sb="10" eb="12">
      <t>カンケイ</t>
    </rPh>
    <rPh sb="14" eb="16">
      <t>カツドウ</t>
    </rPh>
    <phoneticPr fontId="25"/>
  </si>
  <si>
    <t>（３）（（１）で「２．特に参加したいとは思わない」と回答した方）参加したいとは思わない理由をお答えください。（あてはまるものすべてに○印）</t>
    <rPh sb="43" eb="45">
      <t>リユウ</t>
    </rPh>
    <rPh sb="47" eb="48">
      <t>コタ</t>
    </rPh>
    <phoneticPr fontId="25"/>
  </si>
  <si>
    <t>主な属性</t>
    <rPh sb="0" eb="1">
      <t>オモ</t>
    </rPh>
    <rPh sb="2" eb="4">
      <t>ゾクセイ</t>
    </rPh>
    <phoneticPr fontId="25"/>
  </si>
  <si>
    <t>性別</t>
    <rPh sb="0" eb="2">
      <t>セイベツ</t>
    </rPh>
    <phoneticPr fontId="25"/>
  </si>
  <si>
    <t>男性</t>
    <phoneticPr fontId="2"/>
  </si>
  <si>
    <t>女性</t>
    <phoneticPr fontId="2"/>
  </si>
  <si>
    <t>年齢</t>
    <rPh sb="0" eb="2">
      <t>ネンレイ</t>
    </rPh>
    <phoneticPr fontId="25"/>
  </si>
  <si>
    <t>18～19歳</t>
    <phoneticPr fontId="2"/>
  </si>
  <si>
    <t>20～29歳</t>
    <phoneticPr fontId="2"/>
  </si>
  <si>
    <t>30～39歳</t>
    <phoneticPr fontId="2"/>
  </si>
  <si>
    <t>40～49歳</t>
    <phoneticPr fontId="2"/>
  </si>
  <si>
    <t>50～59歳</t>
    <phoneticPr fontId="2"/>
  </si>
  <si>
    <t>60～69歳</t>
    <phoneticPr fontId="2"/>
  </si>
  <si>
    <t>70歳以上</t>
    <phoneticPr fontId="2"/>
  </si>
  <si>
    <t>主な職業</t>
    <rPh sb="0" eb="1">
      <t>オモ</t>
    </rPh>
    <rPh sb="2" eb="4">
      <t>ショクギョウ</t>
    </rPh>
    <phoneticPr fontId="25"/>
  </si>
  <si>
    <t>自営業主</t>
    <phoneticPr fontId="2"/>
  </si>
  <si>
    <t>家族従業者</t>
    <phoneticPr fontId="2"/>
  </si>
  <si>
    <t>会社役員・団体役員</t>
    <rPh sb="2" eb="4">
      <t>ヤクイン</t>
    </rPh>
    <phoneticPr fontId="2"/>
  </si>
  <si>
    <t>常用雇用者</t>
    <rPh sb="0" eb="2">
      <t>ジョウヨウ</t>
    </rPh>
    <rPh sb="2" eb="5">
      <t>コヨウシャ</t>
    </rPh>
    <phoneticPr fontId="25"/>
  </si>
  <si>
    <t>臨時雇用者（パート、アルバイトなど）</t>
    <rPh sb="0" eb="2">
      <t>リンジ</t>
    </rPh>
    <rPh sb="2" eb="5">
      <t>コヨウシャ</t>
    </rPh>
    <phoneticPr fontId="25"/>
  </si>
  <si>
    <t>学生</t>
    <phoneticPr fontId="2"/>
  </si>
  <si>
    <t>専業主婦（主夫）</t>
    <phoneticPr fontId="2"/>
  </si>
  <si>
    <t>無職</t>
    <phoneticPr fontId="2"/>
  </si>
  <si>
    <t>１　通勤・通学</t>
  </si>
  <si>
    <t>バス</t>
  </si>
  <si>
    <t>２　買い物</t>
  </si>
  <si>
    <t>３　通院</t>
  </si>
  <si>
    <t>鉄道</t>
    <rPh sb="0" eb="1">
      <t>テツ</t>
    </rPh>
    <rPh sb="1" eb="2">
      <t>ミチ</t>
    </rPh>
    <phoneticPr fontId="2"/>
  </si>
  <si>
    <t>４　その他</t>
    <rPh sb="4" eb="5">
      <t>タ</t>
    </rPh>
    <phoneticPr fontId="2"/>
  </si>
  <si>
    <t>自分の人生をより豊かにすること</t>
    <phoneticPr fontId="2"/>
  </si>
  <si>
    <t>健康の維持・増進</t>
    <phoneticPr fontId="2"/>
  </si>
  <si>
    <t>家庭生活</t>
    <phoneticPr fontId="2"/>
  </si>
  <si>
    <t>仕事や職業、資格取得など</t>
    <phoneticPr fontId="2"/>
  </si>
  <si>
    <t>他の人の学習やスポーツ活動、文化活動などの指導</t>
    <phoneticPr fontId="2"/>
  </si>
  <si>
    <t>社会問題（時事、政治、経済、環境など）</t>
    <phoneticPr fontId="2"/>
  </si>
  <si>
    <t>ボランティア活動に必要な知識・技能</t>
    <phoneticPr fontId="2"/>
  </si>
  <si>
    <t>箸の持ち方、姿勢、配膳、食べ方など、食事のマナーに注意して食べている</t>
    <phoneticPr fontId="2"/>
  </si>
  <si>
    <t>あいさつなどの声かけ運動</t>
    <phoneticPr fontId="2"/>
  </si>
  <si>
    <t>登下校時の見守りなど子どもの安全を守る活動</t>
    <phoneticPr fontId="2"/>
  </si>
  <si>
    <t>地区子ども会活動</t>
    <phoneticPr fontId="2"/>
  </si>
  <si>
    <t>子育て支援ボランティアなどの育児支援活動</t>
    <phoneticPr fontId="2"/>
  </si>
  <si>
    <t>忙しくて活動に参加する時間がないから</t>
    <phoneticPr fontId="2"/>
  </si>
  <si>
    <t>特に活動の必要性を感じないから</t>
    <phoneticPr fontId="2"/>
  </si>
  <si>
    <t>活動に関する情報が不十分だから</t>
    <phoneticPr fontId="2"/>
  </si>
  <si>
    <t>子どもへの教育は学校の役割だから</t>
    <phoneticPr fontId="2"/>
  </si>
  <si>
    <t>外出時はカギをかけている</t>
    <phoneticPr fontId="2"/>
  </si>
  <si>
    <t>夜、一人の外出を控えている</t>
    <phoneticPr fontId="2"/>
  </si>
  <si>
    <t>隣近所と声をかけ合うようにしている</t>
    <phoneticPr fontId="2"/>
  </si>
  <si>
    <t>運転免許の自主返納について話し合っている</t>
    <phoneticPr fontId="2"/>
  </si>
  <si>
    <t>ホームスパン</t>
    <phoneticPr fontId="2"/>
  </si>
  <si>
    <t>新鮮だから</t>
    <phoneticPr fontId="2"/>
  </si>
  <si>
    <t>安全・安心だから</t>
    <phoneticPr fontId="2"/>
  </si>
  <si>
    <t>おいしいから</t>
    <phoneticPr fontId="2"/>
  </si>
  <si>
    <t>季節感があるから</t>
    <phoneticPr fontId="2"/>
  </si>
  <si>
    <t>価格が安いから</t>
    <phoneticPr fontId="2"/>
  </si>
  <si>
    <t>おいしいこと</t>
    <phoneticPr fontId="2"/>
  </si>
  <si>
    <t>令和６年</t>
  </si>
  <si>
    <t>令和４年</t>
  </si>
  <si>
    <t>令和５年※</t>
  </si>
  <si>
    <t>①文化・芸術（音楽・合唱、美術、舞踊、郷土史、伝統芸能など）</t>
  </si>
  <si>
    <t>差が大きい順への並び替え</t>
    <rPh sb="0" eb="1">
      <t>サ</t>
    </rPh>
    <rPh sb="2" eb="3">
      <t>オオ</t>
    </rPh>
    <rPh sb="5" eb="6">
      <t>ジュン</t>
    </rPh>
    <rPh sb="8" eb="9">
      <t>ナラ</t>
    </rPh>
    <rPh sb="10" eb="11">
      <t>カ</t>
    </rPh>
    <phoneticPr fontId="2"/>
  </si>
  <si>
    <t>鉄道理由が多い順</t>
    <rPh sb="0" eb="2">
      <t>テツドウ</t>
    </rPh>
    <rPh sb="2" eb="4">
      <t>リユウ</t>
    </rPh>
    <rPh sb="5" eb="6">
      <t>オオ</t>
    </rPh>
    <rPh sb="7" eb="8">
      <t>ジュン</t>
    </rPh>
    <phoneticPr fontId="2"/>
  </si>
  <si>
    <t>バス理由が多い順</t>
    <rPh sb="2" eb="4">
      <t>リユウ</t>
    </rPh>
    <rPh sb="5" eb="6">
      <t>オオ</t>
    </rPh>
    <rPh sb="7" eb="8">
      <t>ジュン</t>
    </rPh>
    <phoneticPr fontId="2"/>
  </si>
  <si>
    <t>Q1-1</t>
  </si>
  <si>
    <t>Q1-2</t>
  </si>
  <si>
    <t>Q1-3</t>
  </si>
  <si>
    <t>どのようなことに生かしているか</t>
  </si>
  <si>
    <t>Q1-4</t>
  </si>
  <si>
    <t>Ｑ2-1</t>
  </si>
  <si>
    <t>Ｑ2-2-1</t>
  </si>
  <si>
    <t>Ｑ2-2-2</t>
  </si>
  <si>
    <t>Q3-1</t>
  </si>
  <si>
    <t>Q4-1</t>
  </si>
  <si>
    <t>Q4-2</t>
  </si>
  <si>
    <t>Q4-3-1</t>
  </si>
  <si>
    <t>Q4-3-2</t>
  </si>
  <si>
    <t>参加したいと思う</t>
  </si>
  <si>
    <t>特に参加したいとは思わない</t>
  </si>
  <si>
    <t>Q4-3-3</t>
  </si>
  <si>
    <t>Q5-1</t>
  </si>
  <si>
    <t>Q5-2</t>
  </si>
  <si>
    <t>Q5-3</t>
  </si>
  <si>
    <t>Q6-1</t>
  </si>
  <si>
    <t>Q6-2</t>
  </si>
  <si>
    <t>Q6-3-1</t>
  </si>
  <si>
    <t>Q6-3-2</t>
  </si>
  <si>
    <t>Q7</t>
  </si>
  <si>
    <t>Q8</t>
  </si>
  <si>
    <t>実行している</t>
  </si>
  <si>
    <t>Q9-1</t>
  </si>
  <si>
    <t>Q9-2</t>
  </si>
  <si>
    <t>Q9-3</t>
  </si>
  <si>
    <t>確認していない理由</t>
  </si>
  <si>
    <t>確認している</t>
  </si>
  <si>
    <t>Q10-1</t>
  </si>
  <si>
    <t>Q10-2</t>
  </si>
  <si>
    <t>Q10-3</t>
  </si>
  <si>
    <t>Q11-1</t>
  </si>
  <si>
    <t>Q11-2</t>
  </si>
  <si>
    <t>Q11-3</t>
  </si>
  <si>
    <t>利用したいと思う</t>
  </si>
  <si>
    <t>特に利用したいとは思わない</t>
  </si>
  <si>
    <t>Q11-3-2-2</t>
  </si>
  <si>
    <t>文化・芸術（音楽・合唱、美術、舞踊、郷土史、伝統芸能など）</t>
    <phoneticPr fontId="2"/>
  </si>
  <si>
    <t>趣味や教養（パソコン、囲碁・将棋、語学、茶道・華道・着付けなど）</t>
    <phoneticPr fontId="2"/>
  </si>
  <si>
    <t>スポーツ・レクリエーションや健康の維持・増進（ヨガ・山歩き・自然食など）</t>
    <phoneticPr fontId="2"/>
  </si>
  <si>
    <t>職業上必要な知識・技能（パソコン技能や資格取得など）</t>
    <phoneticPr fontId="2"/>
  </si>
  <si>
    <t>家庭生活に役立つ技能（料理、手芸など）</t>
    <phoneticPr fontId="2"/>
  </si>
  <si>
    <t>子育て、しつけや家庭教育、読み聞かせ</t>
    <phoneticPr fontId="2"/>
  </si>
  <si>
    <t>ボランティア活動や地域づくり活動、ＮＰＯ・ＰＴＡ・自治会等の各種団体活動</t>
    <phoneticPr fontId="2"/>
  </si>
  <si>
    <t>仕事や家事が忙しくて取り組む時間がないから</t>
    <phoneticPr fontId="2"/>
  </si>
  <si>
    <t>関心がないから</t>
    <phoneticPr fontId="2"/>
  </si>
  <si>
    <t>費用がかかるから</t>
    <phoneticPr fontId="2"/>
  </si>
  <si>
    <t>一緒に取り組む仲間がいないから</t>
    <phoneticPr fontId="2"/>
  </si>
  <si>
    <t>自分の希望に沿う内容の講座などがないから</t>
    <phoneticPr fontId="2"/>
  </si>
  <si>
    <t>身近なところに取り組むための場所や施設がないから</t>
    <phoneticPr fontId="2"/>
  </si>
  <si>
    <t>家族や職場など、周囲の理解が得られないから</t>
    <phoneticPr fontId="2"/>
  </si>
  <si>
    <t>どのようにして取り組めばよいのかわからないから</t>
    <phoneticPr fontId="2"/>
  </si>
  <si>
    <t>内容・時間・場所・費用など、必要な情報が十分に手に入らないから</t>
    <phoneticPr fontId="2"/>
  </si>
  <si>
    <t>睡眠時間を十分にとる</t>
    <phoneticPr fontId="2"/>
  </si>
  <si>
    <t>自分にあった運動を心がけている</t>
    <phoneticPr fontId="2"/>
  </si>
  <si>
    <t>定期的に健康診断を受ける</t>
    <phoneticPr fontId="2"/>
  </si>
  <si>
    <t>ストレスをためないよう気分転換をする</t>
    <phoneticPr fontId="2"/>
  </si>
  <si>
    <t>食生活に注意している</t>
    <phoneticPr fontId="2"/>
  </si>
  <si>
    <t>タバコやアルコールを控える（喫煙・飲酒をする方のみ）</t>
    <phoneticPr fontId="2"/>
  </si>
  <si>
    <t>朝食をとる</t>
    <phoneticPr fontId="2"/>
  </si>
  <si>
    <t>自分にあった適切なカロリーをとる</t>
    <phoneticPr fontId="2"/>
  </si>
  <si>
    <t>健康に配慮したメニューを心掛けている</t>
    <phoneticPr fontId="2"/>
  </si>
  <si>
    <t>食べ物の安全性に配慮している</t>
    <phoneticPr fontId="2"/>
  </si>
  <si>
    <t>食事の時間を決め食べている</t>
    <phoneticPr fontId="2"/>
  </si>
  <si>
    <t>自分で料理をする、又は手伝いをする</t>
    <phoneticPr fontId="2"/>
  </si>
  <si>
    <t>ＰＴＡ活動や運動会などの学校行事</t>
    <phoneticPr fontId="2"/>
  </si>
  <si>
    <t>スポーツ少年団などの地域活動</t>
    <phoneticPr fontId="2"/>
  </si>
  <si>
    <t>身近に子どもがいないから</t>
    <phoneticPr fontId="2"/>
  </si>
  <si>
    <t>家族で、自分の住む地域の避難所・避難路や危険箇所などを実際に歩いて確認している</t>
    <phoneticPr fontId="2"/>
  </si>
  <si>
    <t>地域で実施される防災訓練に年１回以上参加している</t>
    <phoneticPr fontId="2"/>
  </si>
  <si>
    <t>家族分の食料や水、懐中電灯などの非常持出品を常に確保している</t>
    <phoneticPr fontId="2"/>
  </si>
  <si>
    <t>家族で年１回以上、災害が起きた場合の具体的対応（連絡方法、集合場所）などを話し合っている</t>
    <phoneticPr fontId="2"/>
  </si>
  <si>
    <t>地域の自主防災組織に加入している</t>
    <phoneticPr fontId="2"/>
  </si>
  <si>
    <t>家具などの転倒防止措置を行っている</t>
    <phoneticPr fontId="2"/>
  </si>
  <si>
    <t>自分が住む住宅の耐震化について措置を行っている</t>
    <phoneticPr fontId="2"/>
  </si>
  <si>
    <t>どのような危険があるかわからないから、何を準備したらよいかわからない</t>
    <phoneticPr fontId="2"/>
  </si>
  <si>
    <t>手間がかかってわずらわしいから</t>
    <phoneticPr fontId="2"/>
  </si>
  <si>
    <t>周囲の人も準備していないから</t>
    <phoneticPr fontId="2"/>
  </si>
  <si>
    <t>準備に費用がかかるから</t>
    <phoneticPr fontId="2"/>
  </si>
  <si>
    <t>被災体験や、災害の場面などを見たことがないから</t>
    <phoneticPr fontId="2"/>
  </si>
  <si>
    <t>準備しても災害が起きないと無駄になるから</t>
    <phoneticPr fontId="2"/>
  </si>
  <si>
    <t>家に人がいるときも、用心のためにカギをかけている</t>
    <phoneticPr fontId="2"/>
  </si>
  <si>
    <t>自転車・自動車にカギをかけている</t>
    <phoneticPr fontId="2"/>
  </si>
  <si>
    <t>住宅に防犯性能の高いカギやサッシ、補助錠などを取り付けている</t>
    <phoneticPr fontId="2"/>
  </si>
  <si>
    <t>特殊詐欺被害防止対策について、家族で話し合っている</t>
    <phoneticPr fontId="2"/>
  </si>
  <si>
    <t>特殊詐欺被害防止対策で有効と言われる留守番電話機能を設定し活用している　　　　</t>
    <phoneticPr fontId="2"/>
  </si>
  <si>
    <t>自身（あなた）や家族が、防犯ブザーやホイッスルなどを持ち歩いている</t>
    <phoneticPr fontId="2"/>
  </si>
  <si>
    <t>防犯パトロールや買物・散歩など日常生活を通じて防犯の視点で見る「ながら見守り」を行い、地域の防犯活動に参画している</t>
    <phoneticPr fontId="2"/>
  </si>
  <si>
    <t>ぴかぽメールや警察の広報紙などで、地域の犯罪情報や危険な場所に関心を持ち、把握に努めている</t>
    <phoneticPr fontId="2"/>
  </si>
  <si>
    <t>交通安全について話し合っている</t>
    <phoneticPr fontId="2"/>
  </si>
  <si>
    <t>交通事故に気をつけるよう声をかけている</t>
    <phoneticPr fontId="2"/>
  </si>
  <si>
    <t>夕暮れ時や夜間は、反射材などをつけている</t>
    <phoneticPr fontId="2"/>
  </si>
  <si>
    <t>車が見えるときは、通り過ぎるのを待ってから横断している</t>
    <phoneticPr fontId="2"/>
  </si>
  <si>
    <t>運転中にイヤホンや携帯電話は使用していない</t>
    <phoneticPr fontId="2"/>
  </si>
  <si>
    <t>全ての座席のシートベルト・チャイルドシートを正しく着用させている</t>
    <phoneticPr fontId="2"/>
  </si>
  <si>
    <t>横断歩道に歩行者がいたら、止まって渡らせている</t>
    <phoneticPr fontId="2"/>
  </si>
  <si>
    <t>通学路など歩行者が多く利用する生活道路では速度を抑え安全に注意している</t>
    <phoneticPr fontId="2"/>
  </si>
  <si>
    <t>夕暮れ時のライトの早め点灯を行っている</t>
    <phoneticPr fontId="2"/>
  </si>
  <si>
    <t>日付（消費期限、賞味期限など）</t>
    <phoneticPr fontId="2"/>
  </si>
  <si>
    <t>保存方法</t>
    <phoneticPr fontId="2"/>
  </si>
  <si>
    <t>原産地、原産国</t>
    <phoneticPr fontId="2"/>
  </si>
  <si>
    <t>原材料名、食品添加物名、アレルギー物質名</t>
    <phoneticPr fontId="2"/>
  </si>
  <si>
    <t>遺伝子組換え食品であるかどうか</t>
    <phoneticPr fontId="2"/>
  </si>
  <si>
    <t>製造業者名、販売業者名</t>
    <phoneticPr fontId="2"/>
  </si>
  <si>
    <t>表示が判りにくいから</t>
    <phoneticPr fontId="2"/>
  </si>
  <si>
    <t>表示が信用できないから</t>
    <phoneticPr fontId="2"/>
  </si>
  <si>
    <t>表示を確認することが面倒くさいから</t>
    <phoneticPr fontId="2"/>
  </si>
  <si>
    <t>表示に関心がないから</t>
    <phoneticPr fontId="2"/>
  </si>
  <si>
    <t>表示内容より価格を重視しているから</t>
    <phoneticPr fontId="2"/>
  </si>
  <si>
    <t>表示内容より手軽さを重視しているから</t>
    <phoneticPr fontId="2"/>
  </si>
  <si>
    <t>南部鉄器</t>
    <phoneticPr fontId="2"/>
  </si>
  <si>
    <t>岩谷堂箪笥</t>
    <phoneticPr fontId="2"/>
  </si>
  <si>
    <t>秀衡塗</t>
    <phoneticPr fontId="2"/>
  </si>
  <si>
    <t>浄法寺塗</t>
    <phoneticPr fontId="2"/>
  </si>
  <si>
    <t>紫根染</t>
    <phoneticPr fontId="2"/>
  </si>
  <si>
    <t>南部古代型染</t>
    <phoneticPr fontId="2"/>
  </si>
  <si>
    <t>南部裂織</t>
    <phoneticPr fontId="2"/>
  </si>
  <si>
    <t>木工品</t>
    <phoneticPr fontId="2"/>
  </si>
  <si>
    <t>竹細工</t>
    <phoneticPr fontId="2"/>
  </si>
  <si>
    <t>琥珀</t>
    <phoneticPr fontId="2"/>
  </si>
  <si>
    <t>品質が良いから</t>
    <phoneticPr fontId="2"/>
  </si>
  <si>
    <t>使い勝手がいいから</t>
    <phoneticPr fontId="2"/>
  </si>
  <si>
    <t>デザインが良いから</t>
    <phoneticPr fontId="2"/>
  </si>
  <si>
    <t>県産品だから</t>
    <phoneticPr fontId="2"/>
  </si>
  <si>
    <t>代々愛用しているから</t>
    <phoneticPr fontId="2"/>
  </si>
  <si>
    <t>お土産に向いているから</t>
    <phoneticPr fontId="2"/>
  </si>
  <si>
    <t>値段が高いから</t>
    <phoneticPr fontId="2"/>
  </si>
  <si>
    <t>使い勝手が悪いから</t>
    <phoneticPr fontId="2"/>
  </si>
  <si>
    <t>デザインが好ましくないから</t>
    <phoneticPr fontId="2"/>
  </si>
  <si>
    <t>身近で利用していないから</t>
    <phoneticPr fontId="2"/>
  </si>
  <si>
    <t>興味がないから</t>
    <phoneticPr fontId="2"/>
  </si>
  <si>
    <t>米などの穀物</t>
    <phoneticPr fontId="2"/>
  </si>
  <si>
    <t>野菜</t>
    <phoneticPr fontId="2"/>
  </si>
  <si>
    <t>りんごなどの果物</t>
    <phoneticPr fontId="2"/>
  </si>
  <si>
    <t>しいたけなどの林産物</t>
    <phoneticPr fontId="2"/>
  </si>
  <si>
    <t>卵</t>
    <phoneticPr fontId="2"/>
  </si>
  <si>
    <t>牛乳</t>
    <phoneticPr fontId="2"/>
  </si>
  <si>
    <t>牛肉や豚肉などの肉類</t>
    <phoneticPr fontId="2"/>
  </si>
  <si>
    <t>魚類・貝類</t>
    <phoneticPr fontId="2"/>
  </si>
  <si>
    <t>海藻類</t>
    <phoneticPr fontId="2"/>
  </si>
  <si>
    <t>花類</t>
    <phoneticPr fontId="2"/>
  </si>
  <si>
    <t>新鮮であること</t>
    <phoneticPr fontId="2"/>
  </si>
  <si>
    <t>価格が安いこと</t>
    <phoneticPr fontId="2"/>
  </si>
  <si>
    <t>身近な商店などで販売していること</t>
    <phoneticPr fontId="2"/>
  </si>
  <si>
    <t>安全・安心であること</t>
    <phoneticPr fontId="2"/>
  </si>
  <si>
    <t>県産品とわかりやすく表示されていること</t>
    <phoneticPr fontId="2"/>
  </si>
  <si>
    <t>１　準備している内容</t>
    <rPh sb="2" eb="4">
      <t>ジュンビ</t>
    </rPh>
    <rPh sb="8" eb="10">
      <t>ナイヨウ</t>
    </rPh>
    <phoneticPr fontId="2"/>
  </si>
  <si>
    <t>１　取り組んでいる内容</t>
    <rPh sb="2" eb="3">
      <t>ト</t>
    </rPh>
    <rPh sb="4" eb="5">
      <t>ク</t>
    </rPh>
    <rPh sb="9" eb="11">
      <t>ナイヨウ</t>
    </rPh>
    <phoneticPr fontId="2"/>
  </si>
  <si>
    <t>⑤道路を横断するときは、左右の安全を確認し、横断歩道を利用している</t>
    <rPh sb="1" eb="3">
      <t>ドウロ</t>
    </rPh>
    <rPh sb="4" eb="6">
      <t>オウダン</t>
    </rPh>
    <rPh sb="12" eb="14">
      <t>サユウ</t>
    </rPh>
    <rPh sb="15" eb="17">
      <t>アンゼン</t>
    </rPh>
    <rPh sb="18" eb="20">
      <t>カクニン</t>
    </rPh>
    <rPh sb="22" eb="24">
      <t>オウダン</t>
    </rPh>
    <rPh sb="24" eb="26">
      <t>ホドウ</t>
    </rPh>
    <rPh sb="27" eb="29">
      <t>リヨウ</t>
    </rPh>
    <phoneticPr fontId="25"/>
  </si>
  <si>
    <t>⑥車が見えるときは、通り過ぎるのを待ってから横断している</t>
    <rPh sb="1" eb="2">
      <t>クルマ</t>
    </rPh>
    <rPh sb="3" eb="4">
      <t>ミ</t>
    </rPh>
    <rPh sb="10" eb="11">
      <t>トオ</t>
    </rPh>
    <rPh sb="12" eb="13">
      <t>ス</t>
    </rPh>
    <rPh sb="17" eb="18">
      <t>マ</t>
    </rPh>
    <rPh sb="22" eb="24">
      <t>オウダン</t>
    </rPh>
    <phoneticPr fontId="25"/>
  </si>
  <si>
    <t>⑦交差点では、信号や一時停止標識を守って、安全を確認している</t>
    <rPh sb="1" eb="4">
      <t>コウサテン</t>
    </rPh>
    <rPh sb="7" eb="9">
      <t>シンゴウ</t>
    </rPh>
    <rPh sb="10" eb="12">
      <t>イチジ</t>
    </rPh>
    <rPh sb="12" eb="14">
      <t>テイシ</t>
    </rPh>
    <rPh sb="14" eb="16">
      <t>ヒョウシキ</t>
    </rPh>
    <rPh sb="17" eb="18">
      <t>マモ</t>
    </rPh>
    <rPh sb="21" eb="23">
      <t>アンゼン</t>
    </rPh>
    <rPh sb="24" eb="26">
      <t>カクニン</t>
    </rPh>
    <phoneticPr fontId="25"/>
  </si>
  <si>
    <t>⑧夕暮れ時や夜間は、ライトや反射材を活用している</t>
    <rPh sb="1" eb="3">
      <t>ユウグ</t>
    </rPh>
    <rPh sb="4" eb="5">
      <t>ジ</t>
    </rPh>
    <rPh sb="6" eb="8">
      <t>ヤカン</t>
    </rPh>
    <rPh sb="14" eb="16">
      <t>ハンシャ</t>
    </rPh>
    <rPh sb="16" eb="17">
      <t>ザイ</t>
    </rPh>
    <rPh sb="18" eb="20">
      <t>カツヨウ</t>
    </rPh>
    <phoneticPr fontId="25"/>
  </si>
  <si>
    <t>⑨ヘルメットを着用している</t>
    <rPh sb="7" eb="9">
      <t>チャクヨウ</t>
    </rPh>
    <phoneticPr fontId="25"/>
  </si>
  <si>
    <t>⑫全ての座席のシートベルト・チャイルドシートを正しく着用させている</t>
    <rPh sb="1" eb="2">
      <t>スベ</t>
    </rPh>
    <rPh sb="4" eb="6">
      <t>ザセキ</t>
    </rPh>
    <rPh sb="23" eb="24">
      <t>タダ</t>
    </rPh>
    <rPh sb="26" eb="28">
      <t>チャクヨウ</t>
    </rPh>
    <phoneticPr fontId="25"/>
  </si>
  <si>
    <t>⑬横断歩道に歩行者がいたら、止まって渡らせている</t>
    <rPh sb="1" eb="3">
      <t>オウダン</t>
    </rPh>
    <rPh sb="3" eb="5">
      <t>ホドウ</t>
    </rPh>
    <rPh sb="6" eb="9">
      <t>ホコウシャ</t>
    </rPh>
    <rPh sb="14" eb="15">
      <t>ト</t>
    </rPh>
    <rPh sb="18" eb="19">
      <t>ワタ</t>
    </rPh>
    <phoneticPr fontId="2"/>
  </si>
  <si>
    <t>⑭通学路など歩行者が多く利用する生活道路では速度を抑え安全に注意している</t>
    <rPh sb="25" eb="26">
      <t>オサ</t>
    </rPh>
    <phoneticPr fontId="25"/>
  </si>
  <si>
    <t>⑮夕暮れ時のライトの早め点灯を行っている</t>
    <rPh sb="1" eb="3">
      <t>ユウグ</t>
    </rPh>
    <rPh sb="4" eb="5">
      <t>ドキ</t>
    </rPh>
    <rPh sb="10" eb="11">
      <t>ハヤ</t>
    </rPh>
    <rPh sb="12" eb="14">
      <t>テントウ</t>
    </rPh>
    <rPh sb="15" eb="16">
      <t>オコナ</t>
    </rPh>
    <phoneticPr fontId="25"/>
  </si>
  <si>
    <t>道路を横断するときは、左右の安全を確認し、横断歩道を利用している</t>
    <phoneticPr fontId="2"/>
  </si>
  <si>
    <t>交差点では、信号や一時停止標識を守って、安全を確認している</t>
    <phoneticPr fontId="2"/>
  </si>
  <si>
    <t>夕暮れ時や夜間は、ライトや反射材を活用している</t>
    <phoneticPr fontId="2"/>
  </si>
  <si>
    <t>ヘルメットを着用している</t>
    <phoneticPr fontId="2"/>
  </si>
  <si>
    <t>自転車損害賠償責任保険等に加入している</t>
    <phoneticPr fontId="2"/>
  </si>
  <si>
    <t>⑩運転中にイヤホンや携帯電話は使用していない</t>
    <rPh sb="1" eb="3">
      <t>ウンテン</t>
    </rPh>
    <rPh sb="3" eb="4">
      <t>チュウ</t>
    </rPh>
    <rPh sb="10" eb="12">
      <t>ケイタイ</t>
    </rPh>
    <rPh sb="12" eb="14">
      <t>デンワ</t>
    </rPh>
    <rPh sb="15" eb="17">
      <t>シヨウ</t>
    </rPh>
    <phoneticPr fontId="25"/>
  </si>
  <si>
    <t>⑪自転車損害賠償保険等（注２）に加入している</t>
    <rPh sb="1" eb="4">
      <t>ジテンシャ</t>
    </rPh>
    <rPh sb="4" eb="8">
      <t>ソンガイバイショウ</t>
    </rPh>
    <rPh sb="8" eb="11">
      <t>ホケントウ</t>
    </rPh>
    <rPh sb="12" eb="13">
      <t>チュウ</t>
    </rPh>
    <rPh sb="16" eb="18">
      <t>カニュウ</t>
    </rPh>
    <phoneticPr fontId="25"/>
  </si>
  <si>
    <t>⑨リサイクルショップやフリマアプリを利用している</t>
    <rPh sb="18" eb="20">
      <t>リヨウ</t>
    </rPh>
    <phoneticPr fontId="2"/>
  </si>
  <si>
    <t>③義務的に参加</t>
    <rPh sb="1" eb="4">
      <t>ギムテキ</t>
    </rPh>
    <rPh sb="5" eb="7">
      <t>サンカ</t>
    </rPh>
    <phoneticPr fontId="2"/>
  </si>
  <si>
    <t>④参加していない</t>
    <rPh sb="1" eb="3">
      <t>サンカ</t>
    </rPh>
    <phoneticPr fontId="2"/>
  </si>
  <si>
    <t>①青少年の健全育成を目的とした活動</t>
    <rPh sb="1" eb="4">
      <t>セイショウネン</t>
    </rPh>
    <rPh sb="5" eb="9">
      <t>ケンゼンイクセイ</t>
    </rPh>
    <rPh sb="10" eb="12">
      <t>モクテキ</t>
    </rPh>
    <rPh sb="15" eb="17">
      <t>カツドウ</t>
    </rPh>
    <phoneticPr fontId="25"/>
  </si>
  <si>
    <t>④地域づくりのための活動</t>
    <rPh sb="1" eb="3">
      <t>チイキ</t>
    </rPh>
    <rPh sb="10" eb="12">
      <t>カツドウ</t>
    </rPh>
    <phoneticPr fontId="25"/>
  </si>
  <si>
    <t>⑤防災、防犯、交通安全の活動</t>
    <rPh sb="1" eb="3">
      <t>ボウサイ</t>
    </rPh>
    <rPh sb="4" eb="6">
      <t>ボウハン</t>
    </rPh>
    <rPh sb="7" eb="11">
      <t>コウツウアンゼン</t>
    </rPh>
    <rPh sb="12" eb="14">
      <t>カツドウ</t>
    </rPh>
    <phoneticPr fontId="25"/>
  </si>
  <si>
    <t>①忙しくて活動に参加する時間がないから</t>
    <rPh sb="1" eb="2">
      <t>イソガ</t>
    </rPh>
    <rPh sb="5" eb="7">
      <t>カツドウ</t>
    </rPh>
    <rPh sb="8" eb="10">
      <t>サンカ</t>
    </rPh>
    <rPh sb="12" eb="14">
      <t>ジカン</t>
    </rPh>
    <phoneticPr fontId="2"/>
  </si>
  <si>
    <t>②活動にはあまり関心がないから</t>
    <rPh sb="1" eb="3">
      <t>カツドウ</t>
    </rPh>
    <rPh sb="8" eb="10">
      <t>カンシン</t>
    </rPh>
    <phoneticPr fontId="25"/>
  </si>
  <si>
    <t>③近くに活動している団体がないから</t>
    <rPh sb="1" eb="2">
      <t>チカ</t>
    </rPh>
    <rPh sb="4" eb="6">
      <t>カツドウ</t>
    </rPh>
    <rPh sb="10" eb="12">
      <t>ダンタイ</t>
    </rPh>
    <phoneticPr fontId="25"/>
  </si>
  <si>
    <t>⑤どのようにして活動に参加すれば良いのかわからないから</t>
    <rPh sb="8" eb="10">
      <t>カツドウ</t>
    </rPh>
    <rPh sb="11" eb="13">
      <t>サンカ</t>
    </rPh>
    <rPh sb="16" eb="17">
      <t>ヨ</t>
    </rPh>
    <phoneticPr fontId="25"/>
  </si>
  <si>
    <t>⑥活動に関する情報が不十分だから</t>
    <rPh sb="1" eb="3">
      <t>カツドウ</t>
    </rPh>
    <rPh sb="4" eb="5">
      <t>カン</t>
    </rPh>
    <rPh sb="7" eb="9">
      <t>ジョウホウ</t>
    </rPh>
    <rPh sb="10" eb="13">
      <t>フジュウブン</t>
    </rPh>
    <phoneticPr fontId="25"/>
  </si>
  <si>
    <t>設問２（病院と診療所の役割分担）</t>
    <rPh sb="0" eb="2">
      <t>セツモン</t>
    </rPh>
    <rPh sb="4" eb="6">
      <t>ビョウイン</t>
    </rPh>
    <rPh sb="7" eb="10">
      <t>シンリョウジョ</t>
    </rPh>
    <rPh sb="11" eb="13">
      <t>ヤクワリ</t>
    </rPh>
    <rPh sb="13" eb="15">
      <t>ブンタン</t>
    </rPh>
    <phoneticPr fontId="2"/>
  </si>
  <si>
    <t>設問３（健康に留意した生活）</t>
    <rPh sb="0" eb="2">
      <t>セツモン</t>
    </rPh>
    <rPh sb="4" eb="6">
      <t>ケンコウ</t>
    </rPh>
    <rPh sb="7" eb="9">
      <t>リュウイ</t>
    </rPh>
    <rPh sb="11" eb="13">
      <t>セイカツ</t>
    </rPh>
    <phoneticPr fontId="2"/>
  </si>
  <si>
    <t>設問５（地域一体となった子育て）</t>
    <rPh sb="0" eb="2">
      <t>セツモン</t>
    </rPh>
    <phoneticPr fontId="2"/>
  </si>
  <si>
    <t>〔設問２〕大きな病院と診療所（開業医）の役割分担についてお伺いします。</t>
    <rPh sb="5" eb="6">
      <t>オオ</t>
    </rPh>
    <rPh sb="8" eb="10">
      <t>ビョウイン</t>
    </rPh>
    <rPh sb="11" eb="14">
      <t>シンリョウジョ</t>
    </rPh>
    <rPh sb="15" eb="18">
      <t>カイギョウイ</t>
    </rPh>
    <rPh sb="20" eb="22">
      <t>ヤクワリ</t>
    </rPh>
    <rPh sb="22" eb="24">
      <t>ブンタン</t>
    </rPh>
    <rPh sb="29" eb="30">
      <t>ウカガ</t>
    </rPh>
    <phoneticPr fontId="25"/>
  </si>
  <si>
    <t>〔設問３〕健康に留意した生活についてお伺いします。</t>
    <rPh sb="5" eb="7">
      <t>ケンコウ</t>
    </rPh>
    <rPh sb="8" eb="10">
      <t>リュウイ</t>
    </rPh>
    <rPh sb="12" eb="14">
      <t>セイカツ</t>
    </rPh>
    <rPh sb="19" eb="20">
      <t>ウカガ</t>
    </rPh>
    <phoneticPr fontId="25"/>
  </si>
  <si>
    <t>〔設問４〕脳卒中（脳梗塞・脳出血・くも膜下出血）による死亡率についてお伺いします。</t>
    <rPh sb="5" eb="6">
      <t>ノウ</t>
    </rPh>
    <rPh sb="6" eb="8">
      <t>ソッチュウ</t>
    </rPh>
    <rPh sb="9" eb="10">
      <t>ノウ</t>
    </rPh>
    <rPh sb="10" eb="12">
      <t>コウソク</t>
    </rPh>
    <rPh sb="13" eb="14">
      <t>ノウ</t>
    </rPh>
    <rPh sb="14" eb="16">
      <t>シュッケツ</t>
    </rPh>
    <rPh sb="19" eb="20">
      <t>マク</t>
    </rPh>
    <rPh sb="20" eb="21">
      <t>シタ</t>
    </rPh>
    <rPh sb="21" eb="23">
      <t>シュッケツ</t>
    </rPh>
    <rPh sb="27" eb="30">
      <t>シボウリツ</t>
    </rPh>
    <rPh sb="35" eb="36">
      <t>ウカガ</t>
    </rPh>
    <phoneticPr fontId="25"/>
  </si>
  <si>
    <t>あなたは、岩手県が脳卒中（脳梗塞・脳出血・くも膜下出血）による死亡率が全国に比べて高いことを知っていますか。（あてはまるもの１つに○印）</t>
    <rPh sb="5" eb="8">
      <t>イワテケン</t>
    </rPh>
    <rPh sb="9" eb="10">
      <t>ノウ</t>
    </rPh>
    <rPh sb="10" eb="12">
      <t>ソッチュウ</t>
    </rPh>
    <rPh sb="13" eb="14">
      <t>ノウ</t>
    </rPh>
    <rPh sb="14" eb="16">
      <t>コウソク</t>
    </rPh>
    <rPh sb="17" eb="18">
      <t>ノウ</t>
    </rPh>
    <rPh sb="18" eb="20">
      <t>シュッケツ</t>
    </rPh>
    <rPh sb="23" eb="24">
      <t>マク</t>
    </rPh>
    <rPh sb="24" eb="25">
      <t>シタ</t>
    </rPh>
    <rPh sb="25" eb="27">
      <t>シュッケツ</t>
    </rPh>
    <rPh sb="31" eb="34">
      <t>シボウリツ</t>
    </rPh>
    <rPh sb="35" eb="37">
      <t>ゼンコク</t>
    </rPh>
    <rPh sb="38" eb="39">
      <t>クラ</t>
    </rPh>
    <rPh sb="41" eb="42">
      <t>タカ</t>
    </rPh>
    <rPh sb="46" eb="47">
      <t>シ</t>
    </rPh>
    <rPh sb="65" eb="67">
      <t>マルイン</t>
    </rPh>
    <phoneticPr fontId="25"/>
  </si>
  <si>
    <t>設問４（脳卒中による死亡室）</t>
    <rPh sb="0" eb="2">
      <t>セツモン</t>
    </rPh>
    <rPh sb="4" eb="5">
      <t>ノウ</t>
    </rPh>
    <rPh sb="5" eb="7">
      <t>ソッチュウ</t>
    </rPh>
    <rPh sb="10" eb="13">
      <t>シボウシツ</t>
    </rPh>
    <phoneticPr fontId="2"/>
  </si>
  <si>
    <t>設問６（公共交通機関の利用）</t>
    <rPh sb="0" eb="2">
      <t>セツモン</t>
    </rPh>
    <rPh sb="4" eb="6">
      <t>コウキョウ</t>
    </rPh>
    <rPh sb="6" eb="8">
      <t>コウツウ</t>
    </rPh>
    <rPh sb="8" eb="10">
      <t>キカン</t>
    </rPh>
    <rPh sb="11" eb="13">
      <t>リヨウ</t>
    </rPh>
    <phoneticPr fontId="2"/>
  </si>
  <si>
    <t>設問７（災害への対応）</t>
    <rPh sb="0" eb="2">
      <t>セツモン</t>
    </rPh>
    <phoneticPr fontId="2"/>
  </si>
  <si>
    <t>設問８（防犯への対応）</t>
    <rPh sb="0" eb="2">
      <t>セツモン</t>
    </rPh>
    <rPh sb="4" eb="6">
      <t>ボウハン</t>
    </rPh>
    <phoneticPr fontId="2"/>
  </si>
  <si>
    <t>設問９（交通安全への対応）</t>
    <rPh sb="0" eb="2">
      <t>セツモン</t>
    </rPh>
    <rPh sb="4" eb="6">
      <t>コウツウ</t>
    </rPh>
    <rPh sb="6" eb="8">
      <t>アンゼン</t>
    </rPh>
    <phoneticPr fontId="2"/>
  </si>
  <si>
    <t>設問10（食品の表示の確認）</t>
    <rPh sb="0" eb="2">
      <t>セツモン</t>
    </rPh>
    <rPh sb="5" eb="7">
      <t>ショクヒン</t>
    </rPh>
    <rPh sb="8" eb="10">
      <t>ヒョウジ</t>
    </rPh>
    <rPh sb="11" eb="13">
      <t>カクニン</t>
    </rPh>
    <phoneticPr fontId="2"/>
  </si>
  <si>
    <t>設問11（県内産の工芸品）</t>
    <rPh sb="0" eb="2">
      <t>セツモン</t>
    </rPh>
    <rPh sb="5" eb="6">
      <t>ケン</t>
    </rPh>
    <rPh sb="6" eb="7">
      <t>ナイ</t>
    </rPh>
    <rPh sb="7" eb="8">
      <t>サン</t>
    </rPh>
    <rPh sb="9" eb="12">
      <t>コウゲイヒン</t>
    </rPh>
    <phoneticPr fontId="2"/>
  </si>
  <si>
    <t>設問12（県内産の農林水産物）</t>
    <rPh sb="0" eb="2">
      <t>セツモン</t>
    </rPh>
    <rPh sb="5" eb="7">
      <t>ケンナイ</t>
    </rPh>
    <rPh sb="7" eb="8">
      <t>サン</t>
    </rPh>
    <rPh sb="9" eb="11">
      <t>ノウリン</t>
    </rPh>
    <rPh sb="11" eb="14">
      <t>スイサンブツ</t>
    </rPh>
    <phoneticPr fontId="2"/>
  </si>
  <si>
    <t>〔設問５〕地域が一体となって子どもを育てることについてお伺いします。</t>
    <rPh sb="28" eb="29">
      <t>ウカガ</t>
    </rPh>
    <phoneticPr fontId="2"/>
  </si>
  <si>
    <t>〔設問６〕公共交通機関の利用についてお伺いします。</t>
    <rPh sb="19" eb="20">
      <t>ウカガ</t>
    </rPh>
    <phoneticPr fontId="2"/>
  </si>
  <si>
    <t>〔設問７〕災害への対応についてお伺いします。</t>
    <rPh sb="16" eb="17">
      <t>ウカガ</t>
    </rPh>
    <phoneticPr fontId="2"/>
  </si>
  <si>
    <t>〔設問８〕防犯への対応についてお伺いします。</t>
    <rPh sb="9" eb="11">
      <t>タイオウ</t>
    </rPh>
    <rPh sb="16" eb="17">
      <t>ウカガ</t>
    </rPh>
    <phoneticPr fontId="2"/>
  </si>
  <si>
    <t>〔設問９〕交通安全への対応についてお伺いします。</t>
    <rPh sb="5" eb="7">
      <t>コウツウ</t>
    </rPh>
    <rPh sb="7" eb="9">
      <t>アンゼン</t>
    </rPh>
    <rPh sb="11" eb="13">
      <t>タイオウ</t>
    </rPh>
    <rPh sb="18" eb="19">
      <t>ウカガ</t>
    </rPh>
    <phoneticPr fontId="25"/>
  </si>
  <si>
    <t>〔設問10〕食品の表示の確認についてお伺いします。</t>
    <rPh sb="6" eb="8">
      <t>ショクヒン</t>
    </rPh>
    <rPh sb="9" eb="11">
      <t>ヒョウジ</t>
    </rPh>
    <rPh sb="12" eb="14">
      <t>カクニン</t>
    </rPh>
    <rPh sb="19" eb="20">
      <t>ウカガ</t>
    </rPh>
    <phoneticPr fontId="25"/>
  </si>
  <si>
    <t>〔設問11〕県内産の工芸品の利用についてお伺いします。</t>
    <rPh sb="6" eb="7">
      <t>ケン</t>
    </rPh>
    <rPh sb="7" eb="8">
      <t>ナイ</t>
    </rPh>
    <rPh sb="8" eb="9">
      <t>サン</t>
    </rPh>
    <rPh sb="10" eb="13">
      <t>コウゲイヒン</t>
    </rPh>
    <rPh sb="14" eb="16">
      <t>リヨウ</t>
    </rPh>
    <rPh sb="21" eb="22">
      <t>ウカガ</t>
    </rPh>
    <phoneticPr fontId="2"/>
  </si>
  <si>
    <t>〔設問12〕県内産の農林水産物の利用についてお伺いします。</t>
    <rPh sb="23" eb="24">
      <t>ウカガ</t>
    </rPh>
    <phoneticPr fontId="2"/>
  </si>
  <si>
    <t>〔設問13〕伝統芸能や歴史遺産についてお伺いします。</t>
    <rPh sb="6" eb="8">
      <t>デントウ</t>
    </rPh>
    <rPh sb="8" eb="10">
      <t>ゲイノウ</t>
    </rPh>
    <rPh sb="11" eb="13">
      <t>レキシ</t>
    </rPh>
    <rPh sb="13" eb="15">
      <t>イサン</t>
    </rPh>
    <rPh sb="20" eb="21">
      <t>ウカガ</t>
    </rPh>
    <phoneticPr fontId="25"/>
  </si>
  <si>
    <t>〔設問14〕生物多様性についてお伺いします。</t>
    <rPh sb="6" eb="8">
      <t>セイブツ</t>
    </rPh>
    <rPh sb="8" eb="11">
      <t>タヨウセイ</t>
    </rPh>
    <rPh sb="16" eb="17">
      <t>ウカガ</t>
    </rPh>
    <phoneticPr fontId="25"/>
  </si>
  <si>
    <t>〔設問15〕ごみの減量化への対応についてお伺いします。</t>
    <rPh sb="9" eb="12">
      <t>ゲンリョウカ</t>
    </rPh>
    <rPh sb="14" eb="16">
      <t>タイオウ</t>
    </rPh>
    <rPh sb="21" eb="22">
      <t>ウカガ</t>
    </rPh>
    <phoneticPr fontId="25"/>
  </si>
  <si>
    <t>〔設問16〕地球温暖化防止への対応についてお伺いします。</t>
    <rPh sb="6" eb="8">
      <t>チキュウ</t>
    </rPh>
    <rPh sb="8" eb="11">
      <t>オンダンカ</t>
    </rPh>
    <rPh sb="11" eb="13">
      <t>ボウシ</t>
    </rPh>
    <rPh sb="15" eb="17">
      <t>タイオウ</t>
    </rPh>
    <rPh sb="22" eb="23">
      <t>ウカガ</t>
    </rPh>
    <phoneticPr fontId="25"/>
  </si>
  <si>
    <t>〔設問17〕市民活動についてお伺いします。</t>
    <rPh sb="6" eb="8">
      <t>シミン</t>
    </rPh>
    <rPh sb="15" eb="16">
      <t>ウカガ</t>
    </rPh>
    <phoneticPr fontId="25"/>
  </si>
  <si>
    <t>設問12</t>
    <rPh sb="0" eb="2">
      <t>セツモン</t>
    </rPh>
    <phoneticPr fontId="2"/>
  </si>
  <si>
    <t>設問４</t>
    <rPh sb="0" eb="2">
      <t>セツモン</t>
    </rPh>
    <phoneticPr fontId="2"/>
  </si>
  <si>
    <t>　岩手県が脳卒中（脳梗塞・脳出血・くも膜下出血）による死亡率が全国に比べて高いことを知っていますか</t>
    <rPh sb="1" eb="4">
      <t>イワテケン</t>
    </rPh>
    <rPh sb="5" eb="8">
      <t>ノウソッチュウ</t>
    </rPh>
    <rPh sb="9" eb="10">
      <t>ノウ</t>
    </rPh>
    <rPh sb="10" eb="12">
      <t>コウソク</t>
    </rPh>
    <rPh sb="13" eb="14">
      <t>ノウ</t>
    </rPh>
    <rPh sb="14" eb="16">
      <t>シュッケツ</t>
    </rPh>
    <rPh sb="19" eb="20">
      <t>マク</t>
    </rPh>
    <rPh sb="20" eb="21">
      <t>シタ</t>
    </rPh>
    <rPh sb="21" eb="23">
      <t>シュッケツ</t>
    </rPh>
    <rPh sb="27" eb="30">
      <t>シボウリツ</t>
    </rPh>
    <rPh sb="31" eb="33">
      <t>ゼンコク</t>
    </rPh>
    <rPh sb="34" eb="35">
      <t>クラ</t>
    </rPh>
    <rPh sb="37" eb="38">
      <t>タカ</t>
    </rPh>
    <rPh sb="42" eb="43">
      <t>シ</t>
    </rPh>
    <phoneticPr fontId="2"/>
  </si>
  <si>
    <t>脳卒中（脳梗塞・脳出血・くも膜下出血）による</t>
    <rPh sb="0" eb="3">
      <t>ノウソッチュウ</t>
    </rPh>
    <rPh sb="4" eb="5">
      <t>ノウ</t>
    </rPh>
    <rPh sb="5" eb="7">
      <t>コウソク</t>
    </rPh>
    <rPh sb="8" eb="9">
      <t>ノウ</t>
    </rPh>
    <rPh sb="9" eb="11">
      <t>シュッケツ</t>
    </rPh>
    <rPh sb="14" eb="15">
      <t>マク</t>
    </rPh>
    <rPh sb="15" eb="16">
      <t>シタ</t>
    </rPh>
    <rPh sb="16" eb="18">
      <t>シュッケツ</t>
    </rPh>
    <phoneticPr fontId="2"/>
  </si>
  <si>
    <t>死亡率について</t>
    <rPh sb="0" eb="3">
      <t>シボウリツ</t>
    </rPh>
    <phoneticPr fontId="2"/>
  </si>
  <si>
    <t>Q4</t>
    <phoneticPr fontId="2"/>
  </si>
  <si>
    <t>令和８年</t>
  </si>
  <si>
    <t>令和７年※</t>
  </si>
  <si>
    <t>Q２-1</t>
    <phoneticPr fontId="2"/>
  </si>
  <si>
    <t>Q2-2</t>
    <phoneticPr fontId="2"/>
  </si>
  <si>
    <t>Ｑ3-1</t>
    <phoneticPr fontId="2"/>
  </si>
  <si>
    <t>Ｑ3-2-1</t>
    <phoneticPr fontId="2"/>
  </si>
  <si>
    <t>設問３問３</t>
    <rPh sb="0" eb="2">
      <t>セツモン</t>
    </rPh>
    <rPh sb="3" eb="4">
      <t>ト</t>
    </rPh>
    <phoneticPr fontId="2"/>
  </si>
  <si>
    <t>Ｑ3-2-2</t>
    <phoneticPr fontId="2"/>
  </si>
  <si>
    <t>Q5-3-1</t>
    <phoneticPr fontId="2"/>
  </si>
  <si>
    <t>設問５問３（１）</t>
    <rPh sb="0" eb="2">
      <t>セツモン</t>
    </rPh>
    <rPh sb="3" eb="4">
      <t>ト</t>
    </rPh>
    <phoneticPr fontId="2"/>
  </si>
  <si>
    <t>Q5-3-2</t>
    <phoneticPr fontId="2"/>
  </si>
  <si>
    <t>設問５問３（２）</t>
    <rPh sb="0" eb="2">
      <t>セツモン</t>
    </rPh>
    <rPh sb="3" eb="4">
      <t>ト</t>
    </rPh>
    <phoneticPr fontId="2"/>
  </si>
  <si>
    <t>Q5-3-3</t>
    <phoneticPr fontId="2"/>
  </si>
  <si>
    <t>Q6-3</t>
    <phoneticPr fontId="2"/>
  </si>
  <si>
    <t>設問６問３</t>
    <rPh sb="0" eb="2">
      <t>セツモン</t>
    </rPh>
    <rPh sb="3" eb="4">
      <t>ト</t>
    </rPh>
    <phoneticPr fontId="2"/>
  </si>
  <si>
    <t>Q７-1</t>
    <phoneticPr fontId="2"/>
  </si>
  <si>
    <t>設問７問１</t>
    <rPh sb="0" eb="2">
      <t>セツモン</t>
    </rPh>
    <rPh sb="3" eb="4">
      <t>ト</t>
    </rPh>
    <phoneticPr fontId="2"/>
  </si>
  <si>
    <t>Q7-2</t>
    <phoneticPr fontId="2"/>
  </si>
  <si>
    <t>設問７問２</t>
    <rPh sb="0" eb="2">
      <t>セツモン</t>
    </rPh>
    <rPh sb="3" eb="4">
      <t>ト</t>
    </rPh>
    <phoneticPr fontId="2"/>
  </si>
  <si>
    <t>Q12-1</t>
    <phoneticPr fontId="2"/>
  </si>
  <si>
    <t>設問12問１</t>
    <rPh sb="0" eb="2">
      <t>セツモン</t>
    </rPh>
    <rPh sb="4" eb="5">
      <t>ト</t>
    </rPh>
    <phoneticPr fontId="2"/>
  </si>
  <si>
    <t>設問12問２（１）</t>
    <rPh sb="0" eb="2">
      <t>セツモン</t>
    </rPh>
    <rPh sb="4" eb="5">
      <t>ト</t>
    </rPh>
    <phoneticPr fontId="2"/>
  </si>
  <si>
    <t>Q12-2</t>
    <phoneticPr fontId="2"/>
  </si>
  <si>
    <t>Q12-3</t>
    <phoneticPr fontId="2"/>
  </si>
  <si>
    <t>設問12問２（２）</t>
    <rPh sb="0" eb="2">
      <t>セツモン</t>
    </rPh>
    <rPh sb="4" eb="5">
      <t>ト</t>
    </rPh>
    <phoneticPr fontId="2"/>
  </si>
  <si>
    <t>設問12問３（１）</t>
    <rPh sb="0" eb="2">
      <t>セツモン</t>
    </rPh>
    <rPh sb="4" eb="5">
      <t>ト</t>
    </rPh>
    <phoneticPr fontId="2"/>
  </si>
  <si>
    <t>設問12問３（２）①</t>
    <rPh sb="0" eb="2">
      <t>セツモン</t>
    </rPh>
    <rPh sb="4" eb="5">
      <t>ト</t>
    </rPh>
    <phoneticPr fontId="2"/>
  </si>
  <si>
    <t>Q12-3-2-2</t>
    <phoneticPr fontId="2"/>
  </si>
  <si>
    <t>設問12問３（２）②</t>
    <rPh sb="0" eb="2">
      <t>セツモン</t>
    </rPh>
    <rPh sb="4" eb="5">
      <t>ト</t>
    </rPh>
    <phoneticPr fontId="2"/>
  </si>
  <si>
    <t>設問11問１</t>
    <rPh sb="0" eb="2">
      <t>セツモン</t>
    </rPh>
    <rPh sb="4" eb="5">
      <t>トイ</t>
    </rPh>
    <phoneticPr fontId="2"/>
  </si>
  <si>
    <t>設問11問２（１）</t>
    <rPh sb="0" eb="2">
      <t>セツモン</t>
    </rPh>
    <rPh sb="4" eb="5">
      <t>トイ</t>
    </rPh>
    <phoneticPr fontId="2"/>
  </si>
  <si>
    <t>設問11問２（２）</t>
    <rPh sb="0" eb="2">
      <t>セツモン</t>
    </rPh>
    <rPh sb="4" eb="5">
      <t>トイ</t>
    </rPh>
    <phoneticPr fontId="2"/>
  </si>
  <si>
    <t>設問11問３</t>
    <rPh sb="0" eb="2">
      <t>セツモン</t>
    </rPh>
    <rPh sb="4" eb="5">
      <t>トイ</t>
    </rPh>
    <phoneticPr fontId="2"/>
  </si>
  <si>
    <t>設問10問２</t>
    <rPh sb="0" eb="2">
      <t>セツモン</t>
    </rPh>
    <rPh sb="4" eb="5">
      <t>ト</t>
    </rPh>
    <phoneticPr fontId="2"/>
  </si>
  <si>
    <t>設問10問３</t>
    <rPh sb="0" eb="2">
      <t>セツモン</t>
    </rPh>
    <rPh sb="4" eb="5">
      <t>ト</t>
    </rPh>
    <phoneticPr fontId="2"/>
  </si>
  <si>
    <t>設問10問１</t>
    <rPh sb="0" eb="2">
      <t>セツモン</t>
    </rPh>
    <rPh sb="4" eb="5">
      <t>ト</t>
    </rPh>
    <phoneticPr fontId="2"/>
  </si>
  <si>
    <t>Q９</t>
    <phoneticPr fontId="2"/>
  </si>
  <si>
    <t>Q８</t>
    <phoneticPr fontId="2"/>
  </si>
  <si>
    <t>Q7-3-1</t>
    <phoneticPr fontId="2"/>
  </si>
  <si>
    <t>設問７問３（１）</t>
    <rPh sb="0" eb="2">
      <t>セツモン</t>
    </rPh>
    <rPh sb="3" eb="4">
      <t>ト</t>
    </rPh>
    <phoneticPr fontId="2"/>
  </si>
  <si>
    <t>Q7-3-2</t>
    <phoneticPr fontId="2"/>
  </si>
  <si>
    <t>設問７問３（２）</t>
    <rPh sb="0" eb="2">
      <t>セツモン</t>
    </rPh>
    <rPh sb="3" eb="4">
      <t>ト</t>
    </rPh>
    <phoneticPr fontId="2"/>
  </si>
  <si>
    <t>令和８年</t>
    <phoneticPr fontId="2"/>
  </si>
  <si>
    <t>設問2（大きな病院と役割分担）</t>
    <rPh sb="0" eb="2">
      <t>セツモン</t>
    </rPh>
    <rPh sb="4" eb="5">
      <t>オオ</t>
    </rPh>
    <rPh sb="7" eb="9">
      <t>ビョウイン</t>
    </rPh>
    <rPh sb="10" eb="12">
      <t>ヤクワリ</t>
    </rPh>
    <rPh sb="12" eb="14">
      <t>ブンタン</t>
    </rPh>
    <phoneticPr fontId="2"/>
  </si>
  <si>
    <t>生活習慣病の罹患認知度</t>
    <rPh sb="0" eb="2">
      <t>セイカツ</t>
    </rPh>
    <rPh sb="2" eb="5">
      <t>シュウカンビョウ</t>
    </rPh>
    <rPh sb="6" eb="8">
      <t>リカン</t>
    </rPh>
    <rPh sb="8" eb="11">
      <t>ニンチド</t>
    </rPh>
    <phoneticPr fontId="2"/>
  </si>
  <si>
    <t>設問１問１</t>
    <rPh sb="0" eb="2">
      <t>セツモン</t>
    </rPh>
    <rPh sb="3" eb="4">
      <t>ト</t>
    </rPh>
    <phoneticPr fontId="2"/>
  </si>
  <si>
    <t>利用している目的・公共交通機関ごとの利用の頻度は、「買い物の際のバス」が最も多く42.8％、次いで「通院の際のバス」の35.6％などとなっている。</t>
    <phoneticPr fontId="2"/>
  </si>
  <si>
    <t>※令和７年県の施策に関する県民意識調査結果</t>
    <rPh sb="1" eb="3">
      <t>レイワ</t>
    </rPh>
    <rPh sb="4" eb="5">
      <t>ネン</t>
    </rPh>
    <rPh sb="5" eb="6">
      <t>ケン</t>
    </rPh>
    <rPh sb="7" eb="9">
      <t>シサク</t>
    </rPh>
    <rPh sb="10" eb="11">
      <t>カン</t>
    </rPh>
    <rPh sb="13" eb="15">
      <t>ケンミン</t>
    </rPh>
    <rPh sb="15" eb="19">
      <t>イシキチョウサ</t>
    </rPh>
    <rPh sb="19" eb="21">
      <t>ケッカ</t>
    </rPh>
    <phoneticPr fontId="2"/>
  </si>
  <si>
    <t>※令和７年県の施策に関する県民意識調査結果</t>
    <rPh sb="1" eb="3">
      <t>レイワ</t>
    </rPh>
    <rPh sb="4" eb="5">
      <t>ネン</t>
    </rPh>
    <rPh sb="5" eb="6">
      <t>ケン</t>
    </rPh>
    <rPh sb="7" eb="9">
      <t>シサク</t>
    </rPh>
    <rPh sb="10" eb="11">
      <t>カン</t>
    </rPh>
    <rPh sb="13" eb="15">
      <t>ケンミン</t>
    </rPh>
    <rPh sb="15" eb="17">
      <t>イシキ</t>
    </rPh>
    <rPh sb="17" eb="19">
      <t>チョウサ</t>
    </rPh>
    <rPh sb="19" eb="21">
      <t>ケッカ</t>
    </rPh>
    <phoneticPr fontId="2"/>
  </si>
  <si>
    <t>「ほとんど利用していない」と回答した人の、利用していない理由で最も多いのは、鉄道、バス共に「自家用車のほうが便利だから」で、鉄道は75.2％、バスは79.0％となっている。</t>
    <rPh sb="43" eb="44">
      <t>トモ</t>
    </rPh>
    <rPh sb="46" eb="50">
      <t>ジカヨウシャ</t>
    </rPh>
    <rPh sb="54" eb="56">
      <t>ベンリ</t>
    </rPh>
    <rPh sb="62" eb="64">
      <t>テツドウ</t>
    </rPh>
    <phoneticPr fontId="2"/>
  </si>
  <si>
    <t>車が見えるときは、通り過ぎるのを待ってから横断している</t>
    <rPh sb="0" eb="1">
      <t>クルマ</t>
    </rPh>
    <rPh sb="2" eb="3">
      <t>ミ</t>
    </rPh>
    <rPh sb="9" eb="10">
      <t>トオ</t>
    </rPh>
    <rPh sb="11" eb="12">
      <t>ス</t>
    </rPh>
    <rPh sb="16" eb="17">
      <t>マ</t>
    </rPh>
    <rPh sb="21" eb="23">
      <t>オウダン</t>
    </rPh>
    <phoneticPr fontId="2"/>
  </si>
  <si>
    <t>ほぼ毎日実行している</t>
    <rPh sb="2" eb="4">
      <t>マイニチ</t>
    </rPh>
    <rPh sb="4" eb="6">
      <t>ジッコウ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</si>
</sst>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
    <numFmt numFmtId="178" formatCode="#,##0_);[Red]\(#,##0\)"/>
    <numFmt numFmtId="179" formatCode="#,##0.0;[Red]\-#,##0.0"/>
  </numFmts>
  <fonts count="42">
    <font>
      <sz val="11"/>
      <name val="ＭＳ Ｐゴシック"/>
      <family val="3"/>
      <charset val="128"/>
    </font>
    <font>
      <u/>
      <sz val="11"/>
      <color indexed="36"/>
      <name val="ＭＳ Ｐゴシック"/>
      <family val="3"/>
      <charset val="128"/>
    </font>
    <font>
      <sz val="6"/>
      <name val="ＭＳ Ｐゴシック"/>
      <family val="3"/>
      <charset val="128"/>
    </font>
    <font>
      <sz val="12"/>
      <name val="ＭＳ Ｐゴシック"/>
      <family val="3"/>
    </font>
    <font>
      <sz val="11"/>
      <name val="ＭＳ Ｐゴシック"/>
      <family val="3"/>
      <charset val="128"/>
    </font>
    <font>
      <sz val="10"/>
      <color indexed="8"/>
      <name val="ＭＳ Ｐゴシック"/>
      <family val="3"/>
      <charset val="128"/>
    </font>
    <font>
      <sz val="11"/>
      <name val="ＭＳ ゴシック"/>
      <family val="3"/>
      <charset val="128"/>
    </font>
    <font>
      <sz val="16"/>
      <name val="ＭＳ ゴシック"/>
      <family val="3"/>
      <charset val="128"/>
    </font>
    <font>
      <sz val="12"/>
      <name val="ＭＳ ゴシック"/>
      <family val="3"/>
      <charset val="128"/>
    </font>
    <font>
      <b/>
      <sz val="12"/>
      <name val="ＭＳ ゴシック"/>
      <family val="3"/>
      <charset val="128"/>
    </font>
    <font>
      <sz val="14"/>
      <name val="ＭＳ ゴシック"/>
      <family val="3"/>
      <charset val="128"/>
    </font>
    <font>
      <sz val="10"/>
      <name val="ＭＳ ゴシック"/>
      <family val="3"/>
      <charset val="128"/>
    </font>
    <font>
      <b/>
      <sz val="11"/>
      <name val="ＭＳ ゴシック"/>
      <family val="3"/>
      <charset val="128"/>
    </font>
    <font>
      <sz val="10.5"/>
      <name val="ＭＳ ゴシック"/>
      <family val="3"/>
      <charset val="128"/>
    </font>
    <font>
      <sz val="10"/>
      <name val="ＭＳ Ｐゴシック"/>
      <family val="3"/>
      <charset val="128"/>
    </font>
    <font>
      <sz val="10.5"/>
      <name val="ＭＳ 明朝"/>
      <family val="1"/>
      <charset val="128"/>
    </font>
    <font>
      <b/>
      <sz val="14"/>
      <name val="ＭＳ ゴシック"/>
      <family val="3"/>
      <charset val="128"/>
    </font>
    <font>
      <sz val="22"/>
      <color indexed="9"/>
      <name val="HGSｺﾞｼｯｸE"/>
      <family val="3"/>
      <charset val="128"/>
    </font>
    <font>
      <sz val="24"/>
      <color indexed="9"/>
      <name val="HGSｺﾞｼｯｸE"/>
      <family val="3"/>
      <charset val="128"/>
    </font>
    <font>
      <sz val="12"/>
      <name val="ＭＳ Ｐゴシック"/>
      <family val="3"/>
      <charset val="128"/>
    </font>
    <font>
      <b/>
      <sz val="16"/>
      <name val="ＭＳ ゴシック"/>
      <family val="3"/>
      <charset val="128"/>
    </font>
    <font>
      <b/>
      <i/>
      <sz val="14"/>
      <name val="ＭＳ ゴシック"/>
      <family val="3"/>
      <charset val="128"/>
    </font>
    <font>
      <b/>
      <sz val="9"/>
      <color indexed="81"/>
      <name val="MS P ゴシック"/>
      <family val="3"/>
      <charset val="128"/>
    </font>
    <font>
      <sz val="12"/>
      <name val="ＭＳ Ｐ明朝"/>
      <family val="1"/>
      <charset val="128"/>
    </font>
    <font>
      <sz val="11"/>
      <name val="ＭＳ Ｐ明朝"/>
      <family val="1"/>
      <charset val="128"/>
    </font>
    <font>
      <sz val="6"/>
      <name val="ＭＳ 明朝"/>
      <family val="1"/>
      <charset val="128"/>
    </font>
    <font>
      <sz val="10"/>
      <name val="ＭＳ Ｐ明朝"/>
      <family val="1"/>
      <charset val="128"/>
    </font>
    <font>
      <sz val="12"/>
      <name val="ＭＳ 明朝"/>
      <family val="1"/>
      <charset val="128"/>
    </font>
    <font>
      <b/>
      <sz val="11"/>
      <name val="ＭＳ Ｐ明朝"/>
      <family val="1"/>
      <charset val="128"/>
    </font>
    <font>
      <sz val="9"/>
      <color indexed="81"/>
      <name val="MS P ゴシック"/>
      <family val="3"/>
      <charset val="128"/>
    </font>
    <font>
      <sz val="9"/>
      <name val="ＭＳ Ｐゴシック"/>
      <family val="3"/>
      <charset val="128"/>
    </font>
    <font>
      <sz val="11"/>
      <color theme="1"/>
      <name val="ＭＳ Ｐゴシック"/>
      <family val="3"/>
      <charset val="128"/>
      <scheme val="minor"/>
    </font>
    <font>
      <sz val="11"/>
      <color rgb="FF0070C0"/>
      <name val="ＭＳ ゴシック"/>
      <family val="3"/>
      <charset val="128"/>
    </font>
    <font>
      <sz val="10"/>
      <color rgb="FF0070C0"/>
      <name val="ＭＳ ゴシック"/>
      <family val="3"/>
      <charset val="128"/>
    </font>
    <font>
      <sz val="10"/>
      <color rgb="FF0070C0"/>
      <name val="ＭＳ Ｐゴシック"/>
      <family val="3"/>
      <charset val="128"/>
    </font>
    <font>
      <sz val="11"/>
      <color theme="0"/>
      <name val="ＭＳ Ｐゴシック"/>
      <family val="3"/>
      <charset val="128"/>
    </font>
    <font>
      <sz val="10"/>
      <name val="ＭＳ Ｐゴシック"/>
      <family val="3"/>
      <charset val="128"/>
      <scheme val="minor"/>
    </font>
    <font>
      <sz val="10"/>
      <color rgb="FFFF0000"/>
      <name val="ＭＳ Ｐ明朝"/>
      <family val="1"/>
      <charset val="128"/>
    </font>
    <font>
      <sz val="12"/>
      <color rgb="FFFF0000"/>
      <name val="ＭＳ Ｐ明朝"/>
      <family val="1"/>
      <charset val="128"/>
    </font>
    <font>
      <sz val="11"/>
      <color rgb="FFFF0000"/>
      <name val="ＭＳ Ｐ明朝"/>
      <family val="1"/>
      <charset val="128"/>
    </font>
    <font>
      <sz val="10"/>
      <color theme="1"/>
      <name val="ＭＳ Ｐ明朝"/>
      <family val="1"/>
      <charset val="128"/>
    </font>
    <font>
      <sz val="11"/>
      <color theme="1"/>
      <name val="ＭＳ Ｐゴシック"/>
      <family val="3"/>
      <charset val="128"/>
    </font>
  </fonts>
  <fills count="6">
    <fill>
      <patternFill patternType="none"/>
    </fill>
    <fill>
      <patternFill patternType="gray125"/>
    </fill>
    <fill>
      <patternFill patternType="solid">
        <fgColor indexed="8"/>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s>
  <borders count="77">
    <border>
      <left/>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hair">
        <color indexed="64"/>
      </left>
      <right style="hair">
        <color indexed="64"/>
      </right>
      <top style="hair">
        <color indexed="64"/>
      </top>
      <bottom style="thin">
        <color indexed="64"/>
      </bottom>
      <diagonal/>
    </border>
    <border>
      <left/>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hair">
        <color indexed="64"/>
      </right>
      <top style="thin">
        <color indexed="64"/>
      </top>
      <bottom/>
      <diagonal/>
    </border>
    <border>
      <left style="medium">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bottom/>
      <diagonal/>
    </border>
    <border>
      <left style="hair">
        <color indexed="64"/>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medium">
        <color indexed="64"/>
      </right>
      <top style="thin">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medium">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8">
    <xf numFmtId="0" fontId="0" fillId="0" borderId="0"/>
    <xf numFmtId="38" fontId="4" fillId="0" borderId="0" applyFont="0" applyFill="0" applyBorder="0" applyAlignment="0" applyProtection="0"/>
    <xf numFmtId="0" fontId="31" fillId="0" borderId="0"/>
    <xf numFmtId="0" fontId="27" fillId="0" borderId="0"/>
    <xf numFmtId="0" fontId="27" fillId="0" borderId="0"/>
    <xf numFmtId="0" fontId="3" fillId="0" borderId="0"/>
    <xf numFmtId="0" fontId="3" fillId="0" borderId="0"/>
    <xf numFmtId="0" fontId="3" fillId="0" borderId="0"/>
  </cellStyleXfs>
  <cellXfs count="418">
    <xf numFmtId="0" fontId="0" fillId="0" borderId="0" xfId="0"/>
    <xf numFmtId="0" fontId="0" fillId="0" borderId="0" xfId="0" applyAlignment="1">
      <alignment vertical="center"/>
    </xf>
    <xf numFmtId="0" fontId="6" fillId="0" borderId="0" xfId="0" applyFont="1" applyAlignment="1">
      <alignment vertical="center"/>
    </xf>
    <xf numFmtId="177" fontId="0" fillId="0" borderId="0" xfId="0" applyNumberFormat="1" applyAlignment="1">
      <alignment vertical="center"/>
    </xf>
    <xf numFmtId="0" fontId="0" fillId="0" borderId="1" xfId="0" applyBorder="1" applyAlignment="1">
      <alignment vertical="center"/>
    </xf>
    <xf numFmtId="49" fontId="0" fillId="0" borderId="0" xfId="5" applyNumberFormat="1" applyFont="1" applyAlignment="1">
      <alignment vertical="center"/>
    </xf>
    <xf numFmtId="0" fontId="7" fillId="0" borderId="0" xfId="0" applyFont="1" applyAlignment="1">
      <alignment vertical="center"/>
    </xf>
    <xf numFmtId="0" fontId="8" fillId="0" borderId="0" xfId="0" applyFont="1" applyAlignment="1">
      <alignment vertical="center"/>
    </xf>
    <xf numFmtId="0" fontId="10" fillId="0" borderId="0" xfId="0" applyFont="1" applyAlignment="1">
      <alignment vertical="center"/>
    </xf>
    <xf numFmtId="0" fontId="6" fillId="0" borderId="0" xfId="0" applyFont="1" applyAlignment="1">
      <alignment horizontal="right" vertical="center"/>
    </xf>
    <xf numFmtId="0" fontId="9" fillId="0" borderId="0" xfId="0" applyFont="1" applyAlignment="1">
      <alignment vertical="center"/>
    </xf>
    <xf numFmtId="0" fontId="6" fillId="0" borderId="0" xfId="0" applyFont="1" applyAlignment="1">
      <alignment vertical="center" wrapText="1"/>
    </xf>
    <xf numFmtId="0" fontId="11" fillId="0" borderId="0" xfId="0" applyFont="1" applyAlignment="1">
      <alignment vertical="center"/>
    </xf>
    <xf numFmtId="0" fontId="11" fillId="0" borderId="0" xfId="0" applyFont="1" applyAlignment="1">
      <alignment vertical="center" wrapText="1"/>
    </xf>
    <xf numFmtId="0" fontId="12" fillId="0" borderId="0" xfId="0" applyFont="1" applyAlignment="1">
      <alignment vertical="center"/>
    </xf>
    <xf numFmtId="0" fontId="13" fillId="0" borderId="0" xfId="0" applyFont="1" applyAlignment="1">
      <alignment horizontal="right" vertical="center"/>
    </xf>
    <xf numFmtId="0" fontId="13" fillId="0" borderId="0" xfId="0" applyFont="1" applyAlignment="1">
      <alignment vertical="center"/>
    </xf>
    <xf numFmtId="0" fontId="14" fillId="0" borderId="0" xfId="0" applyFont="1" applyAlignment="1">
      <alignment vertical="center"/>
    </xf>
    <xf numFmtId="0" fontId="14" fillId="0" borderId="0" xfId="0" applyFont="1" applyAlignment="1">
      <alignment vertical="center" wrapText="1"/>
    </xf>
    <xf numFmtId="49" fontId="14" fillId="0" borderId="0" xfId="0" applyNumberFormat="1" applyFont="1" applyAlignment="1">
      <alignment horizontal="center" vertical="center"/>
    </xf>
    <xf numFmtId="49" fontId="14" fillId="0" borderId="0" xfId="0" applyNumberFormat="1" applyFont="1" applyAlignment="1">
      <alignment vertical="center"/>
    </xf>
    <xf numFmtId="0" fontId="15" fillId="0" borderId="0" xfId="0" applyFont="1" applyAlignment="1">
      <alignment vertical="center"/>
    </xf>
    <xf numFmtId="0" fontId="10" fillId="3" borderId="0" xfId="0" applyFont="1" applyFill="1" applyAlignment="1">
      <alignment vertical="center"/>
    </xf>
    <xf numFmtId="0" fontId="16" fillId="3" borderId="0" xfId="0" applyFont="1" applyFill="1" applyAlignment="1">
      <alignment vertical="top" wrapText="1"/>
    </xf>
    <xf numFmtId="0" fontId="3" fillId="0" borderId="0" xfId="7"/>
    <xf numFmtId="0" fontId="19" fillId="0" borderId="0" xfId="7" applyFont="1"/>
    <xf numFmtId="0" fontId="11" fillId="0" borderId="0" xfId="0" applyFont="1" applyAlignment="1">
      <alignment horizontal="center" vertical="center"/>
    </xf>
    <xf numFmtId="0" fontId="6" fillId="0" borderId="0" xfId="0" applyFont="1" applyAlignment="1">
      <alignment horizontal="right" vertical="top"/>
    </xf>
    <xf numFmtId="0" fontId="14" fillId="0" borderId="0" xfId="0" applyFont="1" applyAlignment="1">
      <alignment vertical="top" wrapText="1"/>
    </xf>
    <xf numFmtId="49" fontId="11" fillId="0" borderId="0" xfId="0" applyNumberFormat="1" applyFont="1" applyAlignment="1">
      <alignment vertical="center"/>
    </xf>
    <xf numFmtId="49" fontId="11" fillId="0" borderId="0" xfId="0" applyNumberFormat="1" applyFont="1" applyAlignment="1">
      <alignment horizontal="center" vertical="center"/>
    </xf>
    <xf numFmtId="49" fontId="11" fillId="0" borderId="0" xfId="0" applyNumberFormat="1" applyFont="1" applyAlignment="1">
      <alignment vertical="top"/>
    </xf>
    <xf numFmtId="0" fontId="14" fillId="0" borderId="0" xfId="0" applyFont="1" applyAlignment="1">
      <alignment vertical="top"/>
    </xf>
    <xf numFmtId="0" fontId="0" fillId="0" borderId="2" xfId="0"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4" fillId="0" borderId="0" xfId="0" applyFont="1" applyAlignment="1">
      <alignment vertical="center"/>
    </xf>
    <xf numFmtId="49" fontId="33" fillId="0" borderId="0" xfId="0" applyNumberFormat="1" applyFont="1" applyAlignment="1">
      <alignment vertical="center"/>
    </xf>
    <xf numFmtId="0" fontId="20" fillId="0" borderId="0" xfId="0" applyFont="1" applyAlignment="1">
      <alignment vertical="center"/>
    </xf>
    <xf numFmtId="0" fontId="21" fillId="0" borderId="0" xfId="0" applyFont="1" applyAlignment="1">
      <alignment vertical="center"/>
    </xf>
    <xf numFmtId="0" fontId="16" fillId="0" borderId="0" xfId="0" applyFont="1" applyAlignment="1">
      <alignment vertical="top"/>
    </xf>
    <xf numFmtId="49" fontId="14" fillId="0" borderId="0" xfId="0" applyNumberFormat="1" applyFont="1" applyAlignment="1">
      <alignment horizontal="center" vertical="top"/>
    </xf>
    <xf numFmtId="0" fontId="11" fillId="0" borderId="0" xfId="0" applyFont="1" applyAlignment="1">
      <alignment vertical="top"/>
    </xf>
    <xf numFmtId="177" fontId="0" fillId="0" borderId="3" xfId="0" applyNumberFormat="1" applyBorder="1" applyAlignment="1">
      <alignment vertical="center"/>
    </xf>
    <xf numFmtId="177" fontId="0" fillId="0" borderId="4" xfId="0" applyNumberFormat="1" applyBorder="1" applyAlignment="1">
      <alignment vertical="center"/>
    </xf>
    <xf numFmtId="0" fontId="0" fillId="0" borderId="5" xfId="0" applyBorder="1" applyAlignment="1">
      <alignment vertical="center"/>
    </xf>
    <xf numFmtId="49" fontId="11" fillId="0" borderId="0" xfId="0" applyNumberFormat="1" applyFont="1" applyAlignment="1">
      <alignment horizontal="center" vertical="top"/>
    </xf>
    <xf numFmtId="49" fontId="14" fillId="0" borderId="0" xfId="0" applyNumberFormat="1" applyFont="1" applyAlignment="1">
      <alignment horizontal="center"/>
    </xf>
    <xf numFmtId="0" fontId="6" fillId="0" borderId="0" xfId="0" applyFont="1" applyAlignment="1">
      <alignment vertical="top" wrapText="1"/>
    </xf>
    <xf numFmtId="0" fontId="0" fillId="0" borderId="6" xfId="0" applyBorder="1" applyAlignment="1">
      <alignment vertical="center"/>
    </xf>
    <xf numFmtId="0" fontId="0" fillId="0" borderId="7" xfId="0" applyBorder="1" applyAlignment="1">
      <alignment vertical="center"/>
    </xf>
    <xf numFmtId="177" fontId="35" fillId="0" borderId="0" xfId="0" applyNumberFormat="1" applyFont="1" applyAlignment="1">
      <alignment vertical="center"/>
    </xf>
    <xf numFmtId="0" fontId="11" fillId="0" borderId="0" xfId="0" applyFont="1" applyAlignment="1">
      <alignment horizontal="center" vertical="top"/>
    </xf>
    <xf numFmtId="0" fontId="0" fillId="0" borderId="8" xfId="0" applyBorder="1" applyAlignment="1">
      <alignment vertical="center"/>
    </xf>
    <xf numFmtId="49" fontId="11" fillId="0" borderId="0" xfId="0" applyNumberFormat="1" applyFont="1" applyAlignment="1">
      <alignment horizontal="center"/>
    </xf>
    <xf numFmtId="0" fontId="14" fillId="0" borderId="0" xfId="0" applyFont="1" applyAlignment="1">
      <alignment vertical="center" shrinkToFit="1"/>
    </xf>
    <xf numFmtId="0" fontId="6" fillId="0" borderId="0" xfId="0" applyFont="1" applyAlignment="1">
      <alignment vertical="top"/>
    </xf>
    <xf numFmtId="0" fontId="0" fillId="0" borderId="0" xfId="0" applyAlignment="1">
      <alignment horizontal="center" vertical="center"/>
    </xf>
    <xf numFmtId="0" fontId="0" fillId="0" borderId="0" xfId="6" applyFont="1" applyAlignment="1">
      <alignment horizontal="center" vertical="center"/>
    </xf>
    <xf numFmtId="49" fontId="0" fillId="0" borderId="0" xfId="6" applyNumberFormat="1" applyFont="1" applyAlignment="1">
      <alignment horizontal="center" vertical="center"/>
    </xf>
    <xf numFmtId="0" fontId="23" fillId="3" borderId="0" xfId="2" applyFont="1" applyFill="1" applyAlignment="1">
      <alignment vertical="center"/>
    </xf>
    <xf numFmtId="0" fontId="23" fillId="3" borderId="0" xfId="0" applyFont="1" applyFill="1" applyAlignment="1">
      <alignment vertical="center"/>
    </xf>
    <xf numFmtId="0" fontId="24" fillId="3" borderId="0" xfId="2" applyFont="1" applyFill="1" applyAlignment="1">
      <alignment vertical="center"/>
    </xf>
    <xf numFmtId="0" fontId="24" fillId="3" borderId="0" xfId="0" applyFont="1" applyFill="1" applyAlignment="1">
      <alignment vertical="center"/>
    </xf>
    <xf numFmtId="0" fontId="26" fillId="3" borderId="9" xfId="0" applyFont="1" applyFill="1" applyBorder="1" applyAlignment="1">
      <alignment vertical="top" wrapText="1"/>
    </xf>
    <xf numFmtId="0" fontId="26" fillId="3" borderId="10" xfId="0" applyFont="1" applyFill="1" applyBorder="1" applyAlignment="1">
      <alignment vertical="top" wrapText="1"/>
    </xf>
    <xf numFmtId="0" fontId="26" fillId="3" borderId="11" xfId="2" applyFont="1" applyFill="1" applyBorder="1" applyAlignment="1">
      <alignment vertical="top" wrapText="1"/>
    </xf>
    <xf numFmtId="0" fontId="26" fillId="3" borderId="0" xfId="2" applyFont="1" applyFill="1" applyAlignment="1">
      <alignment vertical="top" wrapText="1"/>
    </xf>
    <xf numFmtId="0" fontId="26" fillId="3" borderId="0" xfId="0" applyFont="1" applyFill="1" applyAlignment="1">
      <alignment vertical="top" wrapText="1"/>
    </xf>
    <xf numFmtId="0" fontId="26" fillId="3" borderId="9" xfId="0" applyFont="1" applyFill="1" applyBorder="1" applyAlignment="1">
      <alignment vertical="center"/>
    </xf>
    <xf numFmtId="0" fontId="26" fillId="3" borderId="10" xfId="0" applyFont="1" applyFill="1" applyBorder="1" applyAlignment="1">
      <alignment vertical="center"/>
    </xf>
    <xf numFmtId="177" fontId="26" fillId="3" borderId="11" xfId="2" applyNumberFormat="1" applyFont="1" applyFill="1" applyBorder="1" applyAlignment="1">
      <alignment vertical="center"/>
    </xf>
    <xf numFmtId="0" fontId="26" fillId="3" borderId="0" xfId="2" applyFont="1" applyFill="1" applyAlignment="1">
      <alignment vertical="center"/>
    </xf>
    <xf numFmtId="0" fontId="26" fillId="3" borderId="0" xfId="0" applyFont="1" applyFill="1" applyAlignment="1">
      <alignment vertical="center"/>
    </xf>
    <xf numFmtId="178" fontId="26" fillId="0" borderId="12" xfId="3" applyNumberFormat="1" applyFont="1" applyBorder="1"/>
    <xf numFmtId="177" fontId="26" fillId="3" borderId="13" xfId="2" applyNumberFormat="1" applyFont="1" applyFill="1" applyBorder="1" applyAlignment="1">
      <alignment vertical="center"/>
    </xf>
    <xf numFmtId="177" fontId="26" fillId="3" borderId="14" xfId="2" applyNumberFormat="1" applyFont="1" applyFill="1" applyBorder="1" applyAlignment="1">
      <alignment vertical="center"/>
    </xf>
    <xf numFmtId="178" fontId="26" fillId="0" borderId="15" xfId="3" applyNumberFormat="1" applyFont="1" applyBorder="1"/>
    <xf numFmtId="177" fontId="26" fillId="3" borderId="16" xfId="2" applyNumberFormat="1" applyFont="1" applyFill="1" applyBorder="1" applyAlignment="1">
      <alignment vertical="center"/>
    </xf>
    <xf numFmtId="177" fontId="26" fillId="3" borderId="17" xfId="2" applyNumberFormat="1" applyFont="1" applyFill="1" applyBorder="1" applyAlignment="1">
      <alignment vertical="center"/>
    </xf>
    <xf numFmtId="178" fontId="26" fillId="0" borderId="18" xfId="3" applyNumberFormat="1" applyFont="1" applyBorder="1"/>
    <xf numFmtId="177" fontId="26" fillId="3" borderId="19" xfId="2" applyNumberFormat="1" applyFont="1" applyFill="1" applyBorder="1" applyAlignment="1">
      <alignment vertical="center"/>
    </xf>
    <xf numFmtId="177" fontId="26" fillId="3" borderId="20" xfId="2" applyNumberFormat="1" applyFont="1" applyFill="1" applyBorder="1" applyAlignment="1">
      <alignment vertical="center"/>
    </xf>
    <xf numFmtId="0" fontId="26" fillId="3" borderId="9" xfId="2" applyFont="1" applyFill="1" applyBorder="1" applyAlignment="1">
      <alignment vertical="top" wrapText="1"/>
    </xf>
    <xf numFmtId="0" fontId="26" fillId="3" borderId="21" xfId="2" applyFont="1" applyFill="1" applyBorder="1" applyAlignment="1">
      <alignment vertical="top" wrapText="1"/>
    </xf>
    <xf numFmtId="0" fontId="26" fillId="3" borderId="21" xfId="0" applyFont="1" applyFill="1" applyBorder="1" applyAlignment="1">
      <alignment vertical="top" wrapText="1"/>
    </xf>
    <xf numFmtId="0" fontId="26" fillId="3" borderId="21" xfId="0" applyFont="1" applyFill="1" applyBorder="1" applyAlignment="1">
      <alignment vertical="center"/>
    </xf>
    <xf numFmtId="0" fontId="24" fillId="3" borderId="0" xfId="3" applyFont="1" applyFill="1" applyAlignment="1">
      <alignment vertical="center"/>
    </xf>
    <xf numFmtId="177" fontId="26" fillId="3" borderId="0" xfId="2" applyNumberFormat="1" applyFont="1" applyFill="1" applyAlignment="1">
      <alignment vertical="center"/>
    </xf>
    <xf numFmtId="0" fontId="23" fillId="3" borderId="0" xfId="4" applyFont="1" applyFill="1" applyAlignment="1">
      <alignment vertical="center"/>
    </xf>
    <xf numFmtId="0" fontId="28" fillId="3" borderId="0" xfId="2" applyFont="1" applyFill="1" applyAlignment="1">
      <alignment vertical="center"/>
    </xf>
    <xf numFmtId="0" fontId="26" fillId="3" borderId="10" xfId="2" applyFont="1" applyFill="1" applyBorder="1" applyAlignment="1">
      <alignment vertical="top" wrapText="1"/>
    </xf>
    <xf numFmtId="0" fontId="26" fillId="3" borderId="11" xfId="3" applyFont="1" applyFill="1" applyBorder="1" applyAlignment="1">
      <alignment vertical="top" wrapText="1"/>
    </xf>
    <xf numFmtId="0" fontId="26" fillId="3" borderId="22" xfId="2" applyFont="1" applyFill="1" applyBorder="1" applyAlignment="1">
      <alignment vertical="center" wrapText="1"/>
    </xf>
    <xf numFmtId="0" fontId="26" fillId="3" borderId="0" xfId="2" applyFont="1" applyFill="1" applyAlignment="1">
      <alignment vertical="center" wrapText="1"/>
    </xf>
    <xf numFmtId="0" fontId="26" fillId="3" borderId="22" xfId="2" applyFont="1" applyFill="1" applyBorder="1" applyAlignment="1">
      <alignment vertical="center"/>
    </xf>
    <xf numFmtId="0" fontId="26" fillId="3" borderId="0" xfId="4" applyFont="1" applyFill="1" applyAlignment="1">
      <alignment vertical="center"/>
    </xf>
    <xf numFmtId="0" fontId="24" fillId="3" borderId="0" xfId="4" applyFont="1" applyFill="1" applyAlignment="1">
      <alignment vertical="center"/>
    </xf>
    <xf numFmtId="0" fontId="26" fillId="3" borderId="0" xfId="0" applyFont="1" applyFill="1" applyAlignment="1">
      <alignment vertical="center" wrapText="1"/>
    </xf>
    <xf numFmtId="0" fontId="26" fillId="3" borderId="23" xfId="2" applyFont="1" applyFill="1" applyBorder="1" applyAlignment="1">
      <alignment vertical="center"/>
    </xf>
    <xf numFmtId="0" fontId="26" fillId="3" borderId="24" xfId="2" applyFont="1" applyFill="1" applyBorder="1" applyAlignment="1">
      <alignment vertical="center"/>
    </xf>
    <xf numFmtId="0" fontId="26" fillId="3" borderId="11" xfId="2" applyFont="1" applyFill="1" applyBorder="1" applyAlignment="1">
      <alignment vertical="center"/>
    </xf>
    <xf numFmtId="0" fontId="26" fillId="3" borderId="25" xfId="2" applyFont="1" applyFill="1" applyBorder="1" applyAlignment="1">
      <alignment vertical="center"/>
    </xf>
    <xf numFmtId="0" fontId="26" fillId="3" borderId="26" xfId="2" applyFont="1" applyFill="1" applyBorder="1" applyAlignment="1">
      <alignment vertical="center"/>
    </xf>
    <xf numFmtId="178" fontId="26" fillId="0" borderId="27" xfId="3" applyNumberFormat="1" applyFont="1" applyBorder="1"/>
    <xf numFmtId="177" fontId="26" fillId="3" borderId="27" xfId="2" applyNumberFormat="1" applyFont="1" applyFill="1" applyBorder="1" applyAlignment="1">
      <alignment vertical="center"/>
    </xf>
    <xf numFmtId="178" fontId="36" fillId="0" borderId="21" xfId="3" applyNumberFormat="1" applyFont="1" applyBorder="1"/>
    <xf numFmtId="177" fontId="26" fillId="3" borderId="21" xfId="2" applyNumberFormat="1" applyFont="1" applyFill="1" applyBorder="1" applyAlignment="1">
      <alignment vertical="center"/>
    </xf>
    <xf numFmtId="0" fontId="26" fillId="3" borderId="22" xfId="2" applyFont="1" applyFill="1" applyBorder="1" applyAlignment="1">
      <alignment vertical="top" wrapText="1"/>
    </xf>
    <xf numFmtId="178" fontId="36" fillId="0" borderId="27" xfId="3" applyNumberFormat="1" applyFont="1" applyBorder="1"/>
    <xf numFmtId="178" fontId="26" fillId="0" borderId="0" xfId="3" applyNumberFormat="1" applyFont="1"/>
    <xf numFmtId="0" fontId="0" fillId="4" borderId="1" xfId="0" applyFill="1" applyBorder="1" applyAlignment="1">
      <alignment vertical="center"/>
    </xf>
    <xf numFmtId="177" fontId="0" fillId="4" borderId="3" xfId="0" applyNumberFormat="1" applyFill="1" applyBorder="1" applyAlignment="1">
      <alignment vertical="center"/>
    </xf>
    <xf numFmtId="177" fontId="0" fillId="4" borderId="28" xfId="0" applyNumberFormat="1" applyFill="1" applyBorder="1" applyAlignment="1">
      <alignment vertical="center"/>
    </xf>
    <xf numFmtId="176" fontId="0" fillId="0" borderId="0" xfId="0" applyNumberFormat="1" applyAlignment="1">
      <alignment vertical="center"/>
    </xf>
    <xf numFmtId="0" fontId="0" fillId="0" borderId="29" xfId="0" applyBorder="1" applyAlignment="1">
      <alignment vertical="center"/>
    </xf>
    <xf numFmtId="177" fontId="0" fillId="0" borderId="0" xfId="5" applyNumberFormat="1" applyFont="1" applyAlignment="1">
      <alignment vertical="center"/>
    </xf>
    <xf numFmtId="0" fontId="35" fillId="0" borderId="0" xfId="0" applyFont="1" applyAlignment="1">
      <alignment vertical="center"/>
    </xf>
    <xf numFmtId="0" fontId="0" fillId="4" borderId="3" xfId="0" applyFill="1" applyBorder="1" applyAlignment="1">
      <alignment vertical="center"/>
    </xf>
    <xf numFmtId="179" fontId="0" fillId="0" borderId="0" xfId="0" applyNumberFormat="1" applyAlignment="1">
      <alignment vertical="center"/>
    </xf>
    <xf numFmtId="177" fontId="4" fillId="4" borderId="3" xfId="5" applyNumberFormat="1" applyFont="1" applyFill="1" applyBorder="1" applyAlignment="1">
      <alignment vertical="center"/>
    </xf>
    <xf numFmtId="0" fontId="0" fillId="0" borderId="0" xfId="0" applyAlignment="1">
      <alignment vertical="center" wrapText="1"/>
    </xf>
    <xf numFmtId="0" fontId="0" fillId="0" borderId="15" xfId="0" applyBorder="1" applyAlignment="1">
      <alignment vertical="center"/>
    </xf>
    <xf numFmtId="0" fontId="0" fillId="0" borderId="25"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177" fontId="0" fillId="0" borderId="32" xfId="0" applyNumberFormat="1" applyBorder="1" applyAlignment="1">
      <alignment vertical="center"/>
    </xf>
    <xf numFmtId="177" fontId="0" fillId="0" borderId="33" xfId="0" applyNumberFormat="1" applyBorder="1" applyAlignment="1">
      <alignment vertical="center"/>
    </xf>
    <xf numFmtId="177" fontId="0" fillId="0" borderId="34" xfId="0" applyNumberFormat="1" applyBorder="1" applyAlignment="1">
      <alignment vertical="center"/>
    </xf>
    <xf numFmtId="177" fontId="0" fillId="0" borderId="35" xfId="0" applyNumberFormat="1" applyBorder="1" applyAlignment="1">
      <alignment vertical="center"/>
    </xf>
    <xf numFmtId="177" fontId="0" fillId="0" borderId="36" xfId="0" applyNumberFormat="1" applyBorder="1" applyAlignment="1">
      <alignment vertical="center"/>
    </xf>
    <xf numFmtId="177" fontId="0" fillId="0" borderId="37" xfId="0" applyNumberFormat="1" applyBorder="1" applyAlignment="1">
      <alignment vertical="center"/>
    </xf>
    <xf numFmtId="177" fontId="0" fillId="0" borderId="38" xfId="0" applyNumberFormat="1" applyBorder="1" applyAlignment="1">
      <alignment vertical="center"/>
    </xf>
    <xf numFmtId="177" fontId="0" fillId="0" borderId="39" xfId="0" applyNumberFormat="1" applyBorder="1" applyAlignment="1">
      <alignment vertical="center"/>
    </xf>
    <xf numFmtId="0" fontId="0" fillId="0" borderId="18" xfId="0" applyBorder="1" applyAlignment="1">
      <alignment vertical="center"/>
    </xf>
    <xf numFmtId="177" fontId="0" fillId="0" borderId="40" xfId="0" applyNumberFormat="1" applyBorder="1" applyAlignment="1">
      <alignment vertical="center"/>
    </xf>
    <xf numFmtId="177" fontId="0" fillId="0" borderId="41" xfId="0" applyNumberFormat="1" applyBorder="1" applyAlignment="1">
      <alignment vertical="center"/>
    </xf>
    <xf numFmtId="177" fontId="0" fillId="0" borderId="42" xfId="0" applyNumberFormat="1" applyBorder="1" applyAlignment="1">
      <alignment vertical="center"/>
    </xf>
    <xf numFmtId="0" fontId="0" fillId="4" borderId="15" xfId="0" applyFill="1" applyBorder="1" applyAlignment="1">
      <alignment vertical="center"/>
    </xf>
    <xf numFmtId="0" fontId="0" fillId="4" borderId="18" xfId="0" applyFill="1" applyBorder="1" applyAlignment="1">
      <alignment vertical="center"/>
    </xf>
    <xf numFmtId="0" fontId="0" fillId="0" borderId="43" xfId="0" applyBorder="1" applyAlignment="1">
      <alignment vertical="center"/>
    </xf>
    <xf numFmtId="0" fontId="0" fillId="4" borderId="30" xfId="0" applyFill="1" applyBorder="1" applyAlignment="1">
      <alignment vertical="center"/>
    </xf>
    <xf numFmtId="177" fontId="0" fillId="4" borderId="32" xfId="0" applyNumberFormat="1" applyFill="1" applyBorder="1" applyAlignment="1">
      <alignment vertical="center"/>
    </xf>
    <xf numFmtId="177" fontId="0" fillId="4" borderId="33" xfId="0" applyNumberFormat="1" applyFill="1" applyBorder="1" applyAlignment="1">
      <alignment vertical="center"/>
    </xf>
    <xf numFmtId="177" fontId="0" fillId="4" borderId="34" xfId="0" applyNumberFormat="1" applyFill="1" applyBorder="1" applyAlignment="1">
      <alignment vertical="center"/>
    </xf>
    <xf numFmtId="177" fontId="0" fillId="4" borderId="35" xfId="0" applyNumberFormat="1" applyFill="1" applyBorder="1" applyAlignment="1">
      <alignment vertical="center"/>
    </xf>
    <xf numFmtId="177" fontId="0" fillId="4" borderId="36" xfId="0" applyNumberFormat="1" applyFill="1" applyBorder="1" applyAlignment="1">
      <alignment vertical="center"/>
    </xf>
    <xf numFmtId="177" fontId="0" fillId="4" borderId="37" xfId="0" applyNumberFormat="1" applyFill="1" applyBorder="1" applyAlignment="1">
      <alignment vertical="center"/>
    </xf>
    <xf numFmtId="177" fontId="0" fillId="4" borderId="38" xfId="0" applyNumberFormat="1" applyFill="1" applyBorder="1" applyAlignment="1">
      <alignment vertical="center"/>
    </xf>
    <xf numFmtId="177" fontId="0" fillId="4" borderId="39" xfId="0" applyNumberFormat="1" applyFill="1" applyBorder="1" applyAlignment="1">
      <alignment vertical="center"/>
    </xf>
    <xf numFmtId="0" fontId="0" fillId="4" borderId="44" xfId="0" applyFill="1" applyBorder="1" applyAlignment="1">
      <alignment vertical="center"/>
    </xf>
    <xf numFmtId="177" fontId="0" fillId="4" borderId="45" xfId="0" applyNumberFormat="1" applyFill="1" applyBorder="1" applyAlignment="1">
      <alignment vertical="center"/>
    </xf>
    <xf numFmtId="177" fontId="0" fillId="4" borderId="46" xfId="0" applyNumberFormat="1" applyFill="1" applyBorder="1" applyAlignment="1">
      <alignment vertical="center"/>
    </xf>
    <xf numFmtId="177" fontId="4" fillId="4" borderId="32" xfId="5" applyNumberFormat="1" applyFont="1" applyFill="1" applyBorder="1" applyAlignment="1">
      <alignment vertical="center"/>
    </xf>
    <xf numFmtId="177" fontId="4" fillId="4" borderId="33" xfId="5" applyNumberFormat="1" applyFont="1" applyFill="1" applyBorder="1" applyAlignment="1">
      <alignment vertical="center"/>
    </xf>
    <xf numFmtId="0" fontId="0" fillId="4" borderId="33" xfId="0" applyFill="1" applyBorder="1" applyAlignment="1">
      <alignment vertical="center"/>
    </xf>
    <xf numFmtId="0" fontId="0" fillId="4" borderId="34" xfId="0" applyFill="1" applyBorder="1" applyAlignment="1">
      <alignment vertical="center"/>
    </xf>
    <xf numFmtId="177" fontId="4" fillId="4" borderId="35" xfId="5" applyNumberFormat="1" applyFont="1" applyFill="1" applyBorder="1" applyAlignment="1">
      <alignment vertical="center"/>
    </xf>
    <xf numFmtId="0" fontId="0" fillId="4" borderId="36" xfId="0" applyFill="1" applyBorder="1" applyAlignment="1">
      <alignment vertical="center"/>
    </xf>
    <xf numFmtId="177" fontId="4" fillId="4" borderId="37" xfId="5" applyNumberFormat="1" applyFont="1" applyFill="1" applyBorder="1" applyAlignment="1">
      <alignment vertical="center"/>
    </xf>
    <xf numFmtId="177" fontId="4" fillId="4" borderId="38" xfId="5" applyNumberFormat="1" applyFont="1" applyFill="1" applyBorder="1" applyAlignment="1">
      <alignment vertical="center"/>
    </xf>
    <xf numFmtId="0" fontId="0" fillId="4" borderId="38" xfId="0" applyFill="1" applyBorder="1" applyAlignment="1">
      <alignment vertical="center"/>
    </xf>
    <xf numFmtId="0" fontId="0" fillId="4" borderId="39" xfId="0" applyFill="1" applyBorder="1" applyAlignment="1">
      <alignment vertical="center"/>
    </xf>
    <xf numFmtId="177" fontId="4" fillId="4" borderId="34" xfId="5" applyNumberFormat="1" applyFont="1" applyFill="1" applyBorder="1" applyAlignment="1">
      <alignment vertical="center"/>
    </xf>
    <xf numFmtId="177" fontId="4" fillId="4" borderId="36" xfId="5" applyNumberFormat="1" applyFont="1" applyFill="1" applyBorder="1" applyAlignment="1">
      <alignment vertical="center"/>
    </xf>
    <xf numFmtId="177" fontId="4" fillId="4" borderId="39" xfId="5" applyNumberFormat="1" applyFont="1" applyFill="1" applyBorder="1" applyAlignment="1">
      <alignment vertical="center"/>
    </xf>
    <xf numFmtId="177" fontId="0" fillId="4" borderId="47" xfId="0" applyNumberFormat="1" applyFill="1" applyBorder="1" applyAlignment="1">
      <alignment vertical="center"/>
    </xf>
    <xf numFmtId="0" fontId="0" fillId="4" borderId="48" xfId="0" applyFill="1" applyBorder="1" applyAlignment="1">
      <alignment vertical="center"/>
    </xf>
    <xf numFmtId="0" fontId="0" fillId="4" borderId="49" xfId="0" applyFill="1"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4" borderId="53" xfId="0" applyFill="1"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35"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49" fontId="0" fillId="0" borderId="5" xfId="5" applyNumberFormat="1" applyFont="1" applyBorder="1" applyAlignment="1">
      <alignment vertical="center"/>
    </xf>
    <xf numFmtId="177" fontId="0" fillId="0" borderId="30" xfId="5" applyNumberFormat="1" applyFont="1" applyBorder="1" applyAlignment="1">
      <alignment vertical="center"/>
    </xf>
    <xf numFmtId="177" fontId="0" fillId="0" borderId="31" xfId="5" applyNumberFormat="1" applyFont="1" applyBorder="1" applyAlignment="1">
      <alignment vertical="center"/>
    </xf>
    <xf numFmtId="0" fontId="0" fillId="0" borderId="3" xfId="0" applyBorder="1" applyAlignment="1">
      <alignment vertical="center"/>
    </xf>
    <xf numFmtId="0" fontId="0" fillId="0" borderId="65" xfId="0" applyBorder="1" applyAlignment="1">
      <alignment vertical="center"/>
    </xf>
    <xf numFmtId="0" fontId="0" fillId="0" borderId="28" xfId="0" applyBorder="1" applyAlignment="1">
      <alignment vertical="center"/>
    </xf>
    <xf numFmtId="0" fontId="0" fillId="4" borderId="44" xfId="0" applyFill="1" applyBorder="1" applyAlignment="1">
      <alignment vertical="center" wrapText="1"/>
    </xf>
    <xf numFmtId="0" fontId="0" fillId="4" borderId="30" xfId="0" applyFill="1" applyBorder="1" applyAlignment="1">
      <alignment vertical="center" wrapText="1"/>
    </xf>
    <xf numFmtId="176" fontId="0" fillId="4" borderId="45" xfId="0" applyNumberFormat="1" applyFill="1" applyBorder="1" applyAlignment="1">
      <alignment vertical="center"/>
    </xf>
    <xf numFmtId="176" fontId="0" fillId="4" borderId="46" xfId="0" applyNumberFormat="1" applyFill="1" applyBorder="1" applyAlignment="1">
      <alignment vertical="center"/>
    </xf>
    <xf numFmtId="0" fontId="0" fillId="0" borderId="24" xfId="0" applyBorder="1" applyAlignment="1">
      <alignment vertical="center"/>
    </xf>
    <xf numFmtId="177" fontId="0" fillId="0" borderId="66" xfId="0" applyNumberFormat="1" applyBorder="1" applyAlignment="1">
      <alignment vertical="center"/>
    </xf>
    <xf numFmtId="177" fontId="0" fillId="0" borderId="67" xfId="0" applyNumberFormat="1" applyBorder="1" applyAlignment="1">
      <alignment vertical="center"/>
    </xf>
    <xf numFmtId="0" fontId="0" fillId="0" borderId="68" xfId="0" applyBorder="1" applyAlignment="1">
      <alignment vertical="center"/>
    </xf>
    <xf numFmtId="177" fontId="0" fillId="0" borderId="69" xfId="0" applyNumberFormat="1" applyBorder="1" applyAlignment="1">
      <alignment vertical="center"/>
    </xf>
    <xf numFmtId="179" fontId="0" fillId="4" borderId="0" xfId="0" applyNumberFormat="1" applyFill="1" applyAlignment="1">
      <alignment vertical="center"/>
    </xf>
    <xf numFmtId="179" fontId="0" fillId="4" borderId="55" xfId="0" applyNumberFormat="1" applyFill="1" applyBorder="1" applyAlignment="1">
      <alignment vertical="center"/>
    </xf>
    <xf numFmtId="0" fontId="0" fillId="0" borderId="31" xfId="0" applyBorder="1" applyAlignment="1">
      <alignment vertical="center" wrapText="1"/>
    </xf>
    <xf numFmtId="176" fontId="0" fillId="0" borderId="69" xfId="0" applyNumberFormat="1" applyBorder="1" applyAlignment="1">
      <alignment vertical="center"/>
    </xf>
    <xf numFmtId="0" fontId="0" fillId="0" borderId="11" xfId="0" applyBorder="1" applyAlignment="1">
      <alignment horizontal="center" vertical="center"/>
    </xf>
    <xf numFmtId="177" fontId="0" fillId="0" borderId="11" xfId="0" applyNumberFormat="1" applyBorder="1" applyAlignment="1">
      <alignment vertical="center"/>
    </xf>
    <xf numFmtId="49" fontId="14" fillId="0" borderId="0" xfId="0" applyNumberFormat="1" applyFont="1" applyAlignment="1">
      <alignment horizontal="center" vertical="center" wrapText="1"/>
    </xf>
    <xf numFmtId="0" fontId="0" fillId="0" borderId="0" xfId="0" applyAlignment="1">
      <alignment vertical="top"/>
    </xf>
    <xf numFmtId="49" fontId="14" fillId="0" borderId="0" xfId="0" applyNumberFormat="1" applyFont="1"/>
    <xf numFmtId="0" fontId="14" fillId="0" borderId="0" xfId="0" applyFont="1"/>
    <xf numFmtId="0" fontId="14" fillId="0" borderId="0" xfId="0" applyFont="1" applyAlignment="1">
      <alignment vertical="top" wrapText="1" shrinkToFit="1"/>
    </xf>
    <xf numFmtId="0" fontId="0" fillId="0" borderId="0" xfId="0" applyAlignment="1">
      <alignment wrapText="1"/>
    </xf>
    <xf numFmtId="0" fontId="6" fillId="0" borderId="0" xfId="0" applyFont="1" applyAlignment="1">
      <alignment horizontal="center" vertical="center"/>
    </xf>
    <xf numFmtId="49" fontId="14" fillId="0" borderId="0" xfId="0" applyNumberFormat="1" applyFont="1" applyAlignment="1">
      <alignment vertical="top"/>
    </xf>
    <xf numFmtId="49" fontId="11" fillId="0" borderId="0" xfId="0" applyNumberFormat="1" applyFont="1"/>
    <xf numFmtId="177" fontId="0" fillId="0" borderId="70" xfId="0" applyNumberFormat="1" applyBorder="1" applyAlignment="1">
      <alignment vertical="center"/>
    </xf>
    <xf numFmtId="177" fontId="0" fillId="0" borderId="71" xfId="0" applyNumberFormat="1" applyBorder="1" applyAlignment="1">
      <alignment vertical="center"/>
    </xf>
    <xf numFmtId="177" fontId="0" fillId="0" borderId="72" xfId="0" applyNumberFormat="1" applyBorder="1" applyAlignment="1">
      <alignment vertical="center"/>
    </xf>
    <xf numFmtId="177" fontId="0" fillId="0" borderId="47" xfId="0" applyNumberFormat="1" applyBorder="1" applyAlignment="1">
      <alignment vertical="center"/>
    </xf>
    <xf numFmtId="0" fontId="0" fillId="0" borderId="49" xfId="0" applyBorder="1" applyAlignment="1">
      <alignment vertical="center"/>
    </xf>
    <xf numFmtId="0" fontId="0" fillId="0" borderId="44" xfId="0" applyBorder="1" applyAlignment="1">
      <alignment vertical="center"/>
    </xf>
    <xf numFmtId="177" fontId="0" fillId="0" borderId="46" xfId="0" applyNumberFormat="1" applyBorder="1" applyAlignment="1">
      <alignment vertical="center"/>
    </xf>
    <xf numFmtId="0" fontId="0" fillId="0" borderId="30" xfId="0" applyBorder="1" applyAlignment="1">
      <alignment vertical="center" wrapText="1"/>
    </xf>
    <xf numFmtId="176" fontId="0" fillId="0" borderId="46" xfId="0" applyNumberFormat="1" applyBorder="1" applyAlignment="1">
      <alignment vertical="center"/>
    </xf>
    <xf numFmtId="0" fontId="4" fillId="4" borderId="15" xfId="5" applyFont="1" applyFill="1" applyBorder="1" applyAlignment="1">
      <alignment vertical="center"/>
    </xf>
    <xf numFmtId="0" fontId="4" fillId="4" borderId="18" xfId="5" applyFont="1" applyFill="1" applyBorder="1" applyAlignment="1">
      <alignment vertical="center"/>
    </xf>
    <xf numFmtId="0" fontId="26" fillId="3" borderId="9" xfId="2" applyFont="1" applyFill="1" applyBorder="1" applyAlignment="1">
      <alignment vertical="center"/>
    </xf>
    <xf numFmtId="0" fontId="26" fillId="3" borderId="21" xfId="2" applyFont="1" applyFill="1" applyBorder="1" applyAlignment="1">
      <alignment vertical="center"/>
    </xf>
    <xf numFmtId="0" fontId="26" fillId="3" borderId="10" xfId="2" applyFont="1" applyFill="1" applyBorder="1" applyAlignment="1">
      <alignment vertical="center"/>
    </xf>
    <xf numFmtId="177" fontId="0" fillId="4" borderId="73" xfId="0" applyNumberFormat="1" applyFill="1" applyBorder="1" applyAlignment="1">
      <alignment vertical="center"/>
    </xf>
    <xf numFmtId="0" fontId="8" fillId="3" borderId="0" xfId="0" applyFont="1" applyFill="1" applyAlignment="1">
      <alignment vertical="center"/>
    </xf>
    <xf numFmtId="0" fontId="9" fillId="0" borderId="0" xfId="0" applyFont="1" applyAlignment="1">
      <alignment vertical="top"/>
    </xf>
    <xf numFmtId="0" fontId="9" fillId="3" borderId="0" xfId="0" applyFont="1" applyFill="1" applyAlignment="1">
      <alignment vertical="top" wrapText="1"/>
    </xf>
    <xf numFmtId="177" fontId="37" fillId="3" borderId="11" xfId="2" applyNumberFormat="1" applyFont="1" applyFill="1" applyBorder="1" applyAlignment="1">
      <alignment vertical="center"/>
    </xf>
    <xf numFmtId="0" fontId="37" fillId="3" borderId="0" xfId="0" applyFont="1" applyFill="1" applyAlignment="1">
      <alignment vertical="center"/>
    </xf>
    <xf numFmtId="0" fontId="37" fillId="3" borderId="0" xfId="2" applyFont="1" applyFill="1" applyAlignment="1">
      <alignment vertical="center"/>
    </xf>
    <xf numFmtId="177" fontId="37" fillId="3" borderId="0" xfId="2" applyNumberFormat="1" applyFont="1" applyFill="1" applyAlignment="1">
      <alignment vertical="center"/>
    </xf>
    <xf numFmtId="0" fontId="38" fillId="3" borderId="0" xfId="2" applyFont="1" applyFill="1" applyAlignment="1">
      <alignment vertical="center"/>
    </xf>
    <xf numFmtId="0" fontId="39" fillId="3" borderId="0" xfId="0" applyFont="1" applyFill="1" applyAlignment="1">
      <alignment vertical="center"/>
    </xf>
    <xf numFmtId="0" fontId="37" fillId="3" borderId="0" xfId="0" applyFont="1" applyFill="1" applyAlignment="1">
      <alignment vertical="top" wrapText="1"/>
    </xf>
    <xf numFmtId="0" fontId="38" fillId="3" borderId="0" xfId="0" applyFont="1" applyFill="1" applyAlignment="1">
      <alignment vertical="center"/>
    </xf>
    <xf numFmtId="0" fontId="39" fillId="3" borderId="0" xfId="2" applyFont="1" applyFill="1" applyAlignment="1">
      <alignment vertical="center"/>
    </xf>
    <xf numFmtId="177" fontId="40" fillId="3" borderId="11" xfId="2" applyNumberFormat="1" applyFont="1" applyFill="1" applyBorder="1" applyAlignment="1">
      <alignment vertical="center"/>
    </xf>
    <xf numFmtId="177" fontId="40" fillId="3" borderId="9" xfId="2" applyNumberFormat="1" applyFont="1" applyFill="1" applyBorder="1" applyAlignment="1">
      <alignment vertical="center"/>
    </xf>
    <xf numFmtId="177" fontId="40" fillId="3" borderId="14" xfId="2" applyNumberFormat="1" applyFont="1" applyFill="1" applyBorder="1" applyAlignment="1">
      <alignment vertical="center"/>
    </xf>
    <xf numFmtId="177" fontId="40" fillId="3" borderId="17" xfId="2" applyNumberFormat="1" applyFont="1" applyFill="1" applyBorder="1" applyAlignment="1">
      <alignment vertical="center"/>
    </xf>
    <xf numFmtId="177" fontId="40" fillId="3" borderId="20" xfId="2" applyNumberFormat="1" applyFont="1" applyFill="1" applyBorder="1" applyAlignment="1">
      <alignment vertical="center"/>
    </xf>
    <xf numFmtId="177" fontId="40" fillId="3" borderId="74" xfId="2" applyNumberFormat="1" applyFont="1" applyFill="1" applyBorder="1" applyAlignment="1">
      <alignment vertical="center"/>
    </xf>
    <xf numFmtId="177" fontId="40" fillId="0" borderId="11" xfId="2" applyNumberFormat="1" applyFont="1" applyBorder="1" applyAlignment="1">
      <alignment vertical="center"/>
    </xf>
    <xf numFmtId="177" fontId="40" fillId="3" borderId="75" xfId="2" applyNumberFormat="1" applyFont="1" applyFill="1" applyBorder="1" applyAlignment="1">
      <alignment vertical="center"/>
    </xf>
    <xf numFmtId="0" fontId="41" fillId="0" borderId="0" xfId="0" applyFont="1" applyAlignment="1">
      <alignment vertical="center"/>
    </xf>
    <xf numFmtId="0" fontId="41" fillId="0" borderId="5" xfId="0" applyFont="1" applyBorder="1" applyAlignment="1">
      <alignment vertical="center"/>
    </xf>
    <xf numFmtId="0" fontId="41" fillId="0" borderId="30" xfId="0" applyFont="1" applyBorder="1" applyAlignment="1">
      <alignment vertical="center"/>
    </xf>
    <xf numFmtId="0" fontId="41" fillId="0" borderId="31" xfId="0" applyFont="1" applyBorder="1" applyAlignment="1">
      <alignment vertical="center"/>
    </xf>
    <xf numFmtId="0" fontId="41" fillId="0" borderId="15" xfId="0" applyFont="1" applyBorder="1" applyAlignment="1">
      <alignment vertical="center"/>
    </xf>
    <xf numFmtId="177" fontId="41" fillId="0" borderId="32" xfId="0" applyNumberFormat="1" applyFont="1" applyBorder="1" applyAlignment="1">
      <alignment vertical="center"/>
    </xf>
    <xf numFmtId="177" fontId="41" fillId="0" borderId="33" xfId="0" applyNumberFormat="1" applyFont="1" applyBorder="1" applyAlignment="1">
      <alignment vertical="center"/>
    </xf>
    <xf numFmtId="177" fontId="41" fillId="0" borderId="34" xfId="0" applyNumberFormat="1" applyFont="1" applyBorder="1" applyAlignment="1">
      <alignment vertical="center"/>
    </xf>
    <xf numFmtId="0" fontId="41" fillId="4" borderId="15" xfId="0" applyFont="1" applyFill="1" applyBorder="1" applyAlignment="1">
      <alignment vertical="center"/>
    </xf>
    <xf numFmtId="177" fontId="41" fillId="4" borderId="32" xfId="0" applyNumberFormat="1" applyFont="1" applyFill="1" applyBorder="1" applyAlignment="1">
      <alignment vertical="center"/>
    </xf>
    <xf numFmtId="177" fontId="41" fillId="4" borderId="33" xfId="0" applyNumberFormat="1" applyFont="1" applyFill="1" applyBorder="1" applyAlignment="1">
      <alignment vertical="center"/>
    </xf>
    <xf numFmtId="177" fontId="41" fillId="4" borderId="34" xfId="0" applyNumberFormat="1" applyFont="1" applyFill="1" applyBorder="1" applyAlignment="1">
      <alignment vertical="center"/>
    </xf>
    <xf numFmtId="0" fontId="41" fillId="4" borderId="44" xfId="0" applyFont="1" applyFill="1" applyBorder="1" applyAlignment="1">
      <alignment vertical="center"/>
    </xf>
    <xf numFmtId="0" fontId="41" fillId="4" borderId="30" xfId="0" applyFont="1" applyFill="1" applyBorder="1" applyAlignment="1">
      <alignment vertical="center"/>
    </xf>
    <xf numFmtId="0" fontId="41" fillId="0" borderId="24" xfId="0" applyFont="1" applyBorder="1" applyAlignment="1">
      <alignment vertical="center"/>
    </xf>
    <xf numFmtId="177" fontId="41" fillId="0" borderId="35" xfId="0" applyNumberFormat="1" applyFont="1" applyBorder="1" applyAlignment="1">
      <alignment vertical="center"/>
    </xf>
    <xf numFmtId="177" fontId="41" fillId="0" borderId="3" xfId="0" applyNumberFormat="1" applyFont="1" applyBorder="1" applyAlignment="1">
      <alignment vertical="center"/>
    </xf>
    <xf numFmtId="177" fontId="41" fillId="0" borderId="36" xfId="0" applyNumberFormat="1" applyFont="1" applyBorder="1" applyAlignment="1">
      <alignment vertical="center"/>
    </xf>
    <xf numFmtId="177" fontId="41" fillId="4" borderId="35" xfId="0" applyNumberFormat="1" applyFont="1" applyFill="1" applyBorder="1" applyAlignment="1">
      <alignment vertical="center"/>
    </xf>
    <xf numFmtId="177" fontId="41" fillId="4" borderId="3" xfId="0" applyNumberFormat="1" applyFont="1" applyFill="1" applyBorder="1" applyAlignment="1">
      <alignment vertical="center"/>
    </xf>
    <xf numFmtId="177" fontId="41" fillId="4" borderId="36" xfId="0" applyNumberFormat="1" applyFont="1" applyFill="1" applyBorder="1" applyAlignment="1">
      <alignment vertical="center"/>
    </xf>
    <xf numFmtId="177" fontId="41" fillId="4" borderId="45" xfId="0" applyNumberFormat="1" applyFont="1" applyFill="1" applyBorder="1" applyAlignment="1">
      <alignment vertical="center"/>
    </xf>
    <xf numFmtId="177" fontId="41" fillId="4" borderId="47" xfId="0" applyNumberFormat="1" applyFont="1" applyFill="1" applyBorder="1" applyAlignment="1">
      <alignment vertical="center"/>
    </xf>
    <xf numFmtId="177" fontId="41" fillId="0" borderId="47" xfId="0" applyNumberFormat="1" applyFont="1" applyBorder="1" applyAlignment="1">
      <alignment vertical="center"/>
    </xf>
    <xf numFmtId="177" fontId="41" fillId="0" borderId="66" xfId="0" applyNumberFormat="1" applyFont="1" applyBorder="1" applyAlignment="1">
      <alignment vertical="center"/>
    </xf>
    <xf numFmtId="176" fontId="41" fillId="0" borderId="0" xfId="0" applyNumberFormat="1" applyFont="1" applyAlignment="1">
      <alignment vertical="center"/>
    </xf>
    <xf numFmtId="0" fontId="41" fillId="0" borderId="25" xfId="0" applyFont="1" applyBorder="1" applyAlignment="1">
      <alignment vertical="center"/>
    </xf>
    <xf numFmtId="177" fontId="41" fillId="0" borderId="37" xfId="0" applyNumberFormat="1" applyFont="1" applyBorder="1" applyAlignment="1">
      <alignment vertical="center"/>
    </xf>
    <xf numFmtId="177" fontId="41" fillId="0" borderId="38" xfId="0" applyNumberFormat="1" applyFont="1" applyBorder="1" applyAlignment="1">
      <alignment vertical="center"/>
    </xf>
    <xf numFmtId="177" fontId="41" fillId="0" borderId="39" xfId="0" applyNumberFormat="1" applyFont="1" applyBorder="1" applyAlignment="1">
      <alignment vertical="center"/>
    </xf>
    <xf numFmtId="177" fontId="41" fillId="0" borderId="0" xfId="0" applyNumberFormat="1" applyFont="1" applyAlignment="1">
      <alignment vertical="center"/>
    </xf>
    <xf numFmtId="0" fontId="41" fillId="0" borderId="29" xfId="0" applyFont="1" applyBorder="1" applyAlignment="1">
      <alignment vertical="center"/>
    </xf>
    <xf numFmtId="0" fontId="41" fillId="0" borderId="43" xfId="0" applyFont="1" applyBorder="1" applyAlignment="1">
      <alignment vertical="center"/>
    </xf>
    <xf numFmtId="0" fontId="41" fillId="4" borderId="48" xfId="0" applyFont="1" applyFill="1" applyBorder="1" applyAlignment="1">
      <alignment vertical="center"/>
    </xf>
    <xf numFmtId="0" fontId="41" fillId="4" borderId="49" xfId="0" applyFont="1" applyFill="1" applyBorder="1" applyAlignment="1">
      <alignment vertical="center"/>
    </xf>
    <xf numFmtId="0" fontId="41" fillId="0" borderId="49" xfId="0" applyFont="1" applyBorder="1" applyAlignment="1">
      <alignment vertical="center"/>
    </xf>
    <xf numFmtId="177" fontId="41" fillId="0" borderId="67" xfId="0" applyNumberFormat="1" applyFont="1" applyBorder="1" applyAlignment="1">
      <alignment vertical="center"/>
    </xf>
    <xf numFmtId="0" fontId="41" fillId="0" borderId="18" xfId="0" applyFont="1" applyBorder="1" applyAlignment="1">
      <alignment vertical="center"/>
    </xf>
    <xf numFmtId="0" fontId="41" fillId="4" borderId="18" xfId="0" applyFont="1" applyFill="1" applyBorder="1" applyAlignment="1">
      <alignment vertical="center"/>
    </xf>
    <xf numFmtId="177" fontId="41" fillId="4" borderId="37" xfId="0" applyNumberFormat="1" applyFont="1" applyFill="1" applyBorder="1" applyAlignment="1">
      <alignment vertical="center"/>
    </xf>
    <xf numFmtId="177" fontId="41" fillId="4" borderId="38" xfId="0" applyNumberFormat="1" applyFont="1" applyFill="1" applyBorder="1" applyAlignment="1">
      <alignment vertical="center"/>
    </xf>
    <xf numFmtId="177" fontId="41" fillId="4" borderId="39" xfId="0" applyNumberFormat="1" applyFont="1" applyFill="1" applyBorder="1" applyAlignment="1">
      <alignment vertical="center"/>
    </xf>
    <xf numFmtId="49" fontId="41" fillId="0" borderId="0" xfId="5" applyNumberFormat="1" applyFont="1" applyAlignment="1">
      <alignment vertical="center"/>
    </xf>
    <xf numFmtId="177" fontId="41" fillId="0" borderId="0" xfId="5" applyNumberFormat="1" applyFont="1" applyAlignment="1">
      <alignment vertical="center"/>
    </xf>
    <xf numFmtId="0" fontId="41" fillId="0" borderId="44" xfId="0" applyFont="1" applyBorder="1" applyAlignment="1">
      <alignment vertical="center"/>
    </xf>
    <xf numFmtId="0" fontId="41" fillId="0" borderId="68" xfId="0" applyFont="1" applyBorder="1" applyAlignment="1">
      <alignment vertical="center"/>
    </xf>
    <xf numFmtId="177" fontId="41" fillId="4" borderId="46" xfId="0" applyNumberFormat="1" applyFont="1" applyFill="1" applyBorder="1" applyAlignment="1">
      <alignment vertical="center"/>
    </xf>
    <xf numFmtId="177" fontId="41" fillId="0" borderId="46" xfId="0" applyNumberFormat="1" applyFont="1" applyBorder="1" applyAlignment="1">
      <alignment vertical="center"/>
    </xf>
    <xf numFmtId="177" fontId="41" fillId="0" borderId="69" xfId="0" applyNumberFormat="1" applyFont="1" applyBorder="1" applyAlignment="1">
      <alignment vertical="center"/>
    </xf>
    <xf numFmtId="0" fontId="41" fillId="0" borderId="50" xfId="0" applyFont="1" applyBorder="1" applyAlignment="1">
      <alignment vertical="center"/>
    </xf>
    <xf numFmtId="0" fontId="41" fillId="0" borderId="51" xfId="0" applyFont="1" applyBorder="1" applyAlignment="1">
      <alignment vertical="center"/>
    </xf>
    <xf numFmtId="0" fontId="41" fillId="0" borderId="52" xfId="0" applyFont="1" applyBorder="1" applyAlignment="1">
      <alignment vertical="center"/>
    </xf>
    <xf numFmtId="0" fontId="41" fillId="0" borderId="0" xfId="0" applyFont="1"/>
    <xf numFmtId="0" fontId="41" fillId="0" borderId="1" xfId="0" applyFont="1" applyBorder="1" applyAlignment="1">
      <alignment vertical="center"/>
    </xf>
    <xf numFmtId="0" fontId="41" fillId="0" borderId="59" xfId="0" applyFont="1" applyBorder="1" applyAlignment="1">
      <alignment vertical="center"/>
    </xf>
    <xf numFmtId="0" fontId="41" fillId="4" borderId="1" xfId="0" applyFont="1" applyFill="1" applyBorder="1" applyAlignment="1">
      <alignment vertical="center"/>
    </xf>
    <xf numFmtId="0" fontId="41" fillId="4" borderId="53" xfId="0" applyFont="1" applyFill="1" applyBorder="1" applyAlignment="1">
      <alignment vertical="center"/>
    </xf>
    <xf numFmtId="0" fontId="41" fillId="0" borderId="61" xfId="0" applyFont="1" applyBorder="1" applyAlignment="1">
      <alignment vertical="center"/>
    </xf>
    <xf numFmtId="0" fontId="41" fillId="0" borderId="62" xfId="0" applyFont="1" applyBorder="1" applyAlignment="1">
      <alignment vertical="center"/>
    </xf>
    <xf numFmtId="0" fontId="41" fillId="0" borderId="35" xfId="0" applyFont="1" applyBorder="1" applyAlignment="1">
      <alignment vertical="center"/>
    </xf>
    <xf numFmtId="0" fontId="41" fillId="0" borderId="63" xfId="0" applyFont="1" applyBorder="1" applyAlignment="1">
      <alignment vertical="center"/>
    </xf>
    <xf numFmtId="0" fontId="41" fillId="0" borderId="60" xfId="0" applyFont="1" applyBorder="1" applyAlignment="1">
      <alignment vertical="center"/>
    </xf>
    <xf numFmtId="177" fontId="41" fillId="4" borderId="28" xfId="0" applyNumberFormat="1" applyFont="1" applyFill="1" applyBorder="1" applyAlignment="1">
      <alignment vertical="center"/>
    </xf>
    <xf numFmtId="177" fontId="41" fillId="4" borderId="73" xfId="0" applyNumberFormat="1" applyFont="1" applyFill="1" applyBorder="1" applyAlignment="1">
      <alignment vertical="center"/>
    </xf>
    <xf numFmtId="179" fontId="41" fillId="0" borderId="0" xfId="0" applyNumberFormat="1" applyFont="1" applyAlignment="1">
      <alignment vertical="center"/>
    </xf>
    <xf numFmtId="0" fontId="41" fillId="0" borderId="54" xfId="0" applyFont="1" applyBorder="1" applyAlignment="1">
      <alignment vertical="center"/>
    </xf>
    <xf numFmtId="179" fontId="41" fillId="4" borderId="0" xfId="0" applyNumberFormat="1" applyFont="1" applyFill="1" applyAlignment="1">
      <alignment vertical="center"/>
    </xf>
    <xf numFmtId="179" fontId="41" fillId="4" borderId="55" xfId="0" applyNumberFormat="1" applyFont="1" applyFill="1" applyBorder="1" applyAlignment="1">
      <alignment vertical="center"/>
    </xf>
    <xf numFmtId="0" fontId="41" fillId="0" borderId="55" xfId="0" applyFont="1" applyBorder="1" applyAlignment="1">
      <alignment vertical="center"/>
    </xf>
    <xf numFmtId="0" fontId="41" fillId="0" borderId="8" xfId="0" applyFont="1" applyBorder="1" applyAlignment="1">
      <alignment vertical="center"/>
    </xf>
    <xf numFmtId="0" fontId="41" fillId="0" borderId="64" xfId="0" applyFont="1" applyBorder="1" applyAlignment="1">
      <alignment vertical="center"/>
    </xf>
    <xf numFmtId="0" fontId="41" fillId="0" borderId="56" xfId="0" applyFont="1" applyBorder="1" applyAlignment="1">
      <alignment vertical="center"/>
    </xf>
    <xf numFmtId="0" fontId="41" fillId="0" borderId="57" xfId="0" applyFont="1" applyBorder="1" applyAlignment="1">
      <alignment vertical="center"/>
    </xf>
    <xf numFmtId="0" fontId="41" fillId="0" borderId="58" xfId="0" applyFont="1" applyBorder="1" applyAlignment="1">
      <alignment vertical="center"/>
    </xf>
    <xf numFmtId="177" fontId="41" fillId="0" borderId="70" xfId="0" applyNumberFormat="1" applyFont="1" applyBorder="1" applyAlignment="1">
      <alignment vertical="center"/>
    </xf>
    <xf numFmtId="177" fontId="41" fillId="0" borderId="71" xfId="0" applyNumberFormat="1" applyFont="1" applyBorder="1" applyAlignment="1">
      <alignment vertical="center"/>
    </xf>
    <xf numFmtId="177" fontId="41" fillId="0" borderId="72" xfId="0" applyNumberFormat="1" applyFont="1" applyBorder="1" applyAlignment="1">
      <alignment vertical="center"/>
    </xf>
    <xf numFmtId="49" fontId="41" fillId="0" borderId="5" xfId="5" applyNumberFormat="1" applyFont="1" applyBorder="1" applyAlignment="1">
      <alignment vertical="center"/>
    </xf>
    <xf numFmtId="177" fontId="41" fillId="0" borderId="30" xfId="5" applyNumberFormat="1" applyFont="1" applyBorder="1" applyAlignment="1">
      <alignment vertical="center"/>
    </xf>
    <xf numFmtId="177" fontId="41" fillId="0" borderId="31" xfId="5" applyNumberFormat="1" applyFont="1" applyBorder="1" applyAlignment="1">
      <alignment vertical="center"/>
    </xf>
    <xf numFmtId="0" fontId="41" fillId="4" borderId="15" xfId="5" applyFont="1" applyFill="1" applyBorder="1" applyAlignment="1">
      <alignment vertical="center"/>
    </xf>
    <xf numFmtId="177" fontId="41" fillId="4" borderId="32" xfId="5" applyNumberFormat="1" applyFont="1" applyFill="1" applyBorder="1" applyAlignment="1">
      <alignment vertical="center"/>
    </xf>
    <xf numFmtId="177" fontId="41" fillId="4" borderId="33" xfId="5" applyNumberFormat="1" applyFont="1" applyFill="1" applyBorder="1" applyAlignment="1">
      <alignment vertical="center"/>
    </xf>
    <xf numFmtId="0" fontId="41" fillId="4" borderId="33" xfId="0" applyFont="1" applyFill="1" applyBorder="1" applyAlignment="1">
      <alignment vertical="center"/>
    </xf>
    <xf numFmtId="0" fontId="41" fillId="4" borderId="34" xfId="0" applyFont="1" applyFill="1" applyBorder="1" applyAlignment="1">
      <alignment vertical="center"/>
    </xf>
    <xf numFmtId="177" fontId="41" fillId="4" borderId="35" xfId="5" applyNumberFormat="1" applyFont="1" applyFill="1" applyBorder="1" applyAlignment="1">
      <alignment vertical="center"/>
    </xf>
    <xf numFmtId="177" fontId="41" fillId="4" borderId="3" xfId="5" applyNumberFormat="1" applyFont="1" applyFill="1" applyBorder="1" applyAlignment="1">
      <alignment vertical="center"/>
    </xf>
    <xf numFmtId="0" fontId="41" fillId="4" borderId="3" xfId="0" applyFont="1" applyFill="1" applyBorder="1" applyAlignment="1">
      <alignment vertical="center"/>
    </xf>
    <xf numFmtId="0" fontId="41" fillId="4" borderId="36" xfId="0" applyFont="1" applyFill="1" applyBorder="1" applyAlignment="1">
      <alignment vertical="center"/>
    </xf>
    <xf numFmtId="0" fontId="41" fillId="4" borderId="18" xfId="5" applyFont="1" applyFill="1" applyBorder="1" applyAlignment="1">
      <alignment vertical="center"/>
    </xf>
    <xf numFmtId="177" fontId="41" fillId="4" borderId="37" xfId="5" applyNumberFormat="1" applyFont="1" applyFill="1" applyBorder="1" applyAlignment="1">
      <alignment vertical="center"/>
    </xf>
    <xf numFmtId="177" fontId="41" fillId="4" borderId="38" xfId="5" applyNumberFormat="1" applyFont="1" applyFill="1" applyBorder="1" applyAlignment="1">
      <alignment vertical="center"/>
    </xf>
    <xf numFmtId="0" fontId="41" fillId="4" borderId="39" xfId="0" applyFont="1" applyFill="1" applyBorder="1" applyAlignment="1">
      <alignment vertical="center"/>
    </xf>
    <xf numFmtId="177" fontId="41" fillId="4" borderId="34" xfId="5" applyNumberFormat="1" applyFont="1" applyFill="1" applyBorder="1" applyAlignment="1">
      <alignment vertical="center"/>
    </xf>
    <xf numFmtId="177" fontId="41" fillId="4" borderId="36" xfId="5" applyNumberFormat="1" applyFont="1" applyFill="1" applyBorder="1" applyAlignment="1">
      <alignment vertical="center"/>
    </xf>
    <xf numFmtId="176" fontId="41" fillId="4" borderId="3" xfId="0" applyNumberFormat="1" applyFont="1" applyFill="1" applyBorder="1" applyAlignment="1">
      <alignment vertical="center"/>
    </xf>
    <xf numFmtId="0" fontId="41" fillId="4" borderId="38" xfId="0" applyFont="1" applyFill="1" applyBorder="1" applyAlignment="1">
      <alignment vertical="center"/>
    </xf>
    <xf numFmtId="177" fontId="41" fillId="4" borderId="39" xfId="5" applyNumberFormat="1" applyFont="1" applyFill="1" applyBorder="1" applyAlignment="1">
      <alignment vertical="center"/>
    </xf>
    <xf numFmtId="0" fontId="41" fillId="4" borderId="44" xfId="0" applyFont="1" applyFill="1" applyBorder="1" applyAlignment="1">
      <alignment vertical="center" wrapText="1"/>
    </xf>
    <xf numFmtId="0" fontId="41" fillId="4" borderId="30" xfId="0" applyFont="1" applyFill="1" applyBorder="1" applyAlignment="1">
      <alignment vertical="center" wrapText="1"/>
    </xf>
    <xf numFmtId="0" fontId="41" fillId="0" borderId="30" xfId="0" applyFont="1" applyBorder="1" applyAlignment="1">
      <alignment vertical="center" wrapText="1"/>
    </xf>
    <xf numFmtId="0" fontId="41" fillId="0" borderId="31" xfId="0" applyFont="1" applyBorder="1" applyAlignment="1">
      <alignment vertical="center" wrapText="1"/>
    </xf>
    <xf numFmtId="0" fontId="41" fillId="0" borderId="0" xfId="0" applyFont="1" applyAlignment="1">
      <alignment vertical="center" wrapText="1"/>
    </xf>
    <xf numFmtId="177" fontId="41" fillId="0" borderId="40" xfId="0" applyNumberFormat="1" applyFont="1" applyBorder="1" applyAlignment="1">
      <alignment vertical="center"/>
    </xf>
    <xf numFmtId="177" fontId="41" fillId="0" borderId="41" xfId="0" applyNumberFormat="1" applyFont="1" applyBorder="1" applyAlignment="1">
      <alignment vertical="center"/>
    </xf>
    <xf numFmtId="177" fontId="41" fillId="0" borderId="42" xfId="0" applyNumberFormat="1" applyFont="1" applyBorder="1" applyAlignment="1">
      <alignment vertical="center"/>
    </xf>
    <xf numFmtId="176" fontId="41" fillId="4" borderId="45" xfId="0" applyNumberFormat="1" applyFont="1" applyFill="1" applyBorder="1" applyAlignment="1">
      <alignment vertical="center"/>
    </xf>
    <xf numFmtId="176" fontId="41" fillId="4" borderId="46" xfId="0" applyNumberFormat="1" applyFont="1" applyFill="1" applyBorder="1" applyAlignment="1">
      <alignment vertical="center"/>
    </xf>
    <xf numFmtId="176" fontId="41" fillId="0" borderId="46" xfId="0" applyNumberFormat="1" applyFont="1" applyBorder="1" applyAlignment="1">
      <alignment vertical="center"/>
    </xf>
    <xf numFmtId="176" fontId="41" fillId="0" borderId="69" xfId="0" applyNumberFormat="1" applyFont="1" applyBorder="1" applyAlignment="1">
      <alignment vertical="center"/>
    </xf>
    <xf numFmtId="0" fontId="41" fillId="0" borderId="2" xfId="0" applyFont="1" applyBorder="1" applyAlignment="1">
      <alignment vertical="center"/>
    </xf>
    <xf numFmtId="0" fontId="41" fillId="0" borderId="6" xfId="0" applyFont="1" applyBorder="1" applyAlignment="1">
      <alignment vertical="center"/>
    </xf>
    <xf numFmtId="0" fontId="41" fillId="0" borderId="3" xfId="0" applyFont="1" applyBorder="1" applyAlignment="1">
      <alignment vertical="center"/>
    </xf>
    <xf numFmtId="0" fontId="41" fillId="0" borderId="65" xfId="0" applyFont="1" applyBorder="1" applyAlignment="1">
      <alignment vertical="center"/>
    </xf>
    <xf numFmtId="0" fontId="41" fillId="0" borderId="7" xfId="0" applyFont="1" applyBorder="1" applyAlignment="1">
      <alignment vertical="center"/>
    </xf>
    <xf numFmtId="0" fontId="41" fillId="0" borderId="28" xfId="0" applyFont="1" applyBorder="1" applyAlignment="1">
      <alignment vertical="center"/>
    </xf>
    <xf numFmtId="177" fontId="41" fillId="0" borderId="4" xfId="0" applyNumberFormat="1" applyFont="1" applyBorder="1" applyAlignment="1">
      <alignment vertical="center"/>
    </xf>
    <xf numFmtId="178" fontId="5" fillId="0" borderId="41" xfId="0" applyNumberFormat="1" applyFont="1" applyBorder="1" applyAlignment="1">
      <alignment vertical="top" wrapText="1"/>
    </xf>
    <xf numFmtId="177" fontId="0" fillId="5" borderId="11" xfId="0" applyNumberFormat="1" applyFill="1" applyBorder="1" applyAlignment="1">
      <alignment vertical="center"/>
    </xf>
    <xf numFmtId="0" fontId="17" fillId="2" borderId="23" xfId="7" applyFont="1" applyFill="1" applyBorder="1" applyAlignment="1">
      <alignment horizontal="center" vertical="center" wrapText="1"/>
    </xf>
    <xf numFmtId="0" fontId="18" fillId="2" borderId="27" xfId="7" applyFont="1" applyFill="1" applyBorder="1" applyAlignment="1">
      <alignment horizontal="center" vertical="center" wrapText="1"/>
    </xf>
    <xf numFmtId="0" fontId="18" fillId="2" borderId="24" xfId="7" applyFont="1" applyFill="1" applyBorder="1" applyAlignment="1">
      <alignment horizontal="center" vertical="center" wrapText="1"/>
    </xf>
    <xf numFmtId="0" fontId="18" fillId="2" borderId="22" xfId="7" applyFont="1" applyFill="1" applyBorder="1" applyAlignment="1">
      <alignment horizontal="center" vertical="center" wrapText="1"/>
    </xf>
    <xf numFmtId="0" fontId="18" fillId="2" borderId="0" xfId="7" applyFont="1" applyFill="1" applyAlignment="1">
      <alignment horizontal="center" vertical="center" wrapText="1"/>
    </xf>
    <xf numFmtId="0" fontId="18" fillId="2" borderId="43" xfId="7" applyFont="1" applyFill="1" applyBorder="1" applyAlignment="1">
      <alignment horizontal="center" vertical="center" wrapText="1"/>
    </xf>
    <xf numFmtId="0" fontId="18" fillId="2" borderId="25" xfId="7" applyFont="1" applyFill="1" applyBorder="1" applyAlignment="1">
      <alignment horizontal="center" vertical="center" wrapText="1"/>
    </xf>
    <xf numFmtId="0" fontId="18" fillId="2" borderId="29" xfId="7" applyFont="1" applyFill="1" applyBorder="1" applyAlignment="1">
      <alignment horizontal="center" vertical="center" wrapText="1"/>
    </xf>
    <xf numFmtId="0" fontId="18" fillId="2" borderId="26" xfId="7" applyFont="1" applyFill="1" applyBorder="1" applyAlignment="1">
      <alignment horizontal="center" vertical="center" wrapText="1"/>
    </xf>
    <xf numFmtId="0" fontId="14" fillId="0" borderId="0" xfId="0" applyFont="1" applyAlignment="1">
      <alignment vertical="top" wrapText="1"/>
    </xf>
    <xf numFmtId="0" fontId="0" fillId="0" borderId="0" xfId="0" applyAlignment="1">
      <alignment vertical="top" wrapText="1"/>
    </xf>
    <xf numFmtId="0" fontId="9" fillId="0" borderId="0" xfId="0" applyFont="1" applyAlignment="1">
      <alignment vertical="center" wrapText="1"/>
    </xf>
    <xf numFmtId="0" fontId="6" fillId="0" borderId="0" xfId="0" applyFont="1" applyAlignment="1">
      <alignment vertical="center" wrapText="1"/>
    </xf>
    <xf numFmtId="0" fontId="0" fillId="0" borderId="0" xfId="0" applyAlignment="1">
      <alignment wrapText="1"/>
    </xf>
    <xf numFmtId="0" fontId="6" fillId="0" borderId="0" xfId="0" applyFont="1" applyAlignment="1">
      <alignment horizontal="left" vertical="center" wrapText="1"/>
    </xf>
    <xf numFmtId="0" fontId="14" fillId="0" borderId="0" xfId="0" applyFont="1" applyAlignment="1">
      <alignment vertical="center" wrapText="1"/>
    </xf>
    <xf numFmtId="0" fontId="0" fillId="0" borderId="0" xfId="0" applyAlignment="1">
      <alignment vertical="center" wrapText="1"/>
    </xf>
    <xf numFmtId="0" fontId="6" fillId="0" borderId="0" xfId="0" applyFont="1" applyAlignment="1">
      <alignment horizontal="right" vertical="center"/>
    </xf>
    <xf numFmtId="0" fontId="16" fillId="0" borderId="0" xfId="0" applyFont="1" applyAlignment="1">
      <alignment horizontal="left" vertical="top"/>
    </xf>
    <xf numFmtId="0" fontId="6" fillId="0" borderId="0" xfId="0" applyFont="1" applyAlignment="1">
      <alignment vertical="top" wrapText="1"/>
    </xf>
    <xf numFmtId="0" fontId="9" fillId="0" borderId="0" xfId="0" applyFont="1" applyAlignment="1">
      <alignment horizontal="left" vertical="top"/>
    </xf>
    <xf numFmtId="0" fontId="14" fillId="0" borderId="0" xfId="0" applyFont="1" applyAlignment="1">
      <alignment wrapText="1"/>
    </xf>
    <xf numFmtId="0" fontId="6" fillId="0" borderId="0" xfId="0" applyFont="1" applyAlignment="1">
      <alignment horizontal="left" vertical="top" wrapText="1"/>
    </xf>
    <xf numFmtId="49" fontId="11" fillId="0" borderId="0" xfId="0" applyNumberFormat="1" applyFont="1" applyAlignment="1">
      <alignment horizontal="center" vertical="top"/>
    </xf>
    <xf numFmtId="49" fontId="14" fillId="0" borderId="0" xfId="0" applyNumberFormat="1" applyFont="1" applyAlignment="1">
      <alignment vertical="center" wrapText="1"/>
    </xf>
    <xf numFmtId="49" fontId="14" fillId="0" borderId="0" xfId="0" applyNumberFormat="1" applyFont="1" applyAlignment="1">
      <alignment vertical="top" wrapText="1"/>
    </xf>
    <xf numFmtId="49" fontId="14" fillId="0" borderId="0" xfId="0" applyNumberFormat="1" applyFont="1" applyAlignment="1">
      <alignment wrapText="1"/>
    </xf>
    <xf numFmtId="49" fontId="11" fillId="0" borderId="0" xfId="0" applyNumberFormat="1" applyFont="1" applyAlignment="1">
      <alignment vertical="center" wrapText="1"/>
    </xf>
    <xf numFmtId="49" fontId="11" fillId="0" borderId="0" xfId="0" applyNumberFormat="1" applyFont="1" applyAlignment="1">
      <alignment vertical="top" wrapText="1"/>
    </xf>
    <xf numFmtId="49" fontId="11" fillId="0" borderId="0" xfId="0" applyNumberFormat="1" applyFont="1" applyAlignment="1">
      <alignment horizontal="center" vertical="center"/>
    </xf>
    <xf numFmtId="0" fontId="14" fillId="0" borderId="0" xfId="0" applyFont="1" applyAlignment="1">
      <alignment vertical="center"/>
    </xf>
    <xf numFmtId="49" fontId="11" fillId="0" borderId="0" xfId="0" applyNumberFormat="1" applyFont="1" applyAlignment="1">
      <alignment vertical="center"/>
    </xf>
    <xf numFmtId="49" fontId="14" fillId="0" borderId="0" xfId="0" applyNumberFormat="1" applyFont="1" applyAlignment="1">
      <alignment horizontal="right" vertical="center"/>
    </xf>
    <xf numFmtId="49" fontId="0" fillId="0" borderId="0" xfId="0" applyNumberFormat="1" applyAlignment="1">
      <alignment horizontal="right" vertical="center"/>
    </xf>
    <xf numFmtId="49" fontId="14" fillId="0" borderId="0" xfId="0" applyNumberFormat="1" applyFont="1" applyAlignment="1">
      <alignment horizontal="center" vertical="center"/>
    </xf>
    <xf numFmtId="0" fontId="30" fillId="0" borderId="0" xfId="0" applyFont="1" applyAlignment="1">
      <alignment vertical="top" wrapText="1"/>
    </xf>
    <xf numFmtId="0" fontId="30" fillId="0" borderId="0" xfId="0" applyFont="1" applyAlignment="1">
      <alignment wrapText="1"/>
    </xf>
    <xf numFmtId="0" fontId="26" fillId="3" borderId="9" xfId="2" applyFont="1" applyFill="1" applyBorder="1" applyAlignment="1">
      <alignment vertical="center" wrapText="1"/>
    </xf>
    <xf numFmtId="0" fontId="26" fillId="3" borderId="21" xfId="2" applyFont="1" applyFill="1" applyBorder="1" applyAlignment="1">
      <alignment vertical="center" wrapText="1"/>
    </xf>
    <xf numFmtId="0" fontId="26" fillId="3" borderId="10" xfId="2" applyFont="1" applyFill="1" applyBorder="1" applyAlignment="1">
      <alignment vertical="center" wrapText="1"/>
    </xf>
    <xf numFmtId="0" fontId="26" fillId="3" borderId="68" xfId="2" applyFont="1" applyFill="1" applyBorder="1" applyAlignment="1">
      <alignment vertical="center" wrapText="1"/>
    </xf>
    <xf numFmtId="0" fontId="26" fillId="3" borderId="76" xfId="2" applyFont="1" applyFill="1" applyBorder="1" applyAlignment="1">
      <alignment vertical="center" wrapText="1"/>
    </xf>
    <xf numFmtId="0" fontId="26" fillId="3" borderId="75" xfId="2" applyFont="1" applyFill="1" applyBorder="1" applyAlignment="1">
      <alignment vertical="center" wrapText="1"/>
    </xf>
    <xf numFmtId="0" fontId="26" fillId="3" borderId="9" xfId="2" applyFont="1" applyFill="1" applyBorder="1" applyAlignment="1">
      <alignment vertical="center"/>
    </xf>
    <xf numFmtId="0" fontId="26" fillId="3" borderId="21" xfId="2" applyFont="1" applyFill="1" applyBorder="1" applyAlignment="1">
      <alignment vertical="center"/>
    </xf>
    <xf numFmtId="0" fontId="26" fillId="3" borderId="10" xfId="2" applyFont="1" applyFill="1" applyBorder="1" applyAlignment="1">
      <alignment vertical="center"/>
    </xf>
    <xf numFmtId="0" fontId="26" fillId="3" borderId="9" xfId="2" applyFont="1" applyFill="1" applyBorder="1" applyAlignment="1">
      <alignment horizontal="left" vertical="center" wrapText="1"/>
    </xf>
    <xf numFmtId="0" fontId="26" fillId="3" borderId="21" xfId="2" applyFont="1" applyFill="1" applyBorder="1" applyAlignment="1">
      <alignment horizontal="left" vertical="center" wrapText="1"/>
    </xf>
    <xf numFmtId="0" fontId="26" fillId="3" borderId="10" xfId="2" applyFont="1" applyFill="1" applyBorder="1" applyAlignment="1">
      <alignment horizontal="left" vertical="center" wrapText="1"/>
    </xf>
  </cellXfs>
  <cellStyles count="8">
    <cellStyle name="桁区切り 2" xfId="1" xr:uid="{3D80F0BE-D9E7-4197-B5E1-16CDB6B1C53A}"/>
    <cellStyle name="標準" xfId="0" builtinId="0"/>
    <cellStyle name="標準 2" xfId="2" xr:uid="{FBB61434-9032-4F21-A968-1A9F68D5DEAA}"/>
    <cellStyle name="標準_18振興局別クロス01" xfId="3" xr:uid="{C63D9102-837E-4BC0-BC25-97561BD56072}"/>
    <cellStyle name="標準_TEMPPRNT" xfId="4" xr:uid="{71D3A867-2EBB-46BE-B932-3A0A67923CDF}"/>
    <cellStyle name="標準_コピー ～ H14012総数（母集団拡大集計）" xfId="5" xr:uid="{8DD5B075-8221-4A3E-A41F-0E38AEC7EC1D}"/>
    <cellStyle name="標準_コピー ～ H14082振興局別（母集団拡大集計）" xfId="6" xr:uid="{2F1F531C-870F-462A-9AD2-5AD14F2B89E9}"/>
    <cellStyle name="標準_報告書②01（振興局問２第１社会）" xfId="7" xr:uid="{D155A1F2-FD14-4A96-8FE2-D46058A322E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2.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3.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4.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5.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3.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6.xml"/></Relationships>
</file>

<file path=xl/charts/_rels/chart27.xml.rels><?xml version="1.0" encoding="UTF-8" standalone="yes"?>
<Relationships xmlns="http://schemas.openxmlformats.org/package/2006/relationships"><Relationship Id="rId2" Type="http://schemas.openxmlformats.org/officeDocument/2006/relationships/chartUserShapes" Target="../drawings/drawing24.xml"/><Relationship Id="rId1" Type="http://schemas.openxmlformats.org/officeDocument/2006/relationships/themeOverride" Target="../theme/themeOverride7.xml"/></Relationships>
</file>

<file path=xl/charts/_rels/chart2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29.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9.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35.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6.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41.xml.rels><?xml version="1.0" encoding="UTF-8" standalone="yes"?>
<Relationships xmlns="http://schemas.openxmlformats.org/package/2006/relationships"><Relationship Id="rId2" Type="http://schemas.openxmlformats.org/officeDocument/2006/relationships/chartUserShapes" Target="../drawings/drawing38.xml"/><Relationship Id="rId1" Type="http://schemas.openxmlformats.org/officeDocument/2006/relationships/themeOverride" Target="../theme/themeOverride12.xml"/></Relationships>
</file>

<file path=xl/charts/_rels/chart43.xml.rels><?xml version="1.0" encoding="UTF-8" standalone="yes"?>
<Relationships xmlns="http://schemas.openxmlformats.org/package/2006/relationships"><Relationship Id="rId2" Type="http://schemas.openxmlformats.org/officeDocument/2006/relationships/chartUserShapes" Target="../drawings/drawing40.xml"/><Relationship Id="rId1" Type="http://schemas.openxmlformats.org/officeDocument/2006/relationships/themeOverride" Target="../theme/themeOverride13.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47.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48.xml.rels><?xml version="1.0" encoding="UTF-8" standalone="yes"?>
<Relationships xmlns="http://schemas.openxmlformats.org/package/2006/relationships"><Relationship Id="rId2" Type="http://schemas.openxmlformats.org/officeDocument/2006/relationships/chartUserShapes" Target="../drawings/drawing46.xml"/><Relationship Id="rId1" Type="http://schemas.openxmlformats.org/officeDocument/2006/relationships/themeOverride" Target="../theme/themeOverride14.xml"/></Relationships>
</file>

<file path=xl/charts/_rels/chart49.xml.rels><?xml version="1.0" encoding="UTF-8" standalone="yes"?>
<Relationships xmlns="http://schemas.openxmlformats.org/package/2006/relationships"><Relationship Id="rId2" Type="http://schemas.openxmlformats.org/officeDocument/2006/relationships/chartUserShapes" Target="../drawings/drawing47.xml"/><Relationship Id="rId1" Type="http://schemas.openxmlformats.org/officeDocument/2006/relationships/themeOverride" Target="../theme/themeOverride15.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53.xml.rels><?xml version="1.0" encoding="UTF-8" standalone="yes"?>
<Relationships xmlns="http://schemas.openxmlformats.org/package/2006/relationships"><Relationship Id="rId2" Type="http://schemas.openxmlformats.org/officeDocument/2006/relationships/chartUserShapes" Target="../drawings/drawing53.xml"/><Relationship Id="rId1" Type="http://schemas.openxmlformats.org/officeDocument/2006/relationships/themeOverride" Target="../theme/themeOverride16.xml"/></Relationships>
</file>

<file path=xl/charts/_rels/chart54.xml.rels><?xml version="1.0" encoding="UTF-8" standalone="yes"?>
<Relationships xmlns="http://schemas.openxmlformats.org/package/2006/relationships"><Relationship Id="rId2" Type="http://schemas.openxmlformats.org/officeDocument/2006/relationships/chartUserShapes" Target="../drawings/drawing54.xml"/><Relationship Id="rId1" Type="http://schemas.openxmlformats.org/officeDocument/2006/relationships/themeOverride" Target="../theme/themeOverride17.xml"/></Relationships>
</file>

<file path=xl/charts/_rels/chart55.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56.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57.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58.xml.rels><?xml version="1.0" encoding="UTF-8" standalone="yes"?>
<Relationships xmlns="http://schemas.openxmlformats.org/package/2006/relationships"><Relationship Id="rId2" Type="http://schemas.openxmlformats.org/officeDocument/2006/relationships/chartUserShapes" Target="../drawings/drawing60.xml"/><Relationship Id="rId1" Type="http://schemas.openxmlformats.org/officeDocument/2006/relationships/themeOverride" Target="../theme/themeOverride18.xml"/></Relationships>
</file>

<file path=xl/charts/_rels/chart59.xml.rels><?xml version="1.0" encoding="UTF-8" standalone="yes"?>
<Relationships xmlns="http://schemas.openxmlformats.org/package/2006/relationships"><Relationship Id="rId2" Type="http://schemas.openxmlformats.org/officeDocument/2006/relationships/chartUserShapes" Target="../drawings/drawing61.xml"/><Relationship Id="rId1" Type="http://schemas.openxmlformats.org/officeDocument/2006/relationships/themeOverride" Target="../theme/themeOverride1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1.xml.rels><?xml version="1.0" encoding="UTF-8" standalone="yes"?>
<Relationships xmlns="http://schemas.openxmlformats.org/package/2006/relationships"><Relationship Id="rId1" Type="http://schemas.openxmlformats.org/officeDocument/2006/relationships/chartUserShapes" Target="../drawings/drawing64.xml"/></Relationships>
</file>

<file path=xl/charts/_rels/chart64.xml.rels><?xml version="1.0" encoding="UTF-8" standalone="yes"?>
<Relationships xmlns="http://schemas.openxmlformats.org/package/2006/relationships"><Relationship Id="rId2" Type="http://schemas.openxmlformats.org/officeDocument/2006/relationships/chartUserShapes" Target="../drawings/drawing66.xml"/><Relationship Id="rId1" Type="http://schemas.openxmlformats.org/officeDocument/2006/relationships/themeOverride" Target="../theme/themeOverride20.xml"/></Relationships>
</file>

<file path=xl/charts/_rels/chart65.xml.rels><?xml version="1.0" encoding="UTF-8" standalone="yes"?>
<Relationships xmlns="http://schemas.openxmlformats.org/package/2006/relationships"><Relationship Id="rId2" Type="http://schemas.openxmlformats.org/officeDocument/2006/relationships/chartUserShapes" Target="../drawings/drawing67.xml"/><Relationship Id="rId1" Type="http://schemas.openxmlformats.org/officeDocument/2006/relationships/themeOverride" Target="../theme/themeOverride21.xml"/></Relationships>
</file>

<file path=xl/charts/_rels/chart68.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69.xml.rels><?xml version="1.0" encoding="UTF-8" standalone="yes"?>
<Relationships xmlns="http://schemas.openxmlformats.org/package/2006/relationships"><Relationship Id="rId1" Type="http://schemas.openxmlformats.org/officeDocument/2006/relationships/chartUserShapes" Target="../drawings/drawing71.xml"/></Relationships>
</file>

<file path=xl/charts/_rels/chart70.xml.rels><?xml version="1.0" encoding="UTF-8" standalone="yes"?>
<Relationships xmlns="http://schemas.openxmlformats.org/package/2006/relationships"><Relationship Id="rId1" Type="http://schemas.openxmlformats.org/officeDocument/2006/relationships/chartUserShapes" Target="../drawings/drawing72.xml"/></Relationships>
</file>

<file path=xl/charts/_rels/chart71.xml.rels><?xml version="1.0" encoding="UTF-8" standalone="yes"?>
<Relationships xmlns="http://schemas.openxmlformats.org/package/2006/relationships"><Relationship Id="rId2" Type="http://schemas.openxmlformats.org/officeDocument/2006/relationships/chartUserShapes" Target="../drawings/drawing74.xml"/><Relationship Id="rId1" Type="http://schemas.openxmlformats.org/officeDocument/2006/relationships/themeOverride" Target="../theme/themeOverride22.xml"/></Relationships>
</file>

<file path=xl/charts/_rels/chart72.xml.rels><?xml version="1.0" encoding="UTF-8" standalone="yes"?>
<Relationships xmlns="http://schemas.openxmlformats.org/package/2006/relationships"><Relationship Id="rId2" Type="http://schemas.openxmlformats.org/officeDocument/2006/relationships/chartUserShapes" Target="../drawings/drawing75.xml"/><Relationship Id="rId1" Type="http://schemas.openxmlformats.org/officeDocument/2006/relationships/themeOverride" Target="../theme/themeOverride23.xml"/></Relationships>
</file>

<file path=xl/charts/_rels/chart73.xml.rels><?xml version="1.0" encoding="UTF-8" standalone="yes"?>
<Relationships xmlns="http://schemas.openxmlformats.org/package/2006/relationships"><Relationship Id="rId2" Type="http://schemas.openxmlformats.org/officeDocument/2006/relationships/chartUserShapes" Target="../drawings/drawing77.xml"/><Relationship Id="rId1" Type="http://schemas.openxmlformats.org/officeDocument/2006/relationships/themeOverride" Target="../theme/themeOverride24.xml"/></Relationships>
</file>

<file path=xl/charts/_rels/chart77.xml.rels><?xml version="1.0" encoding="UTF-8" standalone="yes"?>
<Relationships xmlns="http://schemas.openxmlformats.org/package/2006/relationships"><Relationship Id="rId1" Type="http://schemas.openxmlformats.org/officeDocument/2006/relationships/chartUserShapes" Target="../drawings/drawing79.xml"/></Relationships>
</file>

<file path=xl/charts/_rels/chart78.xml.rels><?xml version="1.0" encoding="UTF-8" standalone="yes"?>
<Relationships xmlns="http://schemas.openxmlformats.org/package/2006/relationships"><Relationship Id="rId1" Type="http://schemas.openxmlformats.org/officeDocument/2006/relationships/chartUserShapes" Target="../drawings/drawing80.xml"/></Relationships>
</file>

<file path=xl/charts/_rels/chart79.xml.rels><?xml version="1.0" encoding="UTF-8" standalone="yes"?>
<Relationships xmlns="http://schemas.openxmlformats.org/package/2006/relationships"><Relationship Id="rId1" Type="http://schemas.openxmlformats.org/officeDocument/2006/relationships/chartUserShapes" Target="../drawings/drawing81.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759-40C8-9593-F49B47F327F8}"/>
              </c:ext>
            </c:extLst>
          </c:dPt>
          <c:dLbls>
            <c:dLbl>
              <c:idx val="0"/>
              <c:numFmt formatCode="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759-40C8-9593-F49B47F327F8}"/>
                </c:ext>
              </c:extLst>
            </c:dLbl>
            <c:dLbl>
              <c:idx val="1"/>
              <c:numFmt formatCode="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759-40C8-9593-F49B47F327F8}"/>
                </c:ext>
              </c:extLst>
            </c:dLbl>
            <c:dLbl>
              <c:idx val="2"/>
              <c:numFmt formatCode="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59-40C8-9593-F49B47F327F8}"/>
                </c:ext>
              </c:extLst>
            </c:dLbl>
            <c:dLbl>
              <c:idx val="3"/>
              <c:numFmt formatCode="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59-40C8-9593-F49B47F327F8}"/>
                </c:ext>
              </c:extLst>
            </c:dLbl>
            <c:numFmt formatCode="0%" sourceLinked="0"/>
            <c:spPr>
              <a:noFill/>
              <a:ln w="25400">
                <a:noFill/>
              </a:ln>
            </c:spPr>
            <c:txPr>
              <a:bodyPr wrap="square" lIns="38100" tIns="19050" rIns="38100" bIns="19050" anchor="ctr">
                <a:spAutoFit/>
              </a:bodyPr>
              <a:lstStyle/>
              <a:p>
                <a:pPr>
                  <a:defRPr sz="2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4-E759-40C8-9593-F49B47F327F8}"/>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72317926207509E-2"/>
          <c:y val="0.10139877451440689"/>
          <c:w val="0.87299332301645405"/>
          <c:h val="0.74475651626098882"/>
        </c:manualLayout>
      </c:layout>
      <c:barChart>
        <c:barDir val="bar"/>
        <c:grouping val="percentStacked"/>
        <c:varyColors val="0"/>
        <c:ser>
          <c:idx val="0"/>
          <c:order val="0"/>
          <c:tx>
            <c:strRef>
              <c:f>'データ（居住地等別）（要確認）'!$C$9</c:f>
              <c:strCache>
                <c:ptCount val="1"/>
                <c:pt idx="0">
                  <c:v>取り組んでいる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'データ（居住地等別）（要確認）'!$B$10:$B$12</c:f>
              <c:strCache>
                <c:ptCount val="3"/>
                <c:pt idx="0">
                  <c:v>県計</c:v>
                </c:pt>
                <c:pt idx="1">
                  <c:v>男</c:v>
                </c:pt>
                <c:pt idx="2">
                  <c:v>女</c:v>
                </c:pt>
              </c:strCache>
            </c:strRef>
          </c:cat>
          <c:val>
            <c:numRef>
              <c:f>'データ（居住地等別）（要確認）'!$C$10:$C$12</c:f>
              <c:numCache>
                <c:formatCode>0.0</c:formatCode>
                <c:ptCount val="3"/>
                <c:pt idx="0">
                  <c:v>45.2</c:v>
                </c:pt>
                <c:pt idx="1">
                  <c:v>47</c:v>
                </c:pt>
                <c:pt idx="2">
                  <c:v>43.8</c:v>
                </c:pt>
              </c:numCache>
            </c:numRef>
          </c:val>
          <c:extLst>
            <c:ext xmlns:c16="http://schemas.microsoft.com/office/drawing/2014/chart" uri="{C3380CC4-5D6E-409C-BE32-E72D297353CC}">
              <c16:uniqueId val="{00000000-D906-4C0E-AB02-090D654890DD}"/>
            </c:ext>
          </c:extLst>
        </c:ser>
        <c:ser>
          <c:idx val="1"/>
          <c:order val="1"/>
          <c:tx>
            <c:strRef>
              <c:f>'データ（居住地等別）（要確認）'!$D$9</c:f>
              <c:strCache>
                <c:ptCount val="1"/>
                <c:pt idx="0">
                  <c:v>取り組んでいない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'データ（居住地等別）（要確認）'!$B$10:$B$12</c:f>
              <c:strCache>
                <c:ptCount val="3"/>
                <c:pt idx="0">
                  <c:v>県計</c:v>
                </c:pt>
                <c:pt idx="1">
                  <c:v>男</c:v>
                </c:pt>
                <c:pt idx="2">
                  <c:v>女</c:v>
                </c:pt>
              </c:strCache>
            </c:strRef>
          </c:cat>
          <c:val>
            <c:numRef>
              <c:f>'データ（居住地等別）（要確認）'!$D$10:$D$12</c:f>
              <c:numCache>
                <c:formatCode>0.0</c:formatCode>
                <c:ptCount val="3"/>
                <c:pt idx="0">
                  <c:v>53.3</c:v>
                </c:pt>
                <c:pt idx="1">
                  <c:v>51.6</c:v>
                </c:pt>
                <c:pt idx="2">
                  <c:v>54.499999999999993</c:v>
                </c:pt>
              </c:numCache>
            </c:numRef>
          </c:val>
          <c:extLst>
            <c:ext xmlns:c16="http://schemas.microsoft.com/office/drawing/2014/chart" uri="{C3380CC4-5D6E-409C-BE32-E72D297353CC}">
              <c16:uniqueId val="{00000001-D906-4C0E-AB02-090D654890DD}"/>
            </c:ext>
          </c:extLst>
        </c:ser>
        <c:ser>
          <c:idx val="2"/>
          <c:order val="2"/>
          <c:tx>
            <c:strRef>
              <c:f>'データ（居住地等別）（要確認）'!$E$9</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2.3369626239627735E-2"/>
                  <c:y val="-1.5117786202650595E-2"/>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906-4C0E-AB02-090D654890DD}"/>
                </c:ext>
              </c:extLst>
            </c:dLbl>
            <c:dLbl>
              <c:idx val="1"/>
              <c:layout>
                <c:manualLayout>
                  <c:x val="2.3154848046309556E-2"/>
                  <c:y val="0"/>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906-4C0E-AB02-090D654890DD}"/>
                </c:ext>
              </c:extLst>
            </c:dLbl>
            <c:dLbl>
              <c:idx val="2"/>
              <c:layout>
                <c:manualLayout>
                  <c:x val="2.5728707359634083E-2"/>
                  <c:y val="4.0504196234729918E-7"/>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906-4C0E-AB02-090D654890DD}"/>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'データ（居住地等別）（要確認）'!$B$10:$B$12</c:f>
              <c:strCache>
                <c:ptCount val="3"/>
                <c:pt idx="0">
                  <c:v>県計</c:v>
                </c:pt>
                <c:pt idx="1">
                  <c:v>男</c:v>
                </c:pt>
                <c:pt idx="2">
                  <c:v>女</c:v>
                </c:pt>
              </c:strCache>
            </c:strRef>
          </c:cat>
          <c:val>
            <c:numRef>
              <c:f>'データ（居住地等別）（要確認）'!$E$10:$E$12</c:f>
              <c:numCache>
                <c:formatCode>0.0</c:formatCode>
                <c:ptCount val="3"/>
                <c:pt idx="0">
                  <c:v>1.5</c:v>
                </c:pt>
                <c:pt idx="1">
                  <c:v>1.4</c:v>
                </c:pt>
                <c:pt idx="2">
                  <c:v>1.7</c:v>
                </c:pt>
              </c:numCache>
            </c:numRef>
          </c:val>
          <c:extLst>
            <c:ext xmlns:c16="http://schemas.microsoft.com/office/drawing/2014/chart" uri="{C3380CC4-5D6E-409C-BE32-E72D297353CC}">
              <c16:uniqueId val="{00000005-D906-4C0E-AB02-090D654890DD}"/>
            </c:ext>
          </c:extLst>
        </c:ser>
        <c:dLbls>
          <c:showLegendKey val="0"/>
          <c:showVal val="0"/>
          <c:showCatName val="0"/>
          <c:showSerName val="0"/>
          <c:showPercent val="0"/>
          <c:showBubbleSize val="0"/>
        </c:dLbls>
        <c:gapWidth val="40"/>
        <c:overlap val="100"/>
        <c:axId val="191283807"/>
        <c:axId val="1"/>
      </c:barChart>
      <c:lineChart>
        <c:grouping val="standard"/>
        <c:varyColors val="0"/>
        <c:ser>
          <c:idx val="3"/>
          <c:order val="3"/>
          <c:tx>
            <c:strRef>
              <c:f>'データ（居住地等別）（要確認）'!$F$9</c:f>
              <c:strCache>
                <c:ptCount val="1"/>
              </c:strCache>
            </c:strRef>
          </c:tx>
          <c:spPr>
            <a:ln>
              <a:solidFill>
                <a:schemeClr val="bg1"/>
              </a:solidFill>
            </a:ln>
          </c:spPr>
          <c:marker>
            <c:symbol val="none"/>
          </c:marker>
          <c:val>
            <c:numRef>
              <c:f>'データ（居住地等別）（要確認）'!$F$10:$F$12</c:f>
              <c:numCache>
                <c:formatCode>General</c:formatCode>
                <c:ptCount val="3"/>
              </c:numCache>
            </c:numRef>
          </c:val>
          <c:smooth val="0"/>
          <c:extLst>
            <c:ext xmlns:c16="http://schemas.microsoft.com/office/drawing/2014/chart" uri="{C3380CC4-5D6E-409C-BE32-E72D297353CC}">
              <c16:uniqueId val="{00000006-D906-4C0E-AB02-090D654890DD}"/>
            </c:ext>
          </c:extLst>
        </c:ser>
        <c:dLbls>
          <c:showLegendKey val="0"/>
          <c:showVal val="0"/>
          <c:showCatName val="0"/>
          <c:showSerName val="0"/>
          <c:showPercent val="0"/>
          <c:showBubbleSize val="0"/>
        </c:dLbls>
        <c:marker val="1"/>
        <c:smooth val="0"/>
        <c:axId val="3"/>
        <c:axId val="4"/>
      </c:lineChart>
      <c:catAx>
        <c:axId val="191283807"/>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91283807"/>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24312605642095028"/>
          <c:y val="0.86836053102057897"/>
          <c:w val="0.68162129516733716"/>
          <c:h val="0.11352695043554339"/>
        </c:manualLayout>
      </c:layout>
      <c:overlay val="0"/>
      <c:spPr>
        <a:solidFill>
          <a:srgbClr val="FFFFFF"/>
        </a:solidFill>
        <a:ln w="3175">
          <a:noFill/>
          <a:prstDash val="solid"/>
        </a:ln>
      </c:spPr>
      <c:txPr>
        <a:bodyPr/>
        <a:lstStyle/>
        <a:p>
          <a:pPr>
            <a:defRPr sz="90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84080576130659E-2"/>
          <c:y val="0.1017547346310809"/>
          <c:w val="0.86666329372551143"/>
          <c:h val="0.74386219799272868"/>
        </c:manualLayout>
      </c:layout>
      <c:barChart>
        <c:barDir val="bar"/>
        <c:grouping val="percentStacked"/>
        <c:varyColors val="0"/>
        <c:ser>
          <c:idx val="0"/>
          <c:order val="0"/>
          <c:tx>
            <c:strRef>
              <c:f>'データ（居住地等別）（要確認）'!$C$13</c:f>
              <c:strCache>
                <c:ptCount val="1"/>
                <c:pt idx="0">
                  <c:v>取り組んでいる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'データ（居住地等別）（要確認）'!$B$14:$B$21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'データ（居住地等別）（要確認）'!$C$14:$C$21</c:f>
              <c:numCache>
                <c:formatCode>0.0</c:formatCode>
                <c:ptCount val="8"/>
                <c:pt idx="0">
                  <c:v>45.2</c:v>
                </c:pt>
                <c:pt idx="1">
                  <c:v>61.300000000000004</c:v>
                </c:pt>
                <c:pt idx="2">
                  <c:v>61.5</c:v>
                </c:pt>
                <c:pt idx="3">
                  <c:v>59.4</c:v>
                </c:pt>
                <c:pt idx="4">
                  <c:v>50.8</c:v>
                </c:pt>
                <c:pt idx="5">
                  <c:v>49.9</c:v>
                </c:pt>
                <c:pt idx="6">
                  <c:v>40.6</c:v>
                </c:pt>
                <c:pt idx="7">
                  <c:v>37.299999999999997</c:v>
                </c:pt>
              </c:numCache>
            </c:numRef>
          </c:val>
          <c:extLst>
            <c:ext xmlns:c16="http://schemas.microsoft.com/office/drawing/2014/chart" uri="{C3380CC4-5D6E-409C-BE32-E72D297353CC}">
              <c16:uniqueId val="{00000000-5266-4F85-93D7-396365D290D1}"/>
            </c:ext>
          </c:extLst>
        </c:ser>
        <c:ser>
          <c:idx val="1"/>
          <c:order val="1"/>
          <c:tx>
            <c:strRef>
              <c:f>'データ（居住地等別）（要確認）'!$D$13</c:f>
              <c:strCache>
                <c:ptCount val="1"/>
                <c:pt idx="0">
                  <c:v>取り組んでいない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'データ（居住地等別）（要確認）'!$B$14:$B$21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'データ（居住地等別）（要確認）'!$D$14:$D$21</c:f>
              <c:numCache>
                <c:formatCode>0.0</c:formatCode>
                <c:ptCount val="8"/>
                <c:pt idx="0">
                  <c:v>53.3</c:v>
                </c:pt>
                <c:pt idx="1">
                  <c:v>35.6</c:v>
                </c:pt>
                <c:pt idx="2">
                  <c:v>38.5</c:v>
                </c:pt>
                <c:pt idx="3">
                  <c:v>39.700000000000003</c:v>
                </c:pt>
                <c:pt idx="4">
                  <c:v>48.6</c:v>
                </c:pt>
                <c:pt idx="5">
                  <c:v>48.9</c:v>
                </c:pt>
                <c:pt idx="6">
                  <c:v>58.499999999999993</c:v>
                </c:pt>
                <c:pt idx="7">
                  <c:v>59.999999999999993</c:v>
                </c:pt>
              </c:numCache>
            </c:numRef>
          </c:val>
          <c:extLst>
            <c:ext xmlns:c16="http://schemas.microsoft.com/office/drawing/2014/chart" uri="{C3380CC4-5D6E-409C-BE32-E72D297353CC}">
              <c16:uniqueId val="{00000001-5266-4F85-93D7-396365D290D1}"/>
            </c:ext>
          </c:extLst>
        </c:ser>
        <c:ser>
          <c:idx val="2"/>
          <c:order val="2"/>
          <c:tx>
            <c:strRef>
              <c:f>'データ（居住地等別）（要確認）'!$E$13</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2.3403888302621967E-2"/>
                  <c:y val="8.1322135275305925E-7"/>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266-4F85-93D7-396365D290D1}"/>
                </c:ext>
              </c:extLst>
            </c:dLbl>
            <c:dLbl>
              <c:idx val="1"/>
              <c:layout>
                <c:manualLayout>
                  <c:x val="3.0930879129799339E-2"/>
                  <c:y val="6.8391915766532281E-4"/>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266-4F85-93D7-396365D290D1}"/>
                </c:ext>
              </c:extLst>
            </c:dLbl>
            <c:dLbl>
              <c:idx val="2"/>
              <c:layout>
                <c:manualLayout>
                  <c:x val="1.7391304347826087E-2"/>
                  <c:y val="7.6354092106567986E-7"/>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266-4F85-93D7-396365D290D1}"/>
                </c:ext>
              </c:extLst>
            </c:dLbl>
            <c:dLbl>
              <c:idx val="3"/>
              <c:layout>
                <c:manualLayout>
                  <c:x val="2.3051162083000495E-2"/>
                  <c:y val="1.1453113815762979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266-4F85-93D7-396365D290D1}"/>
                </c:ext>
              </c:extLst>
            </c:dLbl>
            <c:dLbl>
              <c:idx val="4"/>
              <c:layout>
                <c:manualLayout>
                  <c:x val="2.3042489254060633E-2"/>
                  <c:y val="-4.8309234073013602E-3"/>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266-4F85-93D7-396365D290D1}"/>
                </c:ext>
              </c:extLst>
            </c:dLbl>
            <c:dLbl>
              <c:idx val="5"/>
              <c:layout>
                <c:manualLayout>
                  <c:x val="2.2102375733960931E-2"/>
                  <c:y val="2.033053381882648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266-4F85-93D7-396365D290D1}"/>
                </c:ext>
              </c:extLst>
            </c:dLbl>
            <c:dLbl>
              <c:idx val="6"/>
              <c:layout>
                <c:manualLayout>
                  <c:x val="2.3033968580014455E-2"/>
                  <c:y val="1.9852063946552137E-5"/>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266-4F85-93D7-396365D290D1}"/>
                </c:ext>
              </c:extLst>
            </c:dLbl>
            <c:dLbl>
              <c:idx val="7"/>
              <c:layout>
                <c:manualLayout>
                  <c:x val="2.9416281083421272E-2"/>
                  <c:y val="1.2198320292242602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266-4F85-93D7-396365D290D1}"/>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'データ（居住地等別）（要確認）'!$B$14:$B$21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'データ（居住地等別）（要確認）'!$E$14:$E$21</c:f>
              <c:numCache>
                <c:formatCode>0.0</c:formatCode>
                <c:ptCount val="8"/>
                <c:pt idx="0">
                  <c:v>1.5</c:v>
                </c:pt>
                <c:pt idx="1">
                  <c:v>3.1</c:v>
                </c:pt>
                <c:pt idx="2">
                  <c:v>0</c:v>
                </c:pt>
                <c:pt idx="3">
                  <c:v>0.9</c:v>
                </c:pt>
                <c:pt idx="4">
                  <c:v>0.6</c:v>
                </c:pt>
                <c:pt idx="5">
                  <c:v>1.2</c:v>
                </c:pt>
                <c:pt idx="6">
                  <c:v>0.9</c:v>
                </c:pt>
                <c:pt idx="7">
                  <c:v>2.7</c:v>
                </c:pt>
              </c:numCache>
            </c:numRef>
          </c:val>
          <c:extLst>
            <c:ext xmlns:c16="http://schemas.microsoft.com/office/drawing/2014/chart" uri="{C3380CC4-5D6E-409C-BE32-E72D297353CC}">
              <c16:uniqueId val="{0000000A-5266-4F85-93D7-396365D290D1}"/>
            </c:ext>
          </c:extLst>
        </c:ser>
        <c:dLbls>
          <c:showLegendKey val="0"/>
          <c:showVal val="0"/>
          <c:showCatName val="0"/>
          <c:showSerName val="0"/>
          <c:showPercent val="0"/>
          <c:showBubbleSize val="0"/>
        </c:dLbls>
        <c:gapWidth val="40"/>
        <c:overlap val="100"/>
        <c:axId val="191234367"/>
        <c:axId val="1"/>
      </c:barChart>
      <c:lineChart>
        <c:grouping val="standard"/>
        <c:varyColors val="0"/>
        <c:ser>
          <c:idx val="3"/>
          <c:order val="3"/>
          <c:tx>
            <c:strRef>
              <c:f>'データ（居住地等別）（要確認）'!$F$13</c:f>
              <c:strCache>
                <c:ptCount val="1"/>
              </c:strCache>
            </c:strRef>
          </c:tx>
          <c:spPr>
            <a:ln>
              <a:solidFill>
                <a:schemeClr val="bg1"/>
              </a:solidFill>
            </a:ln>
          </c:spPr>
          <c:marker>
            <c:symbol val="none"/>
          </c:marker>
          <c:val>
            <c:numRef>
              <c:f>'データ（居住地等別）（要確認）'!$F$14:$F$21</c:f>
              <c:numCache>
                <c:formatCode>General</c:formatCode>
                <c:ptCount val="8"/>
              </c:numCache>
            </c:numRef>
          </c:val>
          <c:smooth val="0"/>
          <c:extLst>
            <c:ext xmlns:c16="http://schemas.microsoft.com/office/drawing/2014/chart" uri="{C3380CC4-5D6E-409C-BE32-E72D297353CC}">
              <c16:uniqueId val="{0000000B-5266-4F85-93D7-396365D290D1}"/>
            </c:ext>
          </c:extLst>
        </c:ser>
        <c:dLbls>
          <c:showLegendKey val="0"/>
          <c:showVal val="0"/>
          <c:showCatName val="0"/>
          <c:showSerName val="0"/>
          <c:showPercent val="0"/>
          <c:showBubbleSize val="0"/>
        </c:dLbls>
        <c:marker val="1"/>
        <c:smooth val="0"/>
        <c:axId val="3"/>
        <c:axId val="4"/>
      </c:lineChart>
      <c:catAx>
        <c:axId val="191234367"/>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日本語用のフォントを使用)"/>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min val="0"/>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91234367"/>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23188436228080184"/>
          <c:y val="0.8666666666666667"/>
          <c:w val="0.69710236220472432"/>
          <c:h val="0.11151515151515157"/>
        </c:manualLayout>
      </c:layout>
      <c:overlay val="0"/>
      <c:spPr>
        <a:solidFill>
          <a:srgbClr val="FFFFFF"/>
        </a:solidFill>
        <a:ln w="3175">
          <a:noFill/>
          <a:prstDash val="solid"/>
        </a:ln>
      </c:spPr>
      <c:txPr>
        <a:bodyPr/>
        <a:lstStyle/>
        <a:p>
          <a:pPr>
            <a:defRPr sz="90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大きな病院と診療所（開業医）に行っている人の割合</a:t>
            </a:r>
          </a:p>
        </c:rich>
      </c:tx>
      <c:layout>
        <c:manualLayout>
          <c:xMode val="edge"/>
          <c:yMode val="edge"/>
          <c:x val="1.2559985718138345E-2"/>
          <c:y val="5.172375535077043E-2"/>
        </c:manualLayout>
      </c:layout>
      <c:overlay val="0"/>
      <c:spPr>
        <a:noFill/>
        <a:ln w="25400">
          <a:noFill/>
        </a:ln>
      </c:spPr>
    </c:title>
    <c:autoTitleDeleted val="0"/>
    <c:plotArea>
      <c:layout>
        <c:manualLayout>
          <c:layoutTarget val="inner"/>
          <c:xMode val="edge"/>
          <c:yMode val="edge"/>
          <c:x val="9.7774536504210488E-2"/>
          <c:y val="0.42419445976896197"/>
          <c:w val="0.87365242925747377"/>
          <c:h val="0.53448575838361168"/>
        </c:manualLayout>
      </c:layout>
      <c:barChart>
        <c:barDir val="bar"/>
        <c:grouping val="stacked"/>
        <c:varyColors val="0"/>
        <c:ser>
          <c:idx val="1"/>
          <c:order val="0"/>
          <c:tx>
            <c:strRef>
              <c:f>'データ（Q1～Q12)'!$B$28</c:f>
              <c:strCache>
                <c:ptCount val="1"/>
                <c:pt idx="0">
                  <c:v>どちらかと言えば、医師や診療科が多い大きな病院に行っている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'データ（Q1～Q12)'!$A$29:$A$30</c:f>
              <c:strCache>
                <c:ptCount val="2"/>
                <c:pt idx="0">
                  <c:v>令和８年</c:v>
                </c:pt>
                <c:pt idx="1">
                  <c:v>令和６年</c:v>
                </c:pt>
              </c:strCache>
            </c:strRef>
          </c:cat>
          <c:val>
            <c:numRef>
              <c:f>'データ（Q1～Q12)'!$B$29:$B$30</c:f>
              <c:numCache>
                <c:formatCode>0.0</c:formatCode>
                <c:ptCount val="2"/>
                <c:pt idx="0">
                  <c:v>21.3</c:v>
                </c:pt>
                <c:pt idx="1">
                  <c:v>23.3</c:v>
                </c:pt>
              </c:numCache>
            </c:numRef>
          </c:val>
          <c:extLst>
            <c:ext xmlns:c16="http://schemas.microsoft.com/office/drawing/2014/chart" uri="{C3380CC4-5D6E-409C-BE32-E72D297353CC}">
              <c16:uniqueId val="{00000000-49E8-45CA-9CBD-86CBB24FDFCE}"/>
            </c:ext>
          </c:extLst>
        </c:ser>
        <c:ser>
          <c:idx val="0"/>
          <c:order val="1"/>
          <c:tx>
            <c:strRef>
              <c:f>'データ（Q1～Q12)'!$C$28</c:f>
              <c:strCache>
                <c:ptCount val="1"/>
                <c:pt idx="0">
                  <c:v>どちらかと言えば、診療所（開業医）に行っている</c:v>
                </c:pt>
              </c:strCache>
            </c:strRef>
          </c:tx>
          <c:spPr>
            <a:pattFill prst="divot">
              <a:fgClr>
                <a:srgbClr val="00B050"/>
              </a:fgClr>
              <a:bgClr>
                <a:schemeClr val="bg1"/>
              </a:bgClr>
            </a:pattFill>
            <a:ln>
              <a:solidFill>
                <a:srgbClr val="000000"/>
              </a:solidFill>
            </a:ln>
          </c:spPr>
          <c:invertIfNegative val="0"/>
          <c:dLbls>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'データ（Q1～Q12)'!$A$29:$A$30</c:f>
              <c:strCache>
                <c:ptCount val="2"/>
                <c:pt idx="0">
                  <c:v>令和８年</c:v>
                </c:pt>
                <c:pt idx="1">
                  <c:v>令和６年</c:v>
                </c:pt>
              </c:strCache>
            </c:strRef>
          </c:cat>
          <c:val>
            <c:numRef>
              <c:f>'データ（Q1～Q12)'!$C$29:$C$30</c:f>
              <c:numCache>
                <c:formatCode>0.0</c:formatCode>
                <c:ptCount val="2"/>
                <c:pt idx="0">
                  <c:v>75.600000000000009</c:v>
                </c:pt>
                <c:pt idx="1">
                  <c:v>72.599999999999994</c:v>
                </c:pt>
              </c:numCache>
            </c:numRef>
          </c:val>
          <c:extLst>
            <c:ext xmlns:c16="http://schemas.microsoft.com/office/drawing/2014/chart" uri="{C3380CC4-5D6E-409C-BE32-E72D297353CC}">
              <c16:uniqueId val="{00000001-49E8-45CA-9CBD-86CBB24FDFCE}"/>
            </c:ext>
          </c:extLst>
        </c:ser>
        <c:ser>
          <c:idx val="2"/>
          <c:order val="2"/>
          <c:tx>
            <c:strRef>
              <c:f>'データ（Q1～Q12)'!$D$28</c:f>
              <c:strCache>
                <c:ptCount val="1"/>
                <c:pt idx="0">
                  <c:v>不明</c:v>
                </c:pt>
              </c:strCache>
            </c:strRef>
          </c:tx>
          <c:spPr>
            <a:pattFill prst="pct25">
              <a:fgClr>
                <a:schemeClr val="accent4">
                  <a:lumMod val="60000"/>
                  <a:lumOff val="40000"/>
                </a:schemeClr>
              </a:fgClr>
              <a:bgClr>
                <a:schemeClr val="bg1"/>
              </a:bgClr>
            </a:pattFill>
            <a:ln>
              <a:solidFill>
                <a:srgbClr val="000000"/>
              </a:solidFill>
            </a:ln>
          </c:spPr>
          <c:invertIfNegative val="0"/>
          <c:dLbls>
            <c:spPr>
              <a:noFill/>
              <a:ln w="25400">
                <a:noFill/>
              </a:ln>
            </c:spPr>
            <c:txPr>
              <a:bodyPr/>
              <a:lstStyle/>
              <a:p>
                <a:pPr>
                  <a:defRPr sz="95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'データ（Q1～Q12)'!$A$29:$A$30</c:f>
              <c:strCache>
                <c:ptCount val="2"/>
                <c:pt idx="0">
                  <c:v>令和８年</c:v>
                </c:pt>
                <c:pt idx="1">
                  <c:v>令和６年</c:v>
                </c:pt>
              </c:strCache>
            </c:strRef>
          </c:cat>
          <c:val>
            <c:numRef>
              <c:f>'データ（Q1～Q12)'!$D$29:$D$30</c:f>
              <c:numCache>
                <c:formatCode>0.0</c:formatCode>
                <c:ptCount val="2"/>
                <c:pt idx="0">
                  <c:v>3.1</c:v>
                </c:pt>
                <c:pt idx="1">
                  <c:v>4.0999999999999996</c:v>
                </c:pt>
              </c:numCache>
            </c:numRef>
          </c:val>
          <c:extLst>
            <c:ext xmlns:c16="http://schemas.microsoft.com/office/drawing/2014/chart" uri="{C3380CC4-5D6E-409C-BE32-E72D297353CC}">
              <c16:uniqueId val="{00000002-49E8-45CA-9CBD-86CBB24FDFCE}"/>
            </c:ext>
          </c:extLst>
        </c:ser>
        <c:dLbls>
          <c:showLegendKey val="0"/>
          <c:showVal val="0"/>
          <c:showCatName val="0"/>
          <c:showSerName val="0"/>
          <c:showPercent val="0"/>
          <c:showBubbleSize val="0"/>
        </c:dLbls>
        <c:gapWidth val="150"/>
        <c:overlap val="100"/>
        <c:axId val="191232927"/>
        <c:axId val="1"/>
      </c:barChart>
      <c:lineChart>
        <c:grouping val="standard"/>
        <c:varyColors val="0"/>
        <c:ser>
          <c:idx val="3"/>
          <c:order val="3"/>
          <c:spPr>
            <a:ln>
              <a:solidFill>
                <a:sysClr val="window" lastClr="FFFFFF"/>
              </a:solidFill>
            </a:ln>
          </c:spPr>
          <c:marker>
            <c:symbol val="none"/>
          </c:marker>
          <c:val>
            <c:numRef>
              <c:f>'データ（Q1～Q12)'!$E$57:$E$58</c:f>
              <c:numCache>
                <c:formatCode>General</c:formatCode>
                <c:ptCount val="2"/>
              </c:numCache>
            </c:numRef>
          </c:val>
          <c:smooth val="0"/>
          <c:extLst>
            <c:ext xmlns:c16="http://schemas.microsoft.com/office/drawing/2014/chart" uri="{C3380CC4-5D6E-409C-BE32-E72D297353CC}">
              <c16:uniqueId val="{00000003-49E8-45CA-9CBD-86CBB24FDFCE}"/>
            </c:ext>
          </c:extLst>
        </c:ser>
        <c:dLbls>
          <c:showLegendKey val="0"/>
          <c:showVal val="0"/>
          <c:showCatName val="0"/>
          <c:showSerName val="0"/>
          <c:showPercent val="0"/>
          <c:showBubbleSize val="0"/>
        </c:dLbls>
        <c:marker val="1"/>
        <c:smooth val="0"/>
        <c:axId val="3"/>
        <c:axId val="4"/>
      </c:lineChart>
      <c:catAx>
        <c:axId val="191232927"/>
        <c:scaling>
          <c:orientation val="maxMin"/>
        </c:scaling>
        <c:delete val="0"/>
        <c:axPos val="l"/>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91232927"/>
        <c:crosses val="autoZero"/>
        <c:crossBetween val="between"/>
        <c:majorUnit val="20"/>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egendEntry>
        <c:idx val="3"/>
        <c:txPr>
          <a:bodyPr/>
          <a:lstStyle/>
          <a:p>
            <a:pPr>
              <a:defRPr sz="92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19729875299596233"/>
          <c:y val="0.16403785488958991"/>
          <c:w val="0.8002900433393727"/>
          <c:h val="0.15878023133543637"/>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知っている人の割合</a:t>
            </a:r>
          </a:p>
        </c:rich>
      </c:tx>
      <c:layout>
        <c:manualLayout>
          <c:xMode val="edge"/>
          <c:yMode val="edge"/>
          <c:x val="9.5531676485446554E-2"/>
          <c:y val="5.1724348409937129E-2"/>
        </c:manualLayout>
      </c:layout>
      <c:overlay val="0"/>
      <c:spPr>
        <a:noFill/>
        <a:ln w="25400">
          <a:noFill/>
        </a:ln>
      </c:spPr>
    </c:title>
    <c:autoTitleDeleted val="0"/>
    <c:plotArea>
      <c:layout>
        <c:manualLayout>
          <c:layoutTarget val="inner"/>
          <c:xMode val="edge"/>
          <c:yMode val="edge"/>
          <c:x val="0.11899981387999438"/>
          <c:y val="0.32522655598282779"/>
          <c:w val="0.87365242925747377"/>
          <c:h val="0.53448575838361168"/>
        </c:manualLayout>
      </c:layout>
      <c:barChart>
        <c:barDir val="bar"/>
        <c:grouping val="stacked"/>
        <c:varyColors val="0"/>
        <c:ser>
          <c:idx val="1"/>
          <c:order val="0"/>
          <c:tx>
            <c:strRef>
              <c:f>'データ（Q1～Q12)'!$G$28</c:f>
              <c:strCache>
                <c:ptCount val="1"/>
                <c:pt idx="0">
                  <c:v>知っている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'データ（Q1～Q12)'!$F$29:$F$31</c:f>
              <c:strCache>
                <c:ptCount val="3"/>
                <c:pt idx="0">
                  <c:v>令和８年</c:v>
                </c:pt>
                <c:pt idx="1">
                  <c:v>令和７年※</c:v>
                </c:pt>
                <c:pt idx="2">
                  <c:v>令和６年</c:v>
                </c:pt>
              </c:strCache>
            </c:strRef>
          </c:cat>
          <c:val>
            <c:numRef>
              <c:f>'データ（Q1～Q12)'!$G$29:$G$31</c:f>
              <c:numCache>
                <c:formatCode>0.0</c:formatCode>
                <c:ptCount val="3"/>
                <c:pt idx="0">
                  <c:v>61.3</c:v>
                </c:pt>
                <c:pt idx="1">
                  <c:v>59.2</c:v>
                </c:pt>
                <c:pt idx="2">
                  <c:v>59.7</c:v>
                </c:pt>
              </c:numCache>
            </c:numRef>
          </c:val>
          <c:extLst>
            <c:ext xmlns:c16="http://schemas.microsoft.com/office/drawing/2014/chart" uri="{C3380CC4-5D6E-409C-BE32-E72D297353CC}">
              <c16:uniqueId val="{00000000-D018-44E5-93CD-DFFBB58D0566}"/>
            </c:ext>
          </c:extLst>
        </c:ser>
        <c:ser>
          <c:idx val="0"/>
          <c:order val="1"/>
          <c:tx>
            <c:strRef>
              <c:f>'データ（Q1～Q12)'!$H$28</c:f>
              <c:strCache>
                <c:ptCount val="1"/>
                <c:pt idx="0">
                  <c:v>知らない</c:v>
                </c:pt>
              </c:strCache>
            </c:strRef>
          </c:tx>
          <c:spPr>
            <a:pattFill prst="divot">
              <a:fgClr>
                <a:srgbClr val="00B050"/>
              </a:fgClr>
              <a:bgClr>
                <a:schemeClr val="bg1"/>
              </a:bgClr>
            </a:pattFill>
            <a:ln>
              <a:solidFill>
                <a:srgbClr val="000000"/>
              </a:solidFill>
            </a:ln>
          </c:spPr>
          <c:invertIfNegative val="0"/>
          <c:dLbls>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'データ（Q1～Q12)'!$F$29:$F$31</c:f>
              <c:strCache>
                <c:ptCount val="3"/>
                <c:pt idx="0">
                  <c:v>令和８年</c:v>
                </c:pt>
                <c:pt idx="1">
                  <c:v>令和７年※</c:v>
                </c:pt>
                <c:pt idx="2">
                  <c:v>令和６年</c:v>
                </c:pt>
              </c:strCache>
            </c:strRef>
          </c:cat>
          <c:val>
            <c:numRef>
              <c:f>'データ（Q1～Q12)'!$H$29:$H$31</c:f>
              <c:numCache>
                <c:formatCode>0.0</c:formatCode>
                <c:ptCount val="3"/>
                <c:pt idx="0">
                  <c:v>36</c:v>
                </c:pt>
                <c:pt idx="1">
                  <c:v>36.1</c:v>
                </c:pt>
                <c:pt idx="2">
                  <c:v>36.5</c:v>
                </c:pt>
              </c:numCache>
            </c:numRef>
          </c:val>
          <c:extLst>
            <c:ext xmlns:c16="http://schemas.microsoft.com/office/drawing/2014/chart" uri="{C3380CC4-5D6E-409C-BE32-E72D297353CC}">
              <c16:uniqueId val="{00000001-D018-44E5-93CD-DFFBB58D0566}"/>
            </c:ext>
          </c:extLst>
        </c:ser>
        <c:ser>
          <c:idx val="2"/>
          <c:order val="2"/>
          <c:tx>
            <c:strRef>
              <c:f>'データ（Q1～Q12)'!$I$28</c:f>
              <c:strCache>
                <c:ptCount val="1"/>
                <c:pt idx="0">
                  <c:v>不明</c:v>
                </c:pt>
              </c:strCache>
            </c:strRef>
          </c:tx>
          <c:spPr>
            <a:pattFill prst="pct25">
              <a:fgClr>
                <a:schemeClr val="accent4">
                  <a:lumMod val="60000"/>
                  <a:lumOff val="40000"/>
                </a:schemeClr>
              </a:fgClr>
              <a:bgClr>
                <a:schemeClr val="bg1"/>
              </a:bgClr>
            </a:pattFill>
            <a:ln>
              <a:solidFill>
                <a:srgbClr val="000000"/>
              </a:solidFill>
            </a:ln>
          </c:spPr>
          <c:invertIfNegative val="0"/>
          <c:dLbls>
            <c:dLbl>
              <c:idx val="0"/>
              <c:layout>
                <c:manualLayout>
                  <c:x val="2.7885027885027728E-2"/>
                  <c:y val="4.1268426357170607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B8-447C-87B6-56807766BC6A}"/>
                </c:ext>
              </c:extLst>
            </c:dLbl>
            <c:spPr>
              <a:noFill/>
              <a:ln w="25400">
                <a:noFill/>
              </a:ln>
            </c:spPr>
            <c:txPr>
              <a:bodyPr/>
              <a:lstStyle/>
              <a:p>
                <a:pPr>
                  <a:defRPr sz="9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'データ（Q1～Q12)'!$F$29:$F$31</c:f>
              <c:strCache>
                <c:ptCount val="3"/>
                <c:pt idx="0">
                  <c:v>令和８年</c:v>
                </c:pt>
                <c:pt idx="1">
                  <c:v>令和７年※</c:v>
                </c:pt>
                <c:pt idx="2">
                  <c:v>令和６年</c:v>
                </c:pt>
              </c:strCache>
            </c:strRef>
          </c:cat>
          <c:val>
            <c:numRef>
              <c:f>'データ（Q1～Q12)'!$I$29:$I$31</c:f>
              <c:numCache>
                <c:formatCode>0.0</c:formatCode>
                <c:ptCount val="3"/>
                <c:pt idx="0">
                  <c:v>2.7</c:v>
                </c:pt>
                <c:pt idx="1">
                  <c:v>4.7</c:v>
                </c:pt>
                <c:pt idx="2">
                  <c:v>3.8</c:v>
                </c:pt>
              </c:numCache>
            </c:numRef>
          </c:val>
          <c:extLst>
            <c:ext xmlns:c16="http://schemas.microsoft.com/office/drawing/2014/chart" uri="{C3380CC4-5D6E-409C-BE32-E72D297353CC}">
              <c16:uniqueId val="{00000002-D018-44E5-93CD-DFFBB58D0566}"/>
            </c:ext>
          </c:extLst>
        </c:ser>
        <c:dLbls>
          <c:showLegendKey val="0"/>
          <c:showVal val="0"/>
          <c:showCatName val="0"/>
          <c:showSerName val="0"/>
          <c:showPercent val="0"/>
          <c:showBubbleSize val="0"/>
        </c:dLbls>
        <c:gapWidth val="150"/>
        <c:overlap val="100"/>
        <c:axId val="191238687"/>
        <c:axId val="1"/>
      </c:barChart>
      <c:lineChart>
        <c:grouping val="standard"/>
        <c:varyColors val="0"/>
        <c:ser>
          <c:idx val="3"/>
          <c:order val="3"/>
          <c:spPr>
            <a:ln>
              <a:gradFill>
                <a:gsLst>
                  <a:gs pos="0">
                    <a:srgbClr val="4F81BD">
                      <a:tint val="66000"/>
                      <a:satMod val="160000"/>
                      <a:alpha val="1000"/>
                    </a:srgbClr>
                  </a:gs>
                  <a:gs pos="50000">
                    <a:srgbClr val="4F81BD">
                      <a:tint val="44500"/>
                      <a:satMod val="160000"/>
                      <a:alpha val="0"/>
                    </a:srgbClr>
                  </a:gs>
                  <a:gs pos="100000">
                    <a:srgbClr val="4F81BD">
                      <a:tint val="23500"/>
                      <a:satMod val="160000"/>
                      <a:alpha val="0"/>
                    </a:srgbClr>
                  </a:gs>
                </a:gsLst>
                <a:lin ang="5400000" scaled="0"/>
              </a:gradFill>
            </a:ln>
          </c:spPr>
          <c:marker>
            <c:symbol val="none"/>
          </c:marker>
          <c:val>
            <c:numRef>
              <c:f>'データ（Q1～Q12)'!$J$57:$J$59</c:f>
              <c:numCache>
                <c:formatCode>0.0</c:formatCode>
                <c:ptCount val="3"/>
                <c:pt idx="0">
                  <c:v>43.699999999999996</c:v>
                </c:pt>
                <c:pt idx="1">
                  <c:v>40.700000000000003</c:v>
                </c:pt>
                <c:pt idx="2">
                  <c:v>41.800000000000004</c:v>
                </c:pt>
              </c:numCache>
            </c:numRef>
          </c:val>
          <c:smooth val="0"/>
          <c:extLst>
            <c:ext xmlns:c16="http://schemas.microsoft.com/office/drawing/2014/chart" uri="{C3380CC4-5D6E-409C-BE32-E72D297353CC}">
              <c16:uniqueId val="{00000003-D018-44E5-93CD-DFFBB58D0566}"/>
            </c:ext>
          </c:extLst>
        </c:ser>
        <c:dLbls>
          <c:showLegendKey val="0"/>
          <c:showVal val="0"/>
          <c:showCatName val="0"/>
          <c:showSerName val="0"/>
          <c:showPercent val="0"/>
          <c:showBubbleSize val="0"/>
        </c:dLbls>
        <c:marker val="1"/>
        <c:smooth val="0"/>
        <c:axId val="3"/>
        <c:axId val="4"/>
      </c:lineChart>
      <c:catAx>
        <c:axId val="191238687"/>
        <c:scaling>
          <c:orientation val="maxMin"/>
        </c:scaling>
        <c:delete val="0"/>
        <c:axPos val="l"/>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91238687"/>
        <c:crosses val="autoZero"/>
        <c:crossBetween val="between"/>
        <c:majorUnit val="20"/>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egendEntry>
        <c:idx val="3"/>
        <c:txPr>
          <a:bodyPr/>
          <a:lstStyle/>
          <a:p>
            <a:pPr>
              <a:defRPr sz="3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48191057883321747"/>
          <c:y val="6.9767848786343567E-2"/>
          <c:w val="0.47901622282742878"/>
          <c:h val="0.14728722863130481"/>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41234836626655E-2"/>
          <c:y val="0.10456761453368718"/>
          <c:w val="0.87173372299571761"/>
          <c:h val="0.73918486135882333"/>
        </c:manualLayout>
      </c:layout>
      <c:barChart>
        <c:barDir val="bar"/>
        <c:grouping val="percentStacked"/>
        <c:varyColors val="0"/>
        <c:ser>
          <c:idx val="0"/>
          <c:order val="0"/>
          <c:tx>
            <c:strRef>
              <c:f>'データ（居住地等別）（要確認）'!$C$63</c:f>
              <c:strCache>
                <c:ptCount val="1"/>
                <c:pt idx="0">
                  <c:v>知っている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'データ（居住地等別）（要確認）'!$B$64:$B$68</c:f>
              <c:strCache>
                <c:ptCount val="5"/>
                <c:pt idx="0">
                  <c:v>県計</c:v>
                </c:pt>
                <c:pt idx="1">
                  <c:v>県央</c:v>
                </c:pt>
                <c:pt idx="2">
                  <c:v>県南</c:v>
                </c:pt>
                <c:pt idx="3">
                  <c:v>沿岸</c:v>
                </c:pt>
                <c:pt idx="4">
                  <c:v>県北</c:v>
                </c:pt>
              </c:strCache>
            </c:strRef>
          </c:cat>
          <c:val>
            <c:numRef>
              <c:f>'データ（居住地等別）（要確認）'!$C$64:$C$68</c:f>
              <c:numCache>
                <c:formatCode>0.0</c:formatCode>
                <c:ptCount val="5"/>
                <c:pt idx="0">
                  <c:v>61.3</c:v>
                </c:pt>
                <c:pt idx="1">
                  <c:v>64.699999999999989</c:v>
                </c:pt>
                <c:pt idx="2">
                  <c:v>61.2</c:v>
                </c:pt>
                <c:pt idx="3">
                  <c:v>58.199999999999989</c:v>
                </c:pt>
                <c:pt idx="4">
                  <c:v>51.099999999999987</c:v>
                </c:pt>
              </c:numCache>
            </c:numRef>
          </c:val>
          <c:extLst>
            <c:ext xmlns:c16="http://schemas.microsoft.com/office/drawing/2014/chart" uri="{C3380CC4-5D6E-409C-BE32-E72D297353CC}">
              <c16:uniqueId val="{00000000-CE90-44A9-AF18-030BFF0122BF}"/>
            </c:ext>
          </c:extLst>
        </c:ser>
        <c:ser>
          <c:idx val="1"/>
          <c:order val="1"/>
          <c:tx>
            <c:strRef>
              <c:f>'データ（居住地等別）（要確認）'!$D$63</c:f>
              <c:strCache>
                <c:ptCount val="1"/>
                <c:pt idx="0">
                  <c:v>知らない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'データ（居住地等別）（要確認）'!$B$64:$B$68</c:f>
              <c:strCache>
                <c:ptCount val="5"/>
                <c:pt idx="0">
                  <c:v>県計</c:v>
                </c:pt>
                <c:pt idx="1">
                  <c:v>県央</c:v>
                </c:pt>
                <c:pt idx="2">
                  <c:v>県南</c:v>
                </c:pt>
                <c:pt idx="3">
                  <c:v>沿岸</c:v>
                </c:pt>
                <c:pt idx="4">
                  <c:v>県北</c:v>
                </c:pt>
              </c:strCache>
            </c:strRef>
          </c:cat>
          <c:val>
            <c:numRef>
              <c:f>'データ（居住地等別）（要確認）'!$D$64:$D$68</c:f>
              <c:numCache>
                <c:formatCode>0.0</c:formatCode>
                <c:ptCount val="5"/>
                <c:pt idx="0">
                  <c:v>36</c:v>
                </c:pt>
                <c:pt idx="1">
                  <c:v>33.1</c:v>
                </c:pt>
                <c:pt idx="2">
                  <c:v>35.9</c:v>
                </c:pt>
                <c:pt idx="3">
                  <c:v>38.1</c:v>
                </c:pt>
                <c:pt idx="4">
                  <c:v>46.7</c:v>
                </c:pt>
              </c:numCache>
            </c:numRef>
          </c:val>
          <c:extLst>
            <c:ext xmlns:c16="http://schemas.microsoft.com/office/drawing/2014/chart" uri="{C3380CC4-5D6E-409C-BE32-E72D297353CC}">
              <c16:uniqueId val="{00000001-CE90-44A9-AF18-030BFF0122BF}"/>
            </c:ext>
          </c:extLst>
        </c:ser>
        <c:ser>
          <c:idx val="2"/>
          <c:order val="2"/>
          <c:tx>
            <c:strRef>
              <c:f>'データ（居住地等別）（要確認）'!$E$63</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3.2216494845360821E-2"/>
                  <c:y val="-5.307437684939063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1D-49FB-B37A-C4D61D167929}"/>
                </c:ext>
              </c:extLst>
            </c:dLbl>
            <c:dLbl>
              <c:idx val="1"/>
              <c:layout>
                <c:manualLayout>
                  <c:x val="2.7920962199312716E-2"/>
                  <c:y val="4.1794138789976096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1D-49FB-B37A-C4D61D167929}"/>
                </c:ext>
              </c:extLst>
            </c:dLbl>
            <c:dLbl>
              <c:idx val="2"/>
              <c:layout>
                <c:manualLayout>
                  <c:x val="3.2216494845360821E-2"/>
                  <c:y val="1.6717655515990438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1D-49FB-B37A-C4D61D167929}"/>
                </c:ext>
              </c:extLst>
            </c:dLbl>
            <c:dLbl>
              <c:idx val="3"/>
              <c:layout>
                <c:manualLayout>
                  <c:x val="3.4364261168384883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C1D-49FB-B37A-C4D61D167929}"/>
                </c:ext>
              </c:extLst>
            </c:dLbl>
            <c:dLbl>
              <c:idx val="4"/>
              <c:layout>
                <c:manualLayout>
                  <c:x val="2.792096219931271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1D-49FB-B37A-C4D61D167929}"/>
                </c:ext>
              </c:extLst>
            </c:dLbl>
            <c:numFmt formatCode="0.0_ " sourceLinked="0"/>
            <c:spPr>
              <a:noFill/>
              <a:ln w="25400">
                <a:noFill/>
              </a:ln>
            </c:spPr>
            <c:txPr>
              <a:bodyPr wrap="square" lIns="38100" tIns="19050" rIns="38100" bIns="19050" anchor="ctr">
                <a:spAutoFit/>
              </a:bodyPr>
              <a:lstStyle/>
              <a:p>
                <a:pPr>
                  <a:defRPr sz="10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'データ（居住地等別）（要確認）'!$B$64:$B$68</c:f>
              <c:strCache>
                <c:ptCount val="5"/>
                <c:pt idx="0">
                  <c:v>県計</c:v>
                </c:pt>
                <c:pt idx="1">
                  <c:v>県央</c:v>
                </c:pt>
                <c:pt idx="2">
                  <c:v>県南</c:v>
                </c:pt>
                <c:pt idx="3">
                  <c:v>沿岸</c:v>
                </c:pt>
                <c:pt idx="4">
                  <c:v>県北</c:v>
                </c:pt>
              </c:strCache>
            </c:strRef>
          </c:cat>
          <c:val>
            <c:numRef>
              <c:f>'データ（居住地等別）（要確認）'!$E$64:$E$68</c:f>
              <c:numCache>
                <c:formatCode>0.0</c:formatCode>
                <c:ptCount val="5"/>
                <c:pt idx="0">
                  <c:v>2.7</c:v>
                </c:pt>
                <c:pt idx="1">
                  <c:v>2.2000000000000002</c:v>
                </c:pt>
                <c:pt idx="2">
                  <c:v>2.9</c:v>
                </c:pt>
                <c:pt idx="3">
                  <c:v>3.7</c:v>
                </c:pt>
                <c:pt idx="4">
                  <c:v>2.2000000000000002</c:v>
                </c:pt>
              </c:numCache>
            </c:numRef>
          </c:val>
          <c:extLst>
            <c:ext xmlns:c16="http://schemas.microsoft.com/office/drawing/2014/chart" uri="{C3380CC4-5D6E-409C-BE32-E72D297353CC}">
              <c16:uniqueId val="{00000002-CE90-44A9-AF18-030BFF0122BF}"/>
            </c:ext>
          </c:extLst>
        </c:ser>
        <c:dLbls>
          <c:showLegendKey val="0"/>
          <c:showVal val="0"/>
          <c:showCatName val="0"/>
          <c:showSerName val="0"/>
          <c:showPercent val="0"/>
          <c:showBubbleSize val="0"/>
        </c:dLbls>
        <c:gapWidth val="40"/>
        <c:overlap val="100"/>
        <c:axId val="191242527"/>
        <c:axId val="1"/>
      </c:barChart>
      <c:lineChart>
        <c:grouping val="standard"/>
        <c:varyColors val="0"/>
        <c:ser>
          <c:idx val="3"/>
          <c:order val="3"/>
          <c:tx>
            <c:strRef>
              <c:f>'データ（居住地等別）（要確認）'!$F$63</c:f>
              <c:strCache>
                <c:ptCount val="1"/>
              </c:strCache>
            </c:strRef>
          </c:tx>
          <c:spPr>
            <a:ln>
              <a:solidFill>
                <a:schemeClr val="bg1"/>
              </a:solidFill>
            </a:ln>
          </c:spPr>
          <c:marker>
            <c:symbol val="none"/>
          </c:marker>
          <c:val>
            <c:numRef>
              <c:f>'データ（居住地等別）（要確認）'!$F$64:$F$68</c:f>
              <c:numCache>
                <c:formatCode>General</c:formatCode>
                <c:ptCount val="5"/>
              </c:numCache>
            </c:numRef>
          </c:val>
          <c:smooth val="0"/>
          <c:extLst>
            <c:ext xmlns:c16="http://schemas.microsoft.com/office/drawing/2014/chart" uri="{C3380CC4-5D6E-409C-BE32-E72D297353CC}">
              <c16:uniqueId val="{00000003-CE90-44A9-AF18-030BFF0122BF}"/>
            </c:ext>
          </c:extLst>
        </c:ser>
        <c:dLbls>
          <c:showLegendKey val="0"/>
          <c:showVal val="0"/>
          <c:showCatName val="0"/>
          <c:showSerName val="0"/>
          <c:showPercent val="0"/>
          <c:showBubbleSize val="0"/>
        </c:dLbls>
        <c:marker val="1"/>
        <c:smooth val="0"/>
        <c:axId val="3"/>
        <c:axId val="4"/>
      </c:lineChart>
      <c:catAx>
        <c:axId val="191242527"/>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191242527"/>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27246422458062303"/>
          <c:y val="0.89400066371013964"/>
          <c:w val="0.55072539845562785"/>
          <c:h val="8.6845868404380466E-2"/>
        </c:manualLayout>
      </c:layout>
      <c:overlay val="0"/>
      <c:spPr>
        <a:solidFill>
          <a:srgbClr val="FFFFFF"/>
        </a:solidFill>
        <a:ln w="3175">
          <a:noFill/>
          <a:prstDash val="solid"/>
        </a:ln>
      </c:spPr>
      <c:txPr>
        <a:bodyPr/>
        <a:lstStyle/>
        <a:p>
          <a:pPr>
            <a:defRPr sz="895"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&amp;C49</c:oddFooter>
    </c:headerFooter>
    <c:pageMargins b="0.98399999999999999" l="0.78700000000000003" r="0.78700000000000003" t="0.98399999999999999" header="0.51200000000000001" footer="0.51200000000000001"/>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72317926207509E-2"/>
          <c:y val="0.10139877451440689"/>
          <c:w val="0.87299332301645405"/>
          <c:h val="0.74475651626098882"/>
        </c:manualLayout>
      </c:layout>
      <c:barChart>
        <c:barDir val="bar"/>
        <c:grouping val="percentStacked"/>
        <c:varyColors val="0"/>
        <c:ser>
          <c:idx val="0"/>
          <c:order val="0"/>
          <c:tx>
            <c:strRef>
              <c:f>'データ（居住地等別）（要確認）'!$C$69</c:f>
              <c:strCache>
                <c:ptCount val="1"/>
                <c:pt idx="0">
                  <c:v>知っている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'データ（居住地等別）（要確認）'!$B$70:$B$72</c:f>
              <c:strCache>
                <c:ptCount val="3"/>
                <c:pt idx="0">
                  <c:v>県計</c:v>
                </c:pt>
                <c:pt idx="1">
                  <c:v>男</c:v>
                </c:pt>
                <c:pt idx="2">
                  <c:v>女</c:v>
                </c:pt>
              </c:strCache>
            </c:strRef>
          </c:cat>
          <c:val>
            <c:numRef>
              <c:f>'データ（居住地等別）（要確認）'!$C$70:$C$72</c:f>
              <c:numCache>
                <c:formatCode>0.0</c:formatCode>
                <c:ptCount val="3"/>
                <c:pt idx="0">
                  <c:v>61.3</c:v>
                </c:pt>
                <c:pt idx="1">
                  <c:v>59.7</c:v>
                </c:pt>
                <c:pt idx="2">
                  <c:v>62.6</c:v>
                </c:pt>
              </c:numCache>
            </c:numRef>
          </c:val>
          <c:extLst>
            <c:ext xmlns:c16="http://schemas.microsoft.com/office/drawing/2014/chart" uri="{C3380CC4-5D6E-409C-BE32-E72D297353CC}">
              <c16:uniqueId val="{00000000-3325-4EEA-B352-1A36C162FAE3}"/>
            </c:ext>
          </c:extLst>
        </c:ser>
        <c:ser>
          <c:idx val="1"/>
          <c:order val="1"/>
          <c:tx>
            <c:strRef>
              <c:f>'データ（居住地等別）（要確認）'!$D$69</c:f>
              <c:strCache>
                <c:ptCount val="1"/>
                <c:pt idx="0">
                  <c:v>知らない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'データ（居住地等別）（要確認）'!$B$70:$B$72</c:f>
              <c:strCache>
                <c:ptCount val="3"/>
                <c:pt idx="0">
                  <c:v>県計</c:v>
                </c:pt>
                <c:pt idx="1">
                  <c:v>男</c:v>
                </c:pt>
                <c:pt idx="2">
                  <c:v>女</c:v>
                </c:pt>
              </c:strCache>
            </c:strRef>
          </c:cat>
          <c:val>
            <c:numRef>
              <c:f>'データ（居住地等別）（要確認）'!$D$70:$D$72</c:f>
              <c:numCache>
                <c:formatCode>0.0</c:formatCode>
                <c:ptCount val="3"/>
                <c:pt idx="0">
                  <c:v>36</c:v>
                </c:pt>
                <c:pt idx="1">
                  <c:v>37.799999999999997</c:v>
                </c:pt>
                <c:pt idx="2">
                  <c:v>34.6</c:v>
                </c:pt>
              </c:numCache>
            </c:numRef>
          </c:val>
          <c:extLst>
            <c:ext xmlns:c16="http://schemas.microsoft.com/office/drawing/2014/chart" uri="{C3380CC4-5D6E-409C-BE32-E72D297353CC}">
              <c16:uniqueId val="{00000001-3325-4EEA-B352-1A36C162FAE3}"/>
            </c:ext>
          </c:extLst>
        </c:ser>
        <c:ser>
          <c:idx val="2"/>
          <c:order val="2"/>
          <c:tx>
            <c:strRef>
              <c:f>'データ（居住地等別）（要確認）'!$E$69</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3.0611129332021429E-2"/>
                  <c:y val="-5.454678230687587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D6-40BA-A6C3-5B5E9674B125}"/>
                </c:ext>
              </c:extLst>
            </c:dLbl>
            <c:dLbl>
              <c:idx val="1"/>
              <c:layout>
                <c:manualLayout>
                  <c:x val="2.8424620094019897E-2"/>
                  <c:y val="5.456396510174362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DD6-40BA-A6C3-5B5E9674B125}"/>
                </c:ext>
              </c:extLst>
            </c:dLbl>
            <c:dLbl>
              <c:idx val="2"/>
              <c:layout>
                <c:manualLayout>
                  <c:x val="3.2797638570022956E-2"/>
                  <c:y val="8.5913974337495864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DD6-40BA-A6C3-5B5E9674B125}"/>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'データ（居住地等別）（要確認）'!$B$70:$B$72</c:f>
              <c:strCache>
                <c:ptCount val="3"/>
                <c:pt idx="0">
                  <c:v>県計</c:v>
                </c:pt>
                <c:pt idx="1">
                  <c:v>男</c:v>
                </c:pt>
                <c:pt idx="2">
                  <c:v>女</c:v>
                </c:pt>
              </c:strCache>
            </c:strRef>
          </c:cat>
          <c:val>
            <c:numRef>
              <c:f>'データ（居住地等別）（要確認）'!$E$70:$E$72</c:f>
              <c:numCache>
                <c:formatCode>0.0</c:formatCode>
                <c:ptCount val="3"/>
                <c:pt idx="0">
                  <c:v>2.7</c:v>
                </c:pt>
                <c:pt idx="1">
                  <c:v>2.5</c:v>
                </c:pt>
                <c:pt idx="2">
                  <c:v>2.8</c:v>
                </c:pt>
              </c:numCache>
            </c:numRef>
          </c:val>
          <c:extLst>
            <c:ext xmlns:c16="http://schemas.microsoft.com/office/drawing/2014/chart" uri="{C3380CC4-5D6E-409C-BE32-E72D297353CC}">
              <c16:uniqueId val="{00000002-3325-4EEA-B352-1A36C162FAE3}"/>
            </c:ext>
          </c:extLst>
        </c:ser>
        <c:dLbls>
          <c:showLegendKey val="0"/>
          <c:showVal val="0"/>
          <c:showCatName val="0"/>
          <c:showSerName val="0"/>
          <c:showPercent val="0"/>
          <c:showBubbleSize val="0"/>
        </c:dLbls>
        <c:gapWidth val="40"/>
        <c:overlap val="100"/>
        <c:axId val="191250687"/>
        <c:axId val="1"/>
      </c:barChart>
      <c:lineChart>
        <c:grouping val="standard"/>
        <c:varyColors val="0"/>
        <c:ser>
          <c:idx val="3"/>
          <c:order val="3"/>
          <c:tx>
            <c:strRef>
              <c:f>'データ（居住地等別）（要確認）'!$F$69</c:f>
              <c:strCache>
                <c:ptCount val="1"/>
              </c:strCache>
            </c:strRef>
          </c:tx>
          <c:spPr>
            <a:ln>
              <a:solidFill>
                <a:schemeClr val="bg1"/>
              </a:solidFill>
            </a:ln>
          </c:spPr>
          <c:marker>
            <c:symbol val="none"/>
          </c:marker>
          <c:val>
            <c:numRef>
              <c:f>'データ（居住地等別）（要確認）'!$F$70:$F$72</c:f>
              <c:numCache>
                <c:formatCode>General</c:formatCode>
                <c:ptCount val="3"/>
              </c:numCache>
            </c:numRef>
          </c:val>
          <c:smooth val="0"/>
          <c:extLst>
            <c:ext xmlns:c16="http://schemas.microsoft.com/office/drawing/2014/chart" uri="{C3380CC4-5D6E-409C-BE32-E72D297353CC}">
              <c16:uniqueId val="{00000003-3325-4EEA-B352-1A36C162FAE3}"/>
            </c:ext>
          </c:extLst>
        </c:ser>
        <c:dLbls>
          <c:showLegendKey val="0"/>
          <c:showVal val="0"/>
          <c:showCatName val="0"/>
          <c:showSerName val="0"/>
          <c:showPercent val="0"/>
          <c:showBubbleSize val="0"/>
        </c:dLbls>
        <c:marker val="1"/>
        <c:smooth val="0"/>
        <c:axId val="3"/>
        <c:axId val="4"/>
      </c:lineChart>
      <c:catAx>
        <c:axId val="191250687"/>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91250687"/>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24104090081523313"/>
          <c:y val="0.88533501312335949"/>
          <c:w val="0.63623021349135489"/>
          <c:h val="0.10933375328083994"/>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103959831108073E-2"/>
          <c:y val="0.1017547346310809"/>
          <c:w val="0.85504340218342267"/>
          <c:h val="0.74386219799272868"/>
        </c:manualLayout>
      </c:layout>
      <c:barChart>
        <c:barDir val="bar"/>
        <c:grouping val="percentStacked"/>
        <c:varyColors val="0"/>
        <c:ser>
          <c:idx val="0"/>
          <c:order val="0"/>
          <c:tx>
            <c:strRef>
              <c:f>'データ（居住地等別）（要確認）'!$C$73</c:f>
              <c:strCache>
                <c:ptCount val="1"/>
                <c:pt idx="0">
                  <c:v>知っている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'データ（居住地等別）（要確認）'!$B$74:$B$81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'データ（居住地等別）（要確認）'!$C$74:$C$81</c:f>
              <c:numCache>
                <c:formatCode>0.0</c:formatCode>
                <c:ptCount val="8"/>
                <c:pt idx="0">
                  <c:v>61.3</c:v>
                </c:pt>
                <c:pt idx="1">
                  <c:v>38.9</c:v>
                </c:pt>
                <c:pt idx="2">
                  <c:v>43.3</c:v>
                </c:pt>
                <c:pt idx="3">
                  <c:v>44.5</c:v>
                </c:pt>
                <c:pt idx="4">
                  <c:v>51.1</c:v>
                </c:pt>
                <c:pt idx="5">
                  <c:v>67.2</c:v>
                </c:pt>
                <c:pt idx="6">
                  <c:v>67.3</c:v>
                </c:pt>
                <c:pt idx="7">
                  <c:v>66.600000000000009</c:v>
                </c:pt>
              </c:numCache>
            </c:numRef>
          </c:val>
          <c:extLst>
            <c:ext xmlns:c16="http://schemas.microsoft.com/office/drawing/2014/chart" uri="{C3380CC4-5D6E-409C-BE32-E72D297353CC}">
              <c16:uniqueId val="{00000000-9187-4C42-8491-3D58CF6F38C6}"/>
            </c:ext>
          </c:extLst>
        </c:ser>
        <c:ser>
          <c:idx val="1"/>
          <c:order val="1"/>
          <c:tx>
            <c:strRef>
              <c:f>'データ（居住地等別）（要確認）'!$D$73</c:f>
              <c:strCache>
                <c:ptCount val="1"/>
                <c:pt idx="0">
                  <c:v>知らない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'データ（居住地等別）（要確認）'!$B$74:$B$81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'データ（居住地等別）（要確認）'!$D$74:$D$81</c:f>
              <c:numCache>
                <c:formatCode>0.0</c:formatCode>
                <c:ptCount val="8"/>
                <c:pt idx="0">
                  <c:v>36</c:v>
                </c:pt>
                <c:pt idx="1">
                  <c:v>58</c:v>
                </c:pt>
                <c:pt idx="2">
                  <c:v>54.2</c:v>
                </c:pt>
                <c:pt idx="3">
                  <c:v>53.6</c:v>
                </c:pt>
                <c:pt idx="4">
                  <c:v>48.3</c:v>
                </c:pt>
                <c:pt idx="5">
                  <c:v>31</c:v>
                </c:pt>
                <c:pt idx="6">
                  <c:v>30.7</c:v>
                </c:pt>
                <c:pt idx="7">
                  <c:v>29.1</c:v>
                </c:pt>
              </c:numCache>
            </c:numRef>
          </c:val>
          <c:extLst>
            <c:ext xmlns:c16="http://schemas.microsoft.com/office/drawing/2014/chart" uri="{C3380CC4-5D6E-409C-BE32-E72D297353CC}">
              <c16:uniqueId val="{00000001-9187-4C42-8491-3D58CF6F38C6}"/>
            </c:ext>
          </c:extLst>
        </c:ser>
        <c:ser>
          <c:idx val="2"/>
          <c:order val="2"/>
          <c:tx>
            <c:strRef>
              <c:f>'データ（居住地等別）（要確認）'!$E$73</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2.7831299507600087E-2"/>
                  <c:y val="2.3504001984036909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EC-45F7-AB2B-317F3CE7BC79}"/>
                </c:ext>
              </c:extLst>
            </c:dLbl>
            <c:dLbl>
              <c:idx val="1"/>
              <c:layout>
                <c:manualLayout>
                  <c:x val="3.1869113663296908E-2"/>
                  <c:y val="2.4227740763173836E-6"/>
                </c:manualLayout>
              </c:layout>
              <c:spPr>
                <a:noFill/>
                <a:ln w="25400">
                  <a:noFill/>
                </a:ln>
              </c:spPr>
              <c:txPr>
                <a:bodyPr/>
                <a:lstStyle/>
                <a:p>
                  <a:pPr>
                    <a:defRPr sz="10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187-4C42-8491-3D58CF6F38C6}"/>
                </c:ext>
              </c:extLst>
            </c:dLbl>
            <c:dLbl>
              <c:idx val="2"/>
              <c:layout>
                <c:manualLayout>
                  <c:x val="2.7897548451915416E-2"/>
                  <c:y val="2.8265697557506218E-6"/>
                </c:manualLayout>
              </c:layout>
              <c:spPr>
                <a:noFill/>
                <a:ln w="25400">
                  <a:noFill/>
                </a:ln>
              </c:spPr>
              <c:txPr>
                <a:bodyPr/>
                <a:lstStyle/>
                <a:p>
                  <a:pPr>
                    <a:defRPr sz="10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187-4C42-8491-3D58CF6F38C6}"/>
                </c:ext>
              </c:extLst>
            </c:dLbl>
            <c:dLbl>
              <c:idx val="3"/>
              <c:layout>
                <c:manualLayout>
                  <c:x val="2.4891171212294116E-2"/>
                  <c:y val="3.8038723420442008E-7"/>
                </c:manualLayout>
              </c:layout>
              <c:spPr>
                <a:noFill/>
                <a:ln w="25400">
                  <a:noFill/>
                </a:ln>
              </c:spPr>
              <c:txPr>
                <a:bodyPr/>
                <a:lstStyle/>
                <a:p>
                  <a:pPr>
                    <a:defRPr sz="10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187-4C42-8491-3D58CF6F38C6}"/>
                </c:ext>
              </c:extLst>
            </c:dLbl>
            <c:dLbl>
              <c:idx val="4"/>
              <c:layout>
                <c:manualLayout>
                  <c:x val="2.1149697328296392E-2"/>
                  <c:y val="1.2113870382527078E-6"/>
                </c:manualLayout>
              </c:layout>
              <c:spPr>
                <a:noFill/>
                <a:ln w="25400">
                  <a:noFill/>
                </a:ln>
              </c:spPr>
              <c:txPr>
                <a:bodyPr/>
                <a:lstStyle/>
                <a:p>
                  <a:pPr>
                    <a:defRPr sz="10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187-4C42-8491-3D58CF6F38C6}"/>
                </c:ext>
              </c:extLst>
            </c:dLbl>
            <c:dLbl>
              <c:idx val="5"/>
              <c:layout>
                <c:manualLayout>
                  <c:x val="2.7224524118951151E-2"/>
                  <c:y val="1.7497812773403325E-6"/>
                </c:manualLayout>
              </c:layout>
              <c:spPr>
                <a:noFill/>
                <a:ln w="25400">
                  <a:noFill/>
                </a:ln>
              </c:spPr>
              <c:txPr>
                <a:bodyPr/>
                <a:lstStyle/>
                <a:p>
                  <a:pPr>
                    <a:defRPr sz="10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187-4C42-8491-3D58CF6F38C6}"/>
                </c:ext>
              </c:extLst>
            </c:dLbl>
            <c:dLbl>
              <c:idx val="6"/>
              <c:layout>
                <c:manualLayout>
                  <c:x val="2.7403125669021467E-2"/>
                  <c:y val="8.0759135886647711E-7"/>
                </c:manualLayout>
              </c:layout>
              <c:spPr>
                <a:noFill/>
                <a:ln w="25400">
                  <a:noFill/>
                </a:ln>
              </c:spPr>
              <c:txPr>
                <a:bodyPr/>
                <a:lstStyle/>
                <a:p>
                  <a:pPr>
                    <a:defRPr sz="10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187-4C42-8491-3D58CF6F38C6}"/>
                </c:ext>
              </c:extLst>
            </c:dLbl>
            <c:dLbl>
              <c:idx val="7"/>
              <c:layout>
                <c:manualLayout>
                  <c:x val="-1.5699526052278988E-16"/>
                  <c:y val="1.6151827175449222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8EC-45F7-AB2B-317F3CE7BC79}"/>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'データ（居住地等別）（要確認）'!$B$74:$B$81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'データ（居住地等別）（要確認）'!$E$74:$E$81</c:f>
              <c:numCache>
                <c:formatCode>0.0</c:formatCode>
                <c:ptCount val="8"/>
                <c:pt idx="0">
                  <c:v>2.7</c:v>
                </c:pt>
                <c:pt idx="1">
                  <c:v>3.1</c:v>
                </c:pt>
                <c:pt idx="2">
                  <c:v>2.5</c:v>
                </c:pt>
                <c:pt idx="3">
                  <c:v>1.9</c:v>
                </c:pt>
                <c:pt idx="4">
                  <c:v>0.6</c:v>
                </c:pt>
                <c:pt idx="5">
                  <c:v>1.8</c:v>
                </c:pt>
                <c:pt idx="6">
                  <c:v>2</c:v>
                </c:pt>
                <c:pt idx="7">
                  <c:v>4.3</c:v>
                </c:pt>
              </c:numCache>
            </c:numRef>
          </c:val>
          <c:extLst>
            <c:ext xmlns:c16="http://schemas.microsoft.com/office/drawing/2014/chart" uri="{C3380CC4-5D6E-409C-BE32-E72D297353CC}">
              <c16:uniqueId val="{00000008-9187-4C42-8491-3D58CF6F38C6}"/>
            </c:ext>
          </c:extLst>
        </c:ser>
        <c:dLbls>
          <c:showLegendKey val="0"/>
          <c:showVal val="0"/>
          <c:showCatName val="0"/>
          <c:showSerName val="0"/>
          <c:showPercent val="0"/>
          <c:showBubbleSize val="0"/>
        </c:dLbls>
        <c:gapWidth val="40"/>
        <c:overlap val="100"/>
        <c:axId val="194894927"/>
        <c:axId val="1"/>
      </c:barChart>
      <c:lineChart>
        <c:grouping val="standard"/>
        <c:varyColors val="0"/>
        <c:ser>
          <c:idx val="3"/>
          <c:order val="3"/>
          <c:tx>
            <c:strRef>
              <c:f>'データ（居住地等別）（要確認）'!$F$73</c:f>
              <c:strCache>
                <c:ptCount val="1"/>
              </c:strCache>
            </c:strRef>
          </c:tx>
          <c:spPr>
            <a:ln>
              <a:solidFill>
                <a:schemeClr val="bg1"/>
              </a:solidFill>
            </a:ln>
          </c:spPr>
          <c:marker>
            <c:symbol val="none"/>
          </c:marker>
          <c:val>
            <c:numRef>
              <c:f>'データ（居住地等別）（要確認）'!$F$74:$F$81</c:f>
              <c:numCache>
                <c:formatCode>General</c:formatCode>
                <c:ptCount val="8"/>
              </c:numCache>
            </c:numRef>
          </c:val>
          <c:smooth val="0"/>
          <c:extLst>
            <c:ext xmlns:c16="http://schemas.microsoft.com/office/drawing/2014/chart" uri="{C3380CC4-5D6E-409C-BE32-E72D297353CC}">
              <c16:uniqueId val="{00000009-9187-4C42-8491-3D58CF6F38C6}"/>
            </c:ext>
          </c:extLst>
        </c:ser>
        <c:dLbls>
          <c:showLegendKey val="0"/>
          <c:showVal val="0"/>
          <c:showCatName val="0"/>
          <c:showSerName val="0"/>
          <c:showPercent val="0"/>
          <c:showBubbleSize val="0"/>
        </c:dLbls>
        <c:marker val="1"/>
        <c:smooth val="0"/>
        <c:axId val="3"/>
        <c:axId val="4"/>
      </c:lineChart>
      <c:catAx>
        <c:axId val="194894927"/>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日本語用のフォントを使用)"/>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min val="0"/>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94894927"/>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24855491329479767"/>
          <c:y val="0.85897435897435892"/>
          <c:w val="0.58236994219653182"/>
          <c:h val="0.12564102564102564"/>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留意している人の割合</a:t>
            </a:r>
          </a:p>
        </c:rich>
      </c:tx>
      <c:layout>
        <c:manualLayout>
          <c:xMode val="edge"/>
          <c:yMode val="edge"/>
          <c:x val="9.5531676485446554E-2"/>
          <c:y val="5.1725284339457563E-2"/>
        </c:manualLayout>
      </c:layout>
      <c:overlay val="0"/>
      <c:spPr>
        <a:noFill/>
        <a:ln w="25400">
          <a:noFill/>
        </a:ln>
      </c:spPr>
    </c:title>
    <c:autoTitleDeleted val="0"/>
    <c:plotArea>
      <c:layout>
        <c:manualLayout>
          <c:layoutTarget val="inner"/>
          <c:xMode val="edge"/>
          <c:yMode val="edge"/>
          <c:x val="0.11865829107330508"/>
          <c:y val="0.3433098424393185"/>
          <c:w val="0.8434121494581629"/>
          <c:h val="0.53448575838361168"/>
        </c:manualLayout>
      </c:layout>
      <c:barChart>
        <c:barDir val="bar"/>
        <c:grouping val="stacked"/>
        <c:varyColors val="0"/>
        <c:ser>
          <c:idx val="1"/>
          <c:order val="0"/>
          <c:tx>
            <c:strRef>
              <c:f>'データ（Q1～Q12)'!$B$17</c:f>
              <c:strCache>
                <c:ptCount val="1"/>
                <c:pt idx="0">
                  <c:v>留意している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'データ（Q1～Q12)'!$A$18:$A$19</c:f>
              <c:strCache>
                <c:ptCount val="2"/>
                <c:pt idx="0">
                  <c:v>令和８年</c:v>
                </c:pt>
                <c:pt idx="1">
                  <c:v>令和６年</c:v>
                </c:pt>
              </c:strCache>
            </c:strRef>
          </c:cat>
          <c:val>
            <c:numRef>
              <c:f>'データ（Q1～Q12)'!$B$18:$B$19</c:f>
              <c:numCache>
                <c:formatCode>0.0</c:formatCode>
                <c:ptCount val="2"/>
                <c:pt idx="0">
                  <c:v>77.2</c:v>
                </c:pt>
                <c:pt idx="1">
                  <c:v>80.8</c:v>
                </c:pt>
              </c:numCache>
            </c:numRef>
          </c:val>
          <c:extLst>
            <c:ext xmlns:c16="http://schemas.microsoft.com/office/drawing/2014/chart" uri="{C3380CC4-5D6E-409C-BE32-E72D297353CC}">
              <c16:uniqueId val="{00000000-3766-4057-97DB-6DF555FA9DBE}"/>
            </c:ext>
          </c:extLst>
        </c:ser>
        <c:ser>
          <c:idx val="0"/>
          <c:order val="1"/>
          <c:tx>
            <c:strRef>
              <c:f>'データ（Q1～Q12)'!$C$17</c:f>
              <c:strCache>
                <c:ptCount val="1"/>
                <c:pt idx="0">
                  <c:v>特に留意していない</c:v>
                </c:pt>
              </c:strCache>
            </c:strRef>
          </c:tx>
          <c:spPr>
            <a:pattFill prst="divot">
              <a:fgClr>
                <a:srgbClr val="00B050"/>
              </a:fgClr>
              <a:bgClr>
                <a:schemeClr val="bg1"/>
              </a:bgClr>
            </a:pattFill>
            <a:ln>
              <a:solidFill>
                <a:srgbClr val="000000"/>
              </a:solidFill>
            </a:ln>
          </c:spPr>
          <c:invertIfNegative val="0"/>
          <c:dLbls>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'データ（Q1～Q12)'!$A$18:$A$19</c:f>
              <c:strCache>
                <c:ptCount val="2"/>
                <c:pt idx="0">
                  <c:v>令和８年</c:v>
                </c:pt>
                <c:pt idx="1">
                  <c:v>令和６年</c:v>
                </c:pt>
              </c:strCache>
            </c:strRef>
          </c:cat>
          <c:val>
            <c:numRef>
              <c:f>'データ（Q1～Q12)'!$C$18:$C$19</c:f>
              <c:numCache>
                <c:formatCode>0.0</c:formatCode>
                <c:ptCount val="2"/>
                <c:pt idx="0">
                  <c:v>21.1</c:v>
                </c:pt>
                <c:pt idx="1">
                  <c:v>18</c:v>
                </c:pt>
              </c:numCache>
            </c:numRef>
          </c:val>
          <c:extLst>
            <c:ext xmlns:c16="http://schemas.microsoft.com/office/drawing/2014/chart" uri="{C3380CC4-5D6E-409C-BE32-E72D297353CC}">
              <c16:uniqueId val="{00000001-3766-4057-97DB-6DF555FA9DBE}"/>
            </c:ext>
          </c:extLst>
        </c:ser>
        <c:ser>
          <c:idx val="2"/>
          <c:order val="2"/>
          <c:tx>
            <c:strRef>
              <c:f>'データ（Q1～Q12)'!$D$17</c:f>
              <c:strCache>
                <c:ptCount val="1"/>
                <c:pt idx="0">
                  <c:v>不明</c:v>
                </c:pt>
              </c:strCache>
            </c:strRef>
          </c:tx>
          <c:spPr>
            <a:pattFill prst="pct25">
              <a:fgClr>
                <a:schemeClr val="accent4">
                  <a:lumMod val="60000"/>
                  <a:lumOff val="40000"/>
                </a:schemeClr>
              </a:fgClr>
              <a:bgClr>
                <a:schemeClr val="bg1"/>
              </a:bgClr>
            </a:pattFill>
            <a:ln>
              <a:solidFill>
                <a:srgbClr val="000000"/>
              </a:solidFill>
            </a:ln>
          </c:spPr>
          <c:invertIfNegative val="0"/>
          <c:dLbls>
            <c:dLbl>
              <c:idx val="0"/>
              <c:layout>
                <c:manualLayout>
                  <c:x val="3.0873130728412929E-2"/>
                  <c:y val="0"/>
                </c:manualLayout>
              </c:layout>
              <c:spPr/>
              <c:txPr>
                <a:bodyPr/>
                <a:lstStyle/>
                <a:p>
                  <a:pPr>
                    <a:defRPr sz="1200" b="1"/>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66-4057-97DB-6DF555FA9DBE}"/>
                </c:ext>
              </c:extLst>
            </c:dLbl>
            <c:dLbl>
              <c:idx val="1"/>
              <c:layout>
                <c:manualLayout>
                  <c:x val="3.1963262189910774E-2"/>
                  <c:y val="0"/>
                </c:manualLayout>
              </c:layout>
              <c:spPr/>
              <c:txPr>
                <a:bodyPr/>
                <a:lstStyle/>
                <a:p>
                  <a:pPr>
                    <a:defRPr sz="1200" b="1"/>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66-4057-97DB-6DF555FA9DBE}"/>
                </c:ext>
              </c:extLst>
            </c:dLbl>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'データ（Q1～Q12)'!$A$18:$A$19</c:f>
              <c:strCache>
                <c:ptCount val="2"/>
                <c:pt idx="0">
                  <c:v>令和８年</c:v>
                </c:pt>
                <c:pt idx="1">
                  <c:v>令和６年</c:v>
                </c:pt>
              </c:strCache>
            </c:strRef>
          </c:cat>
          <c:val>
            <c:numRef>
              <c:f>'データ（Q1～Q12)'!$D$18:$D$19</c:f>
              <c:numCache>
                <c:formatCode>0.0</c:formatCode>
                <c:ptCount val="2"/>
                <c:pt idx="0">
                  <c:v>1.7</c:v>
                </c:pt>
                <c:pt idx="1">
                  <c:v>1.2</c:v>
                </c:pt>
              </c:numCache>
            </c:numRef>
          </c:val>
          <c:extLst>
            <c:ext xmlns:c16="http://schemas.microsoft.com/office/drawing/2014/chart" uri="{C3380CC4-5D6E-409C-BE32-E72D297353CC}">
              <c16:uniqueId val="{00000004-3766-4057-97DB-6DF555FA9DBE}"/>
            </c:ext>
          </c:extLst>
        </c:ser>
        <c:dLbls>
          <c:showLegendKey val="0"/>
          <c:showVal val="0"/>
          <c:showCatName val="0"/>
          <c:showSerName val="0"/>
          <c:showPercent val="0"/>
          <c:showBubbleSize val="0"/>
        </c:dLbls>
        <c:gapWidth val="150"/>
        <c:overlap val="100"/>
        <c:axId val="194893007"/>
        <c:axId val="1"/>
      </c:barChart>
      <c:lineChart>
        <c:grouping val="standard"/>
        <c:varyColors val="0"/>
        <c:ser>
          <c:idx val="3"/>
          <c:order val="3"/>
          <c:spPr>
            <a:ln>
              <a:solidFill>
                <a:sysClr val="window" lastClr="FFFFFF"/>
              </a:solidFill>
            </a:ln>
          </c:spPr>
          <c:marker>
            <c:symbol val="none"/>
          </c:marker>
          <c:val>
            <c:numRef>
              <c:f>'データ（Q1～Q12)'!$E$18</c:f>
              <c:numCache>
                <c:formatCode>General</c:formatCode>
                <c:ptCount val="1"/>
              </c:numCache>
            </c:numRef>
          </c:val>
          <c:smooth val="0"/>
          <c:extLst>
            <c:ext xmlns:c16="http://schemas.microsoft.com/office/drawing/2014/chart" uri="{C3380CC4-5D6E-409C-BE32-E72D297353CC}">
              <c16:uniqueId val="{00000005-3766-4057-97DB-6DF555FA9DBE}"/>
            </c:ext>
          </c:extLst>
        </c:ser>
        <c:dLbls>
          <c:showLegendKey val="0"/>
          <c:showVal val="0"/>
          <c:showCatName val="0"/>
          <c:showSerName val="0"/>
          <c:showPercent val="0"/>
          <c:showBubbleSize val="0"/>
        </c:dLbls>
        <c:marker val="1"/>
        <c:smooth val="0"/>
        <c:axId val="3"/>
        <c:axId val="4"/>
      </c:lineChart>
      <c:catAx>
        <c:axId val="194893007"/>
        <c:scaling>
          <c:orientation val="maxMin"/>
        </c:scaling>
        <c:delete val="0"/>
        <c:axPos val="l"/>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94893007"/>
        <c:crosses val="autoZero"/>
        <c:crossBetween val="between"/>
        <c:majorUnit val="20"/>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egendEntry>
        <c:idx val="3"/>
        <c:txPr>
          <a:bodyPr/>
          <a:lstStyle/>
          <a:p>
            <a:pPr>
              <a:defRPr sz="1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3830200819687698"/>
          <c:y val="5.7407407407407407E-2"/>
          <c:w val="0.61505110703419674"/>
          <c:h val="0.15555613881598135"/>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行動の内容</a:t>
            </a:r>
          </a:p>
        </c:rich>
      </c:tx>
      <c:layout>
        <c:manualLayout>
          <c:xMode val="edge"/>
          <c:yMode val="edge"/>
          <c:x val="0.41785601280209483"/>
          <c:y val="1.92830271216098E-2"/>
        </c:manualLayout>
      </c:layout>
      <c:overlay val="0"/>
      <c:spPr>
        <a:noFill/>
        <a:ln w="25400">
          <a:noFill/>
        </a:ln>
      </c:spPr>
    </c:title>
    <c:autoTitleDeleted val="0"/>
    <c:plotArea>
      <c:layout>
        <c:manualLayout>
          <c:layoutTarget val="inner"/>
          <c:xMode val="edge"/>
          <c:yMode val="edge"/>
          <c:x val="8.2191964076689411E-2"/>
          <c:y val="0.15607675048683434"/>
          <c:w val="0.87214806325820393"/>
          <c:h val="0.67357269020617705"/>
        </c:manualLayout>
      </c:layout>
      <c:barChart>
        <c:barDir val="bar"/>
        <c:grouping val="stacked"/>
        <c:varyColors val="0"/>
        <c:ser>
          <c:idx val="3"/>
          <c:order val="0"/>
          <c:tx>
            <c:strRef>
              <c:f>'データ（Q1～Q12)'!$G$17</c:f>
              <c:strCache>
                <c:ptCount val="1"/>
                <c:pt idx="0">
                  <c:v>実行している</c:v>
                </c:pt>
              </c:strCache>
            </c:strRef>
          </c:tx>
          <c:spPr>
            <a:pattFill prst="openDmnd">
              <a:fgClr>
                <a:srgbClr val="FF0000"/>
              </a:fgClr>
              <a:bgClr>
                <a:schemeClr val="bg1"/>
              </a:bgClr>
            </a:pattFill>
            <a:ln w="12700">
              <a:solidFill>
                <a:srgbClr val="000000"/>
              </a:solidFill>
              <a:prstDash val="solid"/>
            </a:ln>
          </c:spPr>
          <c:invertIfNegative val="0"/>
          <c:dLbls>
            <c:dLbl>
              <c:idx val="6"/>
              <c:layout>
                <c:manualLayout>
                  <c:x val="-3.3872209391839873E-2"/>
                  <c:y val="4.4019654775857418E-7"/>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AB9-4818-94A6-C0F77C8D43B6}"/>
                </c:ext>
              </c:extLst>
            </c:dLbl>
            <c:dLbl>
              <c:idx val="9"/>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1-1AB9-4818-94A6-C0F77C8D43B6}"/>
                </c:ext>
              </c:extLst>
            </c:dLbl>
            <c:dLbl>
              <c:idx val="11"/>
              <c:layout>
                <c:manualLayout>
                  <c:x val="-4.6189376443418015E-2"/>
                  <c:y val="-9.4928765360237274E-17"/>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AB9-4818-94A6-C0F77C8D43B6}"/>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'データ（Q1～Q12)'!$F$18:$F$24</c:f>
              <c:strCache>
                <c:ptCount val="7"/>
                <c:pt idx="0">
                  <c:v>睡眠時間を十分にとる</c:v>
                </c:pt>
                <c:pt idx="1">
                  <c:v>定期的に健康診断を受ける</c:v>
                </c:pt>
                <c:pt idx="2">
                  <c:v>ストレスをためないよう気分転換をする</c:v>
                </c:pt>
                <c:pt idx="3">
                  <c:v>食生活に注意している</c:v>
                </c:pt>
                <c:pt idx="4">
                  <c:v>自分にあった運動を心がけている</c:v>
                </c:pt>
                <c:pt idx="5">
                  <c:v>タバコやアルコールを控える（喫煙・飲酒をする方のみ）</c:v>
                </c:pt>
                <c:pt idx="6">
                  <c:v>その他</c:v>
                </c:pt>
              </c:strCache>
            </c:strRef>
          </c:cat>
          <c:val>
            <c:numRef>
              <c:f>'データ（Q1～Q12)'!$G$18:$G$24</c:f>
              <c:numCache>
                <c:formatCode>0.0</c:formatCode>
                <c:ptCount val="7"/>
                <c:pt idx="0">
                  <c:v>88.799999999999983</c:v>
                </c:pt>
                <c:pt idx="1">
                  <c:v>84.600000000000009</c:v>
                </c:pt>
                <c:pt idx="2">
                  <c:v>83.9</c:v>
                </c:pt>
                <c:pt idx="3">
                  <c:v>78.8</c:v>
                </c:pt>
                <c:pt idx="4">
                  <c:v>71.3</c:v>
                </c:pt>
                <c:pt idx="5">
                  <c:v>52.3</c:v>
                </c:pt>
                <c:pt idx="6">
                  <c:v>1.1000000000000001</c:v>
                </c:pt>
              </c:numCache>
            </c:numRef>
          </c:val>
          <c:extLst>
            <c:ext xmlns:c16="http://schemas.microsoft.com/office/drawing/2014/chart" uri="{C3380CC4-5D6E-409C-BE32-E72D297353CC}">
              <c16:uniqueId val="{00000003-1AB9-4818-94A6-C0F77C8D43B6}"/>
            </c:ext>
          </c:extLst>
        </c:ser>
        <c:ser>
          <c:idx val="0"/>
          <c:order val="1"/>
          <c:tx>
            <c:strRef>
              <c:f>'データ（Q1～Q12)'!$H$17</c:f>
              <c:strCache>
                <c:ptCount val="1"/>
                <c:pt idx="0">
                  <c:v>ほとんど実行していない</c:v>
                </c:pt>
              </c:strCache>
            </c:strRef>
          </c:tx>
          <c:spPr>
            <a:pattFill prst="divot">
              <a:fgClr>
                <a:srgbClr val="00B050"/>
              </a:fgClr>
              <a:bgClr>
                <a:schemeClr val="bg1"/>
              </a:bgClr>
            </a:pattFill>
            <a:ln w="12700">
              <a:solidFill>
                <a:srgbClr val="000000"/>
              </a:solidFill>
              <a:prstDash val="solid"/>
            </a:ln>
          </c:spPr>
          <c:invertIfNegative val="0"/>
          <c:dLbls>
            <c:dLbl>
              <c:idx val="6"/>
              <c:layout>
                <c:manualLayout>
                  <c:x val="-1.9482934243075878E-4"/>
                  <c:y val="4.3418890256583933E-7"/>
                </c:manualLayout>
              </c:layout>
              <c:spPr/>
              <c:txPr>
                <a:bodyPr/>
                <a:lstStyle/>
                <a:p>
                  <a:pPr>
                    <a:defRPr sz="900" b="1" i="0" baseline="0"/>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AB9-4818-94A6-C0F77C8D43B6}"/>
                </c:ext>
              </c:extLst>
            </c:dLbl>
            <c:spPr>
              <a:noFill/>
              <a:ln w="25400">
                <a:noFill/>
              </a:ln>
            </c:spPr>
            <c:txPr>
              <a:bodyPr/>
              <a:lstStyle/>
              <a:p>
                <a:pPr>
                  <a:defRPr sz="1100" b="1" i="0" baseline="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'データ（Q1～Q12)'!$F$18:$F$24</c:f>
              <c:strCache>
                <c:ptCount val="7"/>
                <c:pt idx="0">
                  <c:v>睡眠時間を十分にとる</c:v>
                </c:pt>
                <c:pt idx="1">
                  <c:v>定期的に健康診断を受ける</c:v>
                </c:pt>
                <c:pt idx="2">
                  <c:v>ストレスをためないよう気分転換をする</c:v>
                </c:pt>
                <c:pt idx="3">
                  <c:v>食生活に注意している</c:v>
                </c:pt>
                <c:pt idx="4">
                  <c:v>自分にあった運動を心がけている</c:v>
                </c:pt>
                <c:pt idx="5">
                  <c:v>タバコやアルコールを控える（喫煙・飲酒をする方のみ）</c:v>
                </c:pt>
                <c:pt idx="6">
                  <c:v>その他</c:v>
                </c:pt>
              </c:strCache>
            </c:strRef>
          </c:cat>
          <c:val>
            <c:numRef>
              <c:f>'データ（Q1～Q12)'!$H$18:$H$24</c:f>
              <c:numCache>
                <c:formatCode>0.0</c:formatCode>
                <c:ptCount val="7"/>
                <c:pt idx="0">
                  <c:v>6</c:v>
                </c:pt>
                <c:pt idx="1">
                  <c:v>9.8000000000000007</c:v>
                </c:pt>
                <c:pt idx="2">
                  <c:v>9</c:v>
                </c:pt>
                <c:pt idx="3">
                  <c:v>7.4</c:v>
                </c:pt>
                <c:pt idx="4">
                  <c:v>23</c:v>
                </c:pt>
                <c:pt idx="5">
                  <c:v>13.3</c:v>
                </c:pt>
                <c:pt idx="6">
                  <c:v>5.4</c:v>
                </c:pt>
              </c:numCache>
            </c:numRef>
          </c:val>
          <c:extLst>
            <c:ext xmlns:c16="http://schemas.microsoft.com/office/drawing/2014/chart" uri="{C3380CC4-5D6E-409C-BE32-E72D297353CC}">
              <c16:uniqueId val="{00000005-1AB9-4818-94A6-C0F77C8D43B6}"/>
            </c:ext>
          </c:extLst>
        </c:ser>
        <c:ser>
          <c:idx val="1"/>
          <c:order val="2"/>
          <c:tx>
            <c:strRef>
              <c:f>'データ（Q1～Q12)'!$I$17</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spPr>
              <a:noFill/>
              <a:ln w="25400">
                <a:noFill/>
              </a:ln>
            </c:spPr>
            <c:txPr>
              <a:bodyPr/>
              <a:lstStyle/>
              <a:p>
                <a:pPr>
                  <a:defRPr sz="11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'データ（Q1～Q12)'!$F$18:$F$24</c:f>
              <c:strCache>
                <c:ptCount val="7"/>
                <c:pt idx="0">
                  <c:v>睡眠時間を十分にとる</c:v>
                </c:pt>
                <c:pt idx="1">
                  <c:v>定期的に健康診断を受ける</c:v>
                </c:pt>
                <c:pt idx="2">
                  <c:v>ストレスをためないよう気分転換をする</c:v>
                </c:pt>
                <c:pt idx="3">
                  <c:v>食生活に注意している</c:v>
                </c:pt>
                <c:pt idx="4">
                  <c:v>自分にあった運動を心がけている</c:v>
                </c:pt>
                <c:pt idx="5">
                  <c:v>タバコやアルコールを控える（喫煙・飲酒をする方のみ）</c:v>
                </c:pt>
                <c:pt idx="6">
                  <c:v>その他</c:v>
                </c:pt>
              </c:strCache>
            </c:strRef>
          </c:cat>
          <c:val>
            <c:numRef>
              <c:f>'データ（Q1～Q12)'!$I$18:$I$24</c:f>
              <c:numCache>
                <c:formatCode>0.0</c:formatCode>
                <c:ptCount val="7"/>
                <c:pt idx="0">
                  <c:v>5.2</c:v>
                </c:pt>
                <c:pt idx="1">
                  <c:v>5.6</c:v>
                </c:pt>
                <c:pt idx="2">
                  <c:v>7.1</c:v>
                </c:pt>
                <c:pt idx="3">
                  <c:v>13.8</c:v>
                </c:pt>
                <c:pt idx="4">
                  <c:v>5.7</c:v>
                </c:pt>
                <c:pt idx="5">
                  <c:v>34.4</c:v>
                </c:pt>
                <c:pt idx="6">
                  <c:v>93.5</c:v>
                </c:pt>
              </c:numCache>
            </c:numRef>
          </c:val>
          <c:extLst>
            <c:ext xmlns:c16="http://schemas.microsoft.com/office/drawing/2014/chart" uri="{C3380CC4-5D6E-409C-BE32-E72D297353CC}">
              <c16:uniqueId val="{00000007-1AB9-4818-94A6-C0F77C8D43B6}"/>
            </c:ext>
          </c:extLst>
        </c:ser>
        <c:dLbls>
          <c:showLegendKey val="0"/>
          <c:showVal val="0"/>
          <c:showCatName val="0"/>
          <c:showSerName val="0"/>
          <c:showPercent val="0"/>
          <c:showBubbleSize val="0"/>
        </c:dLbls>
        <c:gapWidth val="80"/>
        <c:overlap val="100"/>
        <c:axId val="194883407"/>
        <c:axId val="1"/>
      </c:barChart>
      <c:lineChart>
        <c:grouping val="standard"/>
        <c:varyColors val="0"/>
        <c:ser>
          <c:idx val="2"/>
          <c:order val="3"/>
          <c:spPr>
            <a:ln>
              <a:solidFill>
                <a:sysClr val="window" lastClr="FFFFFF"/>
              </a:solidFill>
            </a:ln>
          </c:spPr>
          <c:marker>
            <c:symbol val="none"/>
          </c:marker>
          <c:val>
            <c:numRef>
              <c:f>'データ（Q1～Q12)'!$J$18:$J$25</c:f>
              <c:numCache>
                <c:formatCode>General</c:formatCode>
                <c:ptCount val="8"/>
              </c:numCache>
            </c:numRef>
          </c:val>
          <c:smooth val="0"/>
          <c:extLst>
            <c:ext xmlns:c16="http://schemas.microsoft.com/office/drawing/2014/chart" uri="{C3380CC4-5D6E-409C-BE32-E72D297353CC}">
              <c16:uniqueId val="{00000008-1AB9-4818-94A6-C0F77C8D43B6}"/>
            </c:ext>
          </c:extLst>
        </c:ser>
        <c:dLbls>
          <c:showLegendKey val="0"/>
          <c:showVal val="0"/>
          <c:showCatName val="0"/>
          <c:showSerName val="0"/>
          <c:showPercent val="0"/>
          <c:showBubbleSize val="0"/>
        </c:dLbls>
        <c:marker val="1"/>
        <c:smooth val="0"/>
        <c:axId val="3"/>
        <c:axId val="4"/>
      </c:lineChart>
      <c:catAx>
        <c:axId val="194883407"/>
        <c:scaling>
          <c:orientation val="maxMin"/>
        </c:scaling>
        <c:delete val="1"/>
        <c:axPos val="l"/>
        <c:numFmt formatCode="General" sourceLinked="1"/>
        <c:majorTickMark val="out"/>
        <c:minorTickMark val="none"/>
        <c:tickLblPos val="nextTo"/>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94883407"/>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solidFill>
          <a:srgbClr val="FFFFFF"/>
        </a:solidFill>
        <a:ln w="12700">
          <a:solidFill>
            <a:srgbClr val="000000"/>
          </a:solidFill>
          <a:prstDash val="solid"/>
        </a:ln>
      </c:spPr>
    </c:plotArea>
    <c:legend>
      <c:legendPos val="r"/>
      <c:legendEntry>
        <c:idx val="3"/>
        <c:txPr>
          <a:bodyPr/>
          <a:lstStyle/>
          <a:p>
            <a:pPr>
              <a:defRPr sz="1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7.1146914949719045E-2"/>
          <c:y val="0.84227274715660549"/>
          <c:w val="0.92885308505028097"/>
          <c:h val="0.10239895013123357"/>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行動の内容</a:t>
            </a:r>
          </a:p>
        </c:rich>
      </c:tx>
      <c:layout>
        <c:manualLayout>
          <c:xMode val="edge"/>
          <c:yMode val="edge"/>
          <c:x val="0.39711094507347167"/>
          <c:y val="1.9283998398505271E-2"/>
        </c:manualLayout>
      </c:layout>
      <c:overlay val="0"/>
      <c:spPr>
        <a:noFill/>
        <a:ln w="25400">
          <a:noFill/>
        </a:ln>
      </c:spPr>
    </c:title>
    <c:autoTitleDeleted val="0"/>
    <c:plotArea>
      <c:layout>
        <c:manualLayout>
          <c:layoutTarget val="inner"/>
          <c:xMode val="edge"/>
          <c:yMode val="edge"/>
          <c:x val="7.1924882629107983E-2"/>
          <c:y val="0.12688906312925977"/>
          <c:w val="0.85845877324882647"/>
          <c:h val="0.74326608107826164"/>
        </c:manualLayout>
      </c:layout>
      <c:barChart>
        <c:barDir val="bar"/>
        <c:grouping val="stacked"/>
        <c:varyColors val="0"/>
        <c:ser>
          <c:idx val="3"/>
          <c:order val="0"/>
          <c:tx>
            <c:strRef>
              <c:f>'データ（Q1～Q12)'!$L$17</c:f>
              <c:strCache>
                <c:ptCount val="1"/>
                <c:pt idx="0">
                  <c:v>実行している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'データ（Q1～Q12)'!$K$18:$K$24</c:f>
              <c:strCache>
                <c:ptCount val="7"/>
                <c:pt idx="0">
                  <c:v>朝食をとる</c:v>
                </c:pt>
                <c:pt idx="1">
                  <c:v>健康に配慮したメニューを心掛けている</c:v>
                </c:pt>
                <c:pt idx="2">
                  <c:v>食事の時間を決め食べている</c:v>
                </c:pt>
                <c:pt idx="3">
                  <c:v>食べ物の安全性に配慮している</c:v>
                </c:pt>
                <c:pt idx="4">
                  <c:v>自分で料理をする、又は手伝いをする</c:v>
                </c:pt>
                <c:pt idx="5">
                  <c:v>箸の持ち方、姿勢、配膳、食べ方など、食事のマナーに注意して食べている</c:v>
                </c:pt>
                <c:pt idx="6">
                  <c:v>自分にあった適切なカロリーをとる</c:v>
                </c:pt>
              </c:strCache>
            </c:strRef>
          </c:cat>
          <c:val>
            <c:numRef>
              <c:f>'データ（Q1～Q12)'!$L$18:$L$24</c:f>
              <c:numCache>
                <c:formatCode>0.0</c:formatCode>
                <c:ptCount val="7"/>
                <c:pt idx="0">
                  <c:v>94.4</c:v>
                </c:pt>
                <c:pt idx="1">
                  <c:v>92.700000000000017</c:v>
                </c:pt>
                <c:pt idx="2">
                  <c:v>90.7</c:v>
                </c:pt>
                <c:pt idx="3">
                  <c:v>88.8</c:v>
                </c:pt>
                <c:pt idx="4">
                  <c:v>83</c:v>
                </c:pt>
                <c:pt idx="5">
                  <c:v>82.4</c:v>
                </c:pt>
                <c:pt idx="6">
                  <c:v>81.800000000000011</c:v>
                </c:pt>
              </c:numCache>
            </c:numRef>
          </c:val>
          <c:extLst>
            <c:ext xmlns:c16="http://schemas.microsoft.com/office/drawing/2014/chart" uri="{C3380CC4-5D6E-409C-BE32-E72D297353CC}">
              <c16:uniqueId val="{00000000-22EC-45B9-B7F3-3987FBA47881}"/>
            </c:ext>
          </c:extLst>
        </c:ser>
        <c:ser>
          <c:idx val="0"/>
          <c:order val="1"/>
          <c:tx>
            <c:strRef>
              <c:f>'データ（Q1～Q12)'!$M$17</c:f>
              <c:strCache>
                <c:ptCount val="1"/>
                <c:pt idx="0">
                  <c:v>ほとんど実行していない</c:v>
                </c:pt>
              </c:strCache>
            </c:strRef>
          </c:tx>
          <c:spPr>
            <a:pattFill prst="divot">
              <a:fgClr>
                <a:srgbClr val="00B050"/>
              </a:fgClr>
              <a:bgClr>
                <a:schemeClr val="bg1"/>
              </a:bgClr>
            </a:pattFill>
            <a:ln w="12700">
              <a:solidFill>
                <a:srgbClr val="000000"/>
              </a:solidFill>
              <a:prstDash val="solid"/>
            </a:ln>
          </c:spPr>
          <c:invertIfNegative val="0"/>
          <c:dLbls>
            <c:dLbl>
              <c:idx val="0"/>
              <c:layout>
                <c:manualLayout>
                  <c:x val="-4.3818466353677622E-2"/>
                  <c:y val="5.1464155218887741E-7"/>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EC-45B9-B7F3-3987FBA47881}"/>
                </c:ext>
              </c:extLst>
            </c:dLbl>
            <c:dLbl>
              <c:idx val="1"/>
              <c:spPr>
                <a:noFill/>
                <a:ln w="25400">
                  <a:noFill/>
                </a:ln>
              </c:spPr>
              <c:txPr>
                <a:bodyPr wrap="square" lIns="38100" tIns="19050" rIns="38100" bIns="19050" anchor="ctr">
                  <a:spAutoFit/>
                </a:bodyPr>
                <a:lstStyle/>
                <a:p>
                  <a:pPr>
                    <a:defRPr sz="10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E272-4E20-8DCD-4A078439B042}"/>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'データ（Q1～Q12)'!$K$18:$K$24</c:f>
              <c:strCache>
                <c:ptCount val="7"/>
                <c:pt idx="0">
                  <c:v>朝食をとる</c:v>
                </c:pt>
                <c:pt idx="1">
                  <c:v>健康に配慮したメニューを心掛けている</c:v>
                </c:pt>
                <c:pt idx="2">
                  <c:v>食事の時間を決め食べている</c:v>
                </c:pt>
                <c:pt idx="3">
                  <c:v>食べ物の安全性に配慮している</c:v>
                </c:pt>
                <c:pt idx="4">
                  <c:v>自分で料理をする、又は手伝いをする</c:v>
                </c:pt>
                <c:pt idx="5">
                  <c:v>箸の持ち方、姿勢、配膳、食べ方など、食事のマナーに注意して食べている</c:v>
                </c:pt>
                <c:pt idx="6">
                  <c:v>自分にあった適切なカロリーをとる</c:v>
                </c:pt>
              </c:strCache>
            </c:strRef>
          </c:cat>
          <c:val>
            <c:numRef>
              <c:f>'データ（Q1～Q12)'!$M$18:$M$24</c:f>
              <c:numCache>
                <c:formatCode>0.0</c:formatCode>
                <c:ptCount val="7"/>
                <c:pt idx="0">
                  <c:v>4.8</c:v>
                </c:pt>
                <c:pt idx="1">
                  <c:v>5.6</c:v>
                </c:pt>
                <c:pt idx="2">
                  <c:v>7.1</c:v>
                </c:pt>
                <c:pt idx="3">
                  <c:v>8.5</c:v>
                </c:pt>
                <c:pt idx="4">
                  <c:v>15.4</c:v>
                </c:pt>
                <c:pt idx="5">
                  <c:v>14.5</c:v>
                </c:pt>
                <c:pt idx="6">
                  <c:v>15.6</c:v>
                </c:pt>
              </c:numCache>
            </c:numRef>
          </c:val>
          <c:extLst>
            <c:ext xmlns:c16="http://schemas.microsoft.com/office/drawing/2014/chart" uri="{C3380CC4-5D6E-409C-BE32-E72D297353CC}">
              <c16:uniqueId val="{00000002-22EC-45B9-B7F3-3987FBA47881}"/>
            </c:ext>
          </c:extLst>
        </c:ser>
        <c:ser>
          <c:idx val="1"/>
          <c:order val="2"/>
          <c:tx>
            <c:strRef>
              <c:f>'データ（Q1～Q12)'!$N$17</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3.7558685446009502E-2"/>
                  <c:y val="2.573207760794606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EC-45B9-B7F3-3987FBA47881}"/>
                </c:ext>
              </c:extLst>
            </c:dLbl>
            <c:dLbl>
              <c:idx val="1"/>
              <c:layout>
                <c:manualLayout>
                  <c:x val="4.2983007405764537E-2"/>
                  <c:y val="2.573207760794606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2EC-45B9-B7F3-3987FBA47881}"/>
                </c:ext>
              </c:extLst>
            </c:dLbl>
            <c:dLbl>
              <c:idx val="2"/>
              <c:layout>
                <c:manualLayout>
                  <c:x val="4.3818466353677622E-2"/>
                  <c:y val="2.573207760794606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2EC-45B9-B7F3-3987FBA47881}"/>
                </c:ext>
              </c:extLst>
            </c:dLbl>
            <c:dLbl>
              <c:idx val="3"/>
              <c:layout>
                <c:manualLayout>
                  <c:x val="4.5558389708328824E-2"/>
                  <c:y val="2.573207760794606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2EC-45B9-B7F3-3987FBA47881}"/>
                </c:ext>
              </c:extLst>
            </c:dLbl>
            <c:dLbl>
              <c:idx val="4"/>
              <c:layout>
                <c:manualLayout>
                  <c:x val="3.9853116951930417E-2"/>
                  <c:y val="2.573207760794606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2EC-45B9-B7F3-3987FBA47881}"/>
                </c:ext>
              </c:extLst>
            </c:dLbl>
            <c:dLbl>
              <c:idx val="5"/>
              <c:layout>
                <c:manualLayout>
                  <c:x val="4.6948356807511735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2EC-45B9-B7F3-3987FBA47881}"/>
                </c:ext>
              </c:extLst>
            </c:dLbl>
            <c:dLbl>
              <c:idx val="6"/>
              <c:layout>
                <c:manualLayout>
                  <c:x val="5.0078247261345854E-2"/>
                  <c:y val="7.719623282383819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2EC-45B9-B7F3-3987FBA47881}"/>
                </c:ext>
              </c:extLst>
            </c:dLbl>
            <c:spPr>
              <a:noFill/>
              <a:ln w="25400">
                <a:noFill/>
              </a:ln>
            </c:spPr>
            <c:txPr>
              <a:bodyPr/>
              <a:lstStyle/>
              <a:p>
                <a:pPr>
                  <a:defRPr sz="11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'データ（Q1～Q12)'!$K$18:$K$24</c:f>
              <c:strCache>
                <c:ptCount val="7"/>
                <c:pt idx="0">
                  <c:v>朝食をとる</c:v>
                </c:pt>
                <c:pt idx="1">
                  <c:v>健康に配慮したメニューを心掛けている</c:v>
                </c:pt>
                <c:pt idx="2">
                  <c:v>食事の時間を決め食べている</c:v>
                </c:pt>
                <c:pt idx="3">
                  <c:v>食べ物の安全性に配慮している</c:v>
                </c:pt>
                <c:pt idx="4">
                  <c:v>自分で料理をする、又は手伝いをする</c:v>
                </c:pt>
                <c:pt idx="5">
                  <c:v>箸の持ち方、姿勢、配膳、食べ方など、食事のマナーに注意して食べている</c:v>
                </c:pt>
                <c:pt idx="6">
                  <c:v>自分にあった適切なカロリーをとる</c:v>
                </c:pt>
              </c:strCache>
            </c:strRef>
          </c:cat>
          <c:val>
            <c:numRef>
              <c:f>'データ（Q1～Q12)'!$N$18:$N$24</c:f>
              <c:numCache>
                <c:formatCode>0.0</c:formatCode>
                <c:ptCount val="7"/>
                <c:pt idx="0">
                  <c:v>0.8</c:v>
                </c:pt>
                <c:pt idx="1">
                  <c:v>1.7</c:v>
                </c:pt>
                <c:pt idx="2">
                  <c:v>2.2000000000000002</c:v>
                </c:pt>
                <c:pt idx="3">
                  <c:v>2.7</c:v>
                </c:pt>
                <c:pt idx="4">
                  <c:v>1.6</c:v>
                </c:pt>
                <c:pt idx="5">
                  <c:v>3.1</c:v>
                </c:pt>
                <c:pt idx="6">
                  <c:v>2.6</c:v>
                </c:pt>
              </c:numCache>
            </c:numRef>
          </c:val>
          <c:extLst>
            <c:ext xmlns:c16="http://schemas.microsoft.com/office/drawing/2014/chart" uri="{C3380CC4-5D6E-409C-BE32-E72D297353CC}">
              <c16:uniqueId val="{0000000A-22EC-45B9-B7F3-3987FBA47881}"/>
            </c:ext>
          </c:extLst>
        </c:ser>
        <c:dLbls>
          <c:showLegendKey val="0"/>
          <c:showVal val="0"/>
          <c:showCatName val="0"/>
          <c:showSerName val="0"/>
          <c:showPercent val="0"/>
          <c:showBubbleSize val="0"/>
        </c:dLbls>
        <c:gapWidth val="80"/>
        <c:overlap val="100"/>
        <c:axId val="194900687"/>
        <c:axId val="1"/>
      </c:barChart>
      <c:lineChart>
        <c:grouping val="standard"/>
        <c:varyColors val="0"/>
        <c:ser>
          <c:idx val="2"/>
          <c:order val="3"/>
          <c:spPr>
            <a:ln>
              <a:solidFill>
                <a:sysClr val="window" lastClr="FFFFFF"/>
              </a:solidFill>
            </a:ln>
          </c:spPr>
          <c:marker>
            <c:symbol val="none"/>
          </c:marker>
          <c:val>
            <c:numRef>
              <c:f>'データ（Q1～Q12)'!#REF!</c:f>
              <c:numCache>
                <c:formatCode>General</c:formatCode>
                <c:ptCount val="1"/>
                <c:pt idx="0">
                  <c:v>1</c:v>
                </c:pt>
              </c:numCache>
            </c:numRef>
          </c:val>
          <c:smooth val="0"/>
          <c:extLst>
            <c:ext xmlns:c16="http://schemas.microsoft.com/office/drawing/2014/chart" uri="{C3380CC4-5D6E-409C-BE32-E72D297353CC}">
              <c16:uniqueId val="{0000000B-22EC-45B9-B7F3-3987FBA47881}"/>
            </c:ext>
          </c:extLst>
        </c:ser>
        <c:dLbls>
          <c:showLegendKey val="0"/>
          <c:showVal val="0"/>
          <c:showCatName val="0"/>
          <c:showSerName val="0"/>
          <c:showPercent val="0"/>
          <c:showBubbleSize val="0"/>
        </c:dLbls>
        <c:marker val="1"/>
        <c:smooth val="0"/>
        <c:axId val="3"/>
        <c:axId val="4"/>
      </c:lineChart>
      <c:catAx>
        <c:axId val="194900687"/>
        <c:scaling>
          <c:orientation val="maxMin"/>
        </c:scaling>
        <c:delete val="1"/>
        <c:axPos val="l"/>
        <c:numFmt formatCode="General" sourceLinked="1"/>
        <c:majorTickMark val="out"/>
        <c:minorTickMark val="none"/>
        <c:tickLblPos val="nextTo"/>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94900687"/>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solidFill>
          <a:srgbClr val="FFFFFF"/>
        </a:solidFill>
        <a:ln w="12700">
          <a:solidFill>
            <a:srgbClr val="000000"/>
          </a:solidFill>
          <a:prstDash val="solid"/>
        </a:ln>
      </c:spPr>
    </c:plotArea>
    <c:legend>
      <c:legendPos val="r"/>
      <c:legendEntry>
        <c:idx val="3"/>
        <c:txPr>
          <a:bodyPr/>
          <a:lstStyle/>
          <a:p>
            <a:pPr>
              <a:defRPr sz="1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8.8403803539156153E-2"/>
          <c:y val="0.9026584880814813"/>
          <c:w val="0.84844950945739983"/>
          <c:h val="7.8370867037524744E-2"/>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Lbls>
            <c:dLbl>
              <c:idx val="0"/>
              <c:numFmt formatCode="0.0_);[Red]\(0.0\)" sourceLinked="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59-4E7D-B539-97F062AA00B0}"/>
                </c:ext>
              </c:extLst>
            </c:dLbl>
            <c:dLbl>
              <c:idx val="1"/>
              <c:numFmt formatCode="0.0_);[Red]\(0.0\)" sourceLinked="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959-4E7D-B539-97F062AA00B0}"/>
                </c:ext>
              </c:extLst>
            </c:dLbl>
            <c:dLbl>
              <c:idx val="2"/>
              <c:numFmt formatCode="0.0_);[Red]\(0.0\)" sourceLinked="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959-4E7D-B539-97F062AA00B0}"/>
                </c:ext>
              </c:extLst>
            </c:dLbl>
            <c:dLbl>
              <c:idx val="3"/>
              <c:numFmt formatCode="0.0_);[Red]\(0.0\)" sourceLinked="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959-4E7D-B539-97F062AA00B0}"/>
                </c:ext>
              </c:extLst>
            </c:dLbl>
            <c:dLbl>
              <c:idx val="4"/>
              <c:numFmt formatCode="0.0_);[Red]\(0.0\)" sourceLinked="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959-4E7D-B539-97F062AA00B0}"/>
                </c:ext>
              </c:extLst>
            </c:dLbl>
            <c:dLbl>
              <c:idx val="6"/>
              <c:numFmt formatCode="0.0_);[Red]\(0.0\)" sourceLinked="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959-4E7D-B539-97F062AA00B0}"/>
                </c:ext>
              </c:extLst>
            </c:dLbl>
            <c:dLbl>
              <c:idx val="7"/>
              <c:numFmt formatCode="0.0_);[Red]\(0.0\)" sourceLinked="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959-4E7D-B539-97F062AA00B0}"/>
                </c:ext>
              </c:extLst>
            </c:dLbl>
            <c:dLbl>
              <c:idx val="8"/>
              <c:numFmt formatCode="0.0_);[Red]\(0.0\)" sourceLinked="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959-4E7D-B539-97F062AA00B0}"/>
                </c:ext>
              </c:extLst>
            </c:dLbl>
            <c:dLbl>
              <c:idx val="10"/>
              <c:numFmt formatCode="0.0_);[Red]\(0.0\)" sourceLinked="0"/>
              <c:spPr>
                <a:noFill/>
                <a:ln w="25400">
                  <a:noFill/>
                </a:ln>
              </c:spPr>
              <c:txPr>
                <a:bodyPr/>
                <a:lstStyle/>
                <a:p>
                  <a:pPr>
                    <a:defRPr sz="125" b="0" i="0" u="none" strike="noStrike" baseline="0">
                      <a:solidFill>
                        <a:srgbClr val="000000"/>
                      </a:solidFill>
                      <a:latin typeface="ＭＳ ゴシック"/>
                      <a:ea typeface="ＭＳ ゴシック"/>
                      <a:cs typeface="ＭＳ 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959-4E7D-B539-97F062AA00B0}"/>
                </c:ext>
              </c:extLst>
            </c:dLbl>
            <c:numFmt formatCode="0.0_);[Red]\(0.0\)" sourceLinked="0"/>
            <c:spPr>
              <a:noFill/>
              <a:ln w="25400">
                <a:noFill/>
              </a:ln>
            </c:spPr>
            <c:txPr>
              <a:bodyPr wrap="square" lIns="38100" tIns="19050" rIns="38100" bIns="19050" anchor="ctr">
                <a:spAutoFit/>
              </a:bodyPr>
              <a:lstStyle/>
              <a:p>
                <a:pPr>
                  <a:defRPr sz="125" b="0" i="0" u="none" strike="noStrike" baseline="0">
                    <a:solidFill>
                      <a:srgbClr val="000000"/>
                    </a:solidFill>
                    <a:latin typeface="ＭＳ ゴシック"/>
                    <a:ea typeface="ＭＳ ゴシック"/>
                    <a:cs typeface="ＭＳ 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9-7959-4E7D-B539-97F062AA00B0}"/>
            </c:ext>
          </c:extLst>
        </c:ser>
        <c:dLbls>
          <c:showLegendKey val="0"/>
          <c:showVal val="0"/>
          <c:showCatName val="0"/>
          <c:showSerName val="0"/>
          <c:showPercent val="0"/>
          <c:showBubbleSize val="0"/>
        </c:dLbls>
        <c:gapWidth val="50"/>
        <c:axId val="1990890479"/>
        <c:axId val="1"/>
      </c:barChart>
      <c:catAx>
        <c:axId val="1990890479"/>
        <c:scaling>
          <c:orientation val="maxMin"/>
        </c:scaling>
        <c:delete val="1"/>
        <c:axPos val="l"/>
        <c:majorTickMark val="out"/>
        <c:minorTickMark val="none"/>
        <c:tickLblPos val="nextTo"/>
        <c:crossAx val="1"/>
        <c:crosses val="autoZero"/>
        <c:auto val="1"/>
        <c:lblAlgn val="ctr"/>
        <c:lblOffset val="100"/>
        <c:noMultiLvlLbl val="0"/>
      </c:catAx>
      <c:valAx>
        <c:axId val="1"/>
        <c:scaling>
          <c:orientation val="minMax"/>
          <c:max val="70"/>
        </c:scaling>
        <c:delete val="0"/>
        <c:axPos val="t"/>
        <c:majorGridlines>
          <c:spPr>
            <a:ln w="3175">
              <a:solidFill>
                <a:srgbClr val="000000"/>
              </a:solidFill>
              <a:prstDash val="solid"/>
            </a:ln>
          </c:spPr>
        </c:majorGridlines>
        <c:numFmt formatCode="0&quot;%&quot;" sourceLinked="0"/>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ゴシック"/>
                <a:ea typeface="ＭＳ Ｐゴシック"/>
                <a:cs typeface="ＭＳ Ｐゴシック"/>
              </a:defRPr>
            </a:pPr>
            <a:endParaRPr lang="ja-JP"/>
          </a:p>
        </c:txPr>
        <c:crossAx val="1990890479"/>
        <c:crosses val="autoZero"/>
        <c:crossBetween val="between"/>
        <c:majorUnit val="10"/>
      </c:valAx>
      <c:spPr>
        <a:noFill/>
        <a:ln w="25400">
          <a:solidFill>
            <a:srgbClr val="000000"/>
          </a:solidFill>
          <a:prstDash val="solid"/>
        </a:ln>
      </c:spPr>
    </c:plotArea>
    <c:plotVisOnly val="1"/>
    <c:dispBlanksAs val="gap"/>
    <c:showDLblsOverMax val="0"/>
  </c:chart>
  <c:spPr>
    <a:solidFill>
      <a:srgbClr val="FFFFFF"/>
    </a:solidFill>
    <a:ln w="9525">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41234836626655E-2"/>
          <c:y val="0.10456761453368718"/>
          <c:w val="0.87173372299571761"/>
          <c:h val="0.73918486135882333"/>
        </c:manualLayout>
      </c:layout>
      <c:barChart>
        <c:barDir val="bar"/>
        <c:grouping val="percentStacked"/>
        <c:varyColors val="0"/>
        <c:ser>
          <c:idx val="0"/>
          <c:order val="0"/>
          <c:tx>
            <c:strRef>
              <c:f>'データ（居住地等別）（要確認）'!$C$43</c:f>
              <c:strCache>
                <c:ptCount val="1"/>
                <c:pt idx="0">
                  <c:v>留意している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'データ（居住地等別）（要確認）'!$B$44:$B$48</c:f>
              <c:strCache>
                <c:ptCount val="5"/>
                <c:pt idx="0">
                  <c:v>県計</c:v>
                </c:pt>
                <c:pt idx="1">
                  <c:v>県央</c:v>
                </c:pt>
                <c:pt idx="2">
                  <c:v>県南</c:v>
                </c:pt>
                <c:pt idx="3">
                  <c:v>沿岸</c:v>
                </c:pt>
                <c:pt idx="4">
                  <c:v>県北</c:v>
                </c:pt>
              </c:strCache>
            </c:strRef>
          </c:cat>
          <c:val>
            <c:numRef>
              <c:f>'データ（居住地等別）（要確認）'!$C$44:$C$48</c:f>
              <c:numCache>
                <c:formatCode>0.0</c:formatCode>
                <c:ptCount val="5"/>
                <c:pt idx="0">
                  <c:v>77.2</c:v>
                </c:pt>
                <c:pt idx="1">
                  <c:v>79.600000000000009</c:v>
                </c:pt>
                <c:pt idx="2">
                  <c:v>76.3</c:v>
                </c:pt>
                <c:pt idx="3">
                  <c:v>75.800000000000011</c:v>
                </c:pt>
                <c:pt idx="4">
                  <c:v>71.5</c:v>
                </c:pt>
              </c:numCache>
            </c:numRef>
          </c:val>
          <c:extLst>
            <c:ext xmlns:c16="http://schemas.microsoft.com/office/drawing/2014/chart" uri="{C3380CC4-5D6E-409C-BE32-E72D297353CC}">
              <c16:uniqueId val="{00000000-C03A-4171-9BB0-C9230809BB27}"/>
            </c:ext>
          </c:extLst>
        </c:ser>
        <c:ser>
          <c:idx val="1"/>
          <c:order val="1"/>
          <c:tx>
            <c:strRef>
              <c:f>'データ（居住地等別）（要確認）'!$D$43</c:f>
              <c:strCache>
                <c:ptCount val="1"/>
                <c:pt idx="0">
                  <c:v>特に留意していない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'データ（居住地等別）（要確認）'!$B$44:$B$48</c:f>
              <c:strCache>
                <c:ptCount val="5"/>
                <c:pt idx="0">
                  <c:v>県計</c:v>
                </c:pt>
                <c:pt idx="1">
                  <c:v>県央</c:v>
                </c:pt>
                <c:pt idx="2">
                  <c:v>県南</c:v>
                </c:pt>
                <c:pt idx="3">
                  <c:v>沿岸</c:v>
                </c:pt>
                <c:pt idx="4">
                  <c:v>県北</c:v>
                </c:pt>
              </c:strCache>
            </c:strRef>
          </c:cat>
          <c:val>
            <c:numRef>
              <c:f>'データ（居住地等別）（要確認）'!$D$44:$D$48</c:f>
              <c:numCache>
                <c:formatCode>0.0</c:formatCode>
                <c:ptCount val="5"/>
                <c:pt idx="0">
                  <c:v>21.1</c:v>
                </c:pt>
                <c:pt idx="1">
                  <c:v>19.3</c:v>
                </c:pt>
                <c:pt idx="2">
                  <c:v>21.3</c:v>
                </c:pt>
                <c:pt idx="3">
                  <c:v>22.4</c:v>
                </c:pt>
                <c:pt idx="4">
                  <c:v>27.1</c:v>
                </c:pt>
              </c:numCache>
            </c:numRef>
          </c:val>
          <c:extLst>
            <c:ext xmlns:c16="http://schemas.microsoft.com/office/drawing/2014/chart" uri="{C3380CC4-5D6E-409C-BE32-E72D297353CC}">
              <c16:uniqueId val="{00000001-C03A-4171-9BB0-C9230809BB27}"/>
            </c:ext>
          </c:extLst>
        </c:ser>
        <c:ser>
          <c:idx val="2"/>
          <c:order val="2"/>
          <c:tx>
            <c:strRef>
              <c:f>'データ（居住地等別）（要確認）'!$E$43</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2.318840579710145E-2"/>
                  <c:y val="0"/>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3A-4171-9BB0-C9230809BB27}"/>
                </c:ext>
              </c:extLst>
            </c:dLbl>
            <c:dLbl>
              <c:idx val="1"/>
              <c:layout>
                <c:manualLayout>
                  <c:x val="2.5120717526203266E-2"/>
                  <c:y val="4.0504196239445229E-7"/>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03A-4171-9BB0-C9230809BB27}"/>
                </c:ext>
              </c:extLst>
            </c:dLbl>
            <c:dLbl>
              <c:idx val="2"/>
              <c:layout>
                <c:manualLayout>
                  <c:x val="2.909687249212017E-2"/>
                  <c:y val="3.803872342929859E-7"/>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03A-4171-9BB0-C9230809BB27}"/>
                </c:ext>
              </c:extLst>
            </c:dLbl>
            <c:dLbl>
              <c:idx val="3"/>
              <c:layout>
                <c:manualLayout>
                  <c:x val="2.4845561523352464E-2"/>
                  <c:y val="8.1008392478890458E-7"/>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03A-4171-9BB0-C9230809BB27}"/>
                </c:ext>
              </c:extLst>
            </c:dLbl>
            <c:dLbl>
              <c:idx val="4"/>
              <c:layout>
                <c:manualLayout>
                  <c:x val="2.2363073821070379E-2"/>
                  <c:y val="5.1448430057353944E-3"/>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03A-4171-9BB0-C9230809BB27}"/>
                </c:ext>
              </c:extLst>
            </c:dLbl>
            <c:numFmt formatCode="0.0_ " sourceLinked="0"/>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'データ（居住地等別）（要確認）'!$B$44:$B$48</c:f>
              <c:strCache>
                <c:ptCount val="5"/>
                <c:pt idx="0">
                  <c:v>県計</c:v>
                </c:pt>
                <c:pt idx="1">
                  <c:v>県央</c:v>
                </c:pt>
                <c:pt idx="2">
                  <c:v>県南</c:v>
                </c:pt>
                <c:pt idx="3">
                  <c:v>沿岸</c:v>
                </c:pt>
                <c:pt idx="4">
                  <c:v>県北</c:v>
                </c:pt>
              </c:strCache>
            </c:strRef>
          </c:cat>
          <c:val>
            <c:numRef>
              <c:f>'データ（居住地等別）（要確認）'!$E$44:$E$48</c:f>
              <c:numCache>
                <c:formatCode>0.0</c:formatCode>
                <c:ptCount val="5"/>
                <c:pt idx="0">
                  <c:v>1.7</c:v>
                </c:pt>
                <c:pt idx="1">
                  <c:v>1.1000000000000001</c:v>
                </c:pt>
                <c:pt idx="2">
                  <c:v>2.4</c:v>
                </c:pt>
                <c:pt idx="3">
                  <c:v>1.8</c:v>
                </c:pt>
                <c:pt idx="4">
                  <c:v>1.4</c:v>
                </c:pt>
              </c:numCache>
            </c:numRef>
          </c:val>
          <c:extLst>
            <c:ext xmlns:c16="http://schemas.microsoft.com/office/drawing/2014/chart" uri="{C3380CC4-5D6E-409C-BE32-E72D297353CC}">
              <c16:uniqueId val="{00000007-C03A-4171-9BB0-C9230809BB27}"/>
            </c:ext>
          </c:extLst>
        </c:ser>
        <c:dLbls>
          <c:showLegendKey val="0"/>
          <c:showVal val="0"/>
          <c:showCatName val="0"/>
          <c:showSerName val="0"/>
          <c:showPercent val="0"/>
          <c:showBubbleSize val="0"/>
        </c:dLbls>
        <c:gapWidth val="40"/>
        <c:overlap val="100"/>
        <c:axId val="194909807"/>
        <c:axId val="1"/>
      </c:barChart>
      <c:lineChart>
        <c:grouping val="standard"/>
        <c:varyColors val="0"/>
        <c:ser>
          <c:idx val="3"/>
          <c:order val="3"/>
          <c:tx>
            <c:strRef>
              <c:f>'データ（居住地等別）（要確認）'!$F$43</c:f>
              <c:strCache>
                <c:ptCount val="1"/>
              </c:strCache>
            </c:strRef>
          </c:tx>
          <c:spPr>
            <a:ln>
              <a:solidFill>
                <a:schemeClr val="bg1"/>
              </a:solidFill>
            </a:ln>
          </c:spPr>
          <c:marker>
            <c:symbol val="none"/>
          </c:marker>
          <c:val>
            <c:numRef>
              <c:f>'データ（居住地等別）（要確認）'!$F$44:$F$48</c:f>
              <c:numCache>
                <c:formatCode>General</c:formatCode>
                <c:ptCount val="5"/>
              </c:numCache>
            </c:numRef>
          </c:val>
          <c:smooth val="0"/>
          <c:extLst>
            <c:ext xmlns:c16="http://schemas.microsoft.com/office/drawing/2014/chart" uri="{C3380CC4-5D6E-409C-BE32-E72D297353CC}">
              <c16:uniqueId val="{00000008-C03A-4171-9BB0-C9230809BB27}"/>
            </c:ext>
          </c:extLst>
        </c:ser>
        <c:dLbls>
          <c:showLegendKey val="0"/>
          <c:showVal val="0"/>
          <c:showCatName val="0"/>
          <c:showSerName val="0"/>
          <c:showPercent val="0"/>
          <c:showBubbleSize val="0"/>
        </c:dLbls>
        <c:marker val="1"/>
        <c:smooth val="0"/>
        <c:axId val="3"/>
        <c:axId val="4"/>
      </c:lineChart>
      <c:catAx>
        <c:axId val="194909807"/>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194909807"/>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16280109853817942"/>
          <c:y val="0.85355464826155991"/>
          <c:w val="0.7784342688330872"/>
          <c:h val="0.13768153980752407"/>
        </c:manualLayout>
      </c:layout>
      <c:overlay val="0"/>
      <c:spPr>
        <a:solidFill>
          <a:srgbClr val="FFFFFF"/>
        </a:solidFill>
        <a:ln w="3175">
          <a:noFill/>
          <a:prstDash val="solid"/>
        </a:ln>
      </c:spPr>
      <c:txPr>
        <a:bodyPr/>
        <a:lstStyle/>
        <a:p>
          <a:pPr>
            <a:defRPr sz="895"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&amp;C49</c:oddFooter>
    </c:headerFooter>
    <c:pageMargins b="0.98399999999999999" l="0.78700000000000003" r="0.78700000000000003" t="0.98399999999999999" header="0.51200000000000001" footer="0.51200000000000001"/>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72317926207509E-2"/>
          <c:y val="0.10139877451440689"/>
          <c:w val="0.87299332301645405"/>
          <c:h val="0.74475651626098882"/>
        </c:manualLayout>
      </c:layout>
      <c:barChart>
        <c:barDir val="bar"/>
        <c:grouping val="percentStacked"/>
        <c:varyColors val="0"/>
        <c:ser>
          <c:idx val="0"/>
          <c:order val="0"/>
          <c:tx>
            <c:strRef>
              <c:f>'データ（居住地等別）（要確認）'!$C$49</c:f>
              <c:strCache>
                <c:ptCount val="1"/>
                <c:pt idx="0">
                  <c:v>留意している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'データ（居住地等別）（要確認）'!$B$50:$B$52</c:f>
              <c:strCache>
                <c:ptCount val="3"/>
                <c:pt idx="0">
                  <c:v>県計</c:v>
                </c:pt>
                <c:pt idx="1">
                  <c:v>男</c:v>
                </c:pt>
                <c:pt idx="2">
                  <c:v>女</c:v>
                </c:pt>
              </c:strCache>
            </c:strRef>
          </c:cat>
          <c:val>
            <c:numRef>
              <c:f>'データ（居住地等別）（要確認）'!$C$50:$C$52</c:f>
              <c:numCache>
                <c:formatCode>0.0</c:formatCode>
                <c:ptCount val="3"/>
                <c:pt idx="0">
                  <c:v>77.2</c:v>
                </c:pt>
                <c:pt idx="1">
                  <c:v>77</c:v>
                </c:pt>
                <c:pt idx="2">
                  <c:v>77.5</c:v>
                </c:pt>
              </c:numCache>
            </c:numRef>
          </c:val>
          <c:extLst>
            <c:ext xmlns:c16="http://schemas.microsoft.com/office/drawing/2014/chart" uri="{C3380CC4-5D6E-409C-BE32-E72D297353CC}">
              <c16:uniqueId val="{00000000-8B59-4008-B029-AD730CA15AF7}"/>
            </c:ext>
          </c:extLst>
        </c:ser>
        <c:ser>
          <c:idx val="1"/>
          <c:order val="1"/>
          <c:tx>
            <c:strRef>
              <c:f>'データ（居住地等別）（要確認）'!$D$49</c:f>
              <c:strCache>
                <c:ptCount val="1"/>
                <c:pt idx="0">
                  <c:v>特に留意していない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'データ（居住地等別）（要確認）'!$B$50:$B$52</c:f>
              <c:strCache>
                <c:ptCount val="3"/>
                <c:pt idx="0">
                  <c:v>県計</c:v>
                </c:pt>
                <c:pt idx="1">
                  <c:v>男</c:v>
                </c:pt>
                <c:pt idx="2">
                  <c:v>女</c:v>
                </c:pt>
              </c:strCache>
            </c:strRef>
          </c:cat>
          <c:val>
            <c:numRef>
              <c:f>'データ（居住地等別）（要確認）'!$D$50:$D$52</c:f>
              <c:numCache>
                <c:formatCode>0.0</c:formatCode>
                <c:ptCount val="3"/>
                <c:pt idx="0">
                  <c:v>21.1</c:v>
                </c:pt>
                <c:pt idx="1">
                  <c:v>21.6</c:v>
                </c:pt>
                <c:pt idx="2">
                  <c:v>20.6</c:v>
                </c:pt>
              </c:numCache>
            </c:numRef>
          </c:val>
          <c:extLst>
            <c:ext xmlns:c16="http://schemas.microsoft.com/office/drawing/2014/chart" uri="{C3380CC4-5D6E-409C-BE32-E72D297353CC}">
              <c16:uniqueId val="{00000001-8B59-4008-B029-AD730CA15AF7}"/>
            </c:ext>
          </c:extLst>
        </c:ser>
        <c:ser>
          <c:idx val="2"/>
          <c:order val="2"/>
          <c:tx>
            <c:strRef>
              <c:f>'データ（居住地等別）（要確認）'!$E$49</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2.318840579710145E-2"/>
                  <c:y val="3.8038723420442008E-7"/>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B59-4008-B029-AD730CA15AF7}"/>
                </c:ext>
              </c:extLst>
            </c:dLbl>
            <c:dLbl>
              <c:idx val="1"/>
              <c:layout>
                <c:manualLayout>
                  <c:x val="2.318840579710145E-2"/>
                  <c:y val="0"/>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B59-4008-B029-AD730CA15AF7}"/>
                </c:ext>
              </c:extLst>
            </c:dLbl>
            <c:dLbl>
              <c:idx val="2"/>
              <c:layout>
                <c:manualLayout>
                  <c:x val="2.5403166244306597E-2"/>
                  <c:y val="1.2151258870418974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B59-4008-B029-AD730CA15AF7}"/>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'データ（居住地等別）（要確認）'!$B$50:$B$52</c:f>
              <c:strCache>
                <c:ptCount val="3"/>
                <c:pt idx="0">
                  <c:v>県計</c:v>
                </c:pt>
                <c:pt idx="1">
                  <c:v>男</c:v>
                </c:pt>
                <c:pt idx="2">
                  <c:v>女</c:v>
                </c:pt>
              </c:strCache>
            </c:strRef>
          </c:cat>
          <c:val>
            <c:numRef>
              <c:f>'データ（居住地等別）（要確認）'!$E$50:$E$52</c:f>
              <c:numCache>
                <c:formatCode>0.0</c:formatCode>
                <c:ptCount val="3"/>
                <c:pt idx="0">
                  <c:v>1.7</c:v>
                </c:pt>
                <c:pt idx="1">
                  <c:v>1.4</c:v>
                </c:pt>
                <c:pt idx="2">
                  <c:v>1.9</c:v>
                </c:pt>
              </c:numCache>
            </c:numRef>
          </c:val>
          <c:extLst>
            <c:ext xmlns:c16="http://schemas.microsoft.com/office/drawing/2014/chart" uri="{C3380CC4-5D6E-409C-BE32-E72D297353CC}">
              <c16:uniqueId val="{00000005-8B59-4008-B029-AD730CA15AF7}"/>
            </c:ext>
          </c:extLst>
        </c:ser>
        <c:dLbls>
          <c:showLegendKey val="0"/>
          <c:showVal val="0"/>
          <c:showCatName val="0"/>
          <c:showSerName val="0"/>
          <c:showPercent val="0"/>
          <c:showBubbleSize val="0"/>
        </c:dLbls>
        <c:gapWidth val="40"/>
        <c:overlap val="100"/>
        <c:axId val="194924687"/>
        <c:axId val="1"/>
      </c:barChart>
      <c:lineChart>
        <c:grouping val="standard"/>
        <c:varyColors val="0"/>
        <c:ser>
          <c:idx val="3"/>
          <c:order val="3"/>
          <c:tx>
            <c:strRef>
              <c:f>'データ（居住地等別）（要確認）'!$F$49</c:f>
              <c:strCache>
                <c:ptCount val="1"/>
              </c:strCache>
            </c:strRef>
          </c:tx>
          <c:spPr>
            <a:ln>
              <a:solidFill>
                <a:schemeClr val="bg1"/>
              </a:solidFill>
            </a:ln>
          </c:spPr>
          <c:marker>
            <c:symbol val="none"/>
          </c:marker>
          <c:val>
            <c:numRef>
              <c:f>'データ（居住地等別）（要確認）'!$F$50:$F$52</c:f>
              <c:numCache>
                <c:formatCode>General</c:formatCode>
                <c:ptCount val="3"/>
              </c:numCache>
            </c:numRef>
          </c:val>
          <c:smooth val="0"/>
          <c:extLst>
            <c:ext xmlns:c16="http://schemas.microsoft.com/office/drawing/2014/chart" uri="{C3380CC4-5D6E-409C-BE32-E72D297353CC}">
              <c16:uniqueId val="{00000006-8B59-4008-B029-AD730CA15AF7}"/>
            </c:ext>
          </c:extLst>
        </c:ser>
        <c:dLbls>
          <c:showLegendKey val="0"/>
          <c:showVal val="0"/>
          <c:showCatName val="0"/>
          <c:showSerName val="0"/>
          <c:showPercent val="0"/>
          <c:showBubbleSize val="0"/>
        </c:dLbls>
        <c:marker val="1"/>
        <c:smooth val="0"/>
        <c:axId val="3"/>
        <c:axId val="4"/>
      </c:lineChart>
      <c:catAx>
        <c:axId val="194924687"/>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94924687"/>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1804735280870956"/>
          <c:y val="0.86836053102057897"/>
          <c:w val="0.76923139045489131"/>
          <c:h val="0.11956559777853859"/>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90106128038343"/>
          <c:y val="0.1017547346310809"/>
          <c:w val="0.84924630073414731"/>
          <c:h val="0.74386219799272868"/>
        </c:manualLayout>
      </c:layout>
      <c:barChart>
        <c:barDir val="bar"/>
        <c:grouping val="percentStacked"/>
        <c:varyColors val="0"/>
        <c:ser>
          <c:idx val="0"/>
          <c:order val="0"/>
          <c:tx>
            <c:strRef>
              <c:f>'データ（居住地等別）（要確認）'!$C$53</c:f>
              <c:strCache>
                <c:ptCount val="1"/>
                <c:pt idx="0">
                  <c:v>留意している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'データ（居住地等別）（要確認）'!$B$54:$B$61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'データ（居住地等別）（要確認）'!$C$54:$C$61</c:f>
              <c:numCache>
                <c:formatCode>0.0</c:formatCode>
                <c:ptCount val="8"/>
                <c:pt idx="0">
                  <c:v>77.2</c:v>
                </c:pt>
                <c:pt idx="1">
                  <c:v>66.7</c:v>
                </c:pt>
                <c:pt idx="2">
                  <c:v>72.8</c:v>
                </c:pt>
                <c:pt idx="3">
                  <c:v>68</c:v>
                </c:pt>
                <c:pt idx="4">
                  <c:v>71.2</c:v>
                </c:pt>
                <c:pt idx="5">
                  <c:v>77.599999999999994</c:v>
                </c:pt>
                <c:pt idx="6">
                  <c:v>77.8</c:v>
                </c:pt>
                <c:pt idx="7">
                  <c:v>81.900000000000006</c:v>
                </c:pt>
              </c:numCache>
            </c:numRef>
          </c:val>
          <c:extLst>
            <c:ext xmlns:c16="http://schemas.microsoft.com/office/drawing/2014/chart" uri="{C3380CC4-5D6E-409C-BE32-E72D297353CC}">
              <c16:uniqueId val="{00000000-D071-4813-9CAF-3CEE7F5A104C}"/>
            </c:ext>
          </c:extLst>
        </c:ser>
        <c:ser>
          <c:idx val="1"/>
          <c:order val="1"/>
          <c:tx>
            <c:strRef>
              <c:f>'データ（居住地等別）（要確認）'!$D$53</c:f>
              <c:strCache>
                <c:ptCount val="1"/>
                <c:pt idx="0">
                  <c:v>特に留意していない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'データ（居住地等別）（要確認）'!$B$54:$B$61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'データ（居住地等別）（要確認）'!$D$54:$D$61</c:f>
              <c:numCache>
                <c:formatCode>0.0</c:formatCode>
                <c:ptCount val="8"/>
                <c:pt idx="0">
                  <c:v>21.1</c:v>
                </c:pt>
                <c:pt idx="1">
                  <c:v>30.2</c:v>
                </c:pt>
                <c:pt idx="2">
                  <c:v>26.2</c:v>
                </c:pt>
                <c:pt idx="3">
                  <c:v>31.2</c:v>
                </c:pt>
                <c:pt idx="4">
                  <c:v>28.2</c:v>
                </c:pt>
                <c:pt idx="5">
                  <c:v>21.5</c:v>
                </c:pt>
                <c:pt idx="6">
                  <c:v>21.2</c:v>
                </c:pt>
                <c:pt idx="7">
                  <c:v>15</c:v>
                </c:pt>
              </c:numCache>
            </c:numRef>
          </c:val>
          <c:extLst>
            <c:ext xmlns:c16="http://schemas.microsoft.com/office/drawing/2014/chart" uri="{C3380CC4-5D6E-409C-BE32-E72D297353CC}">
              <c16:uniqueId val="{00000001-D071-4813-9CAF-3CEE7F5A104C}"/>
            </c:ext>
          </c:extLst>
        </c:ser>
        <c:ser>
          <c:idx val="2"/>
          <c:order val="2"/>
          <c:tx>
            <c:strRef>
              <c:f>'データ（居住地等別）（要確認）'!$E$53</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2.2725817809359197E-2"/>
                  <c:y val="1.6201678493891967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071-4813-9CAF-3CEE7F5A104C}"/>
                </c:ext>
              </c:extLst>
            </c:dLbl>
            <c:dLbl>
              <c:idx val="1"/>
              <c:layout>
                <c:manualLayout>
                  <c:x val="3.111869865824294E-2"/>
                  <c:y val="1.5215489368619634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071-4813-9CAF-3CEE7F5A104C}"/>
                </c:ext>
              </c:extLst>
            </c:dLbl>
            <c:dLbl>
              <c:idx val="2"/>
              <c:layout>
                <c:manualLayout>
                  <c:x val="2.1256038647342997E-2"/>
                  <c:y val="1.9019361710221005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071-4813-9CAF-3CEE7F5A104C}"/>
                </c:ext>
              </c:extLst>
            </c:dLbl>
            <c:dLbl>
              <c:idx val="3"/>
              <c:layout>
                <c:manualLayout>
                  <c:x val="1.9331977442213662E-2"/>
                  <c:y val="2.274715925892788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071-4813-9CAF-3CEE7F5A104C}"/>
                </c:ext>
              </c:extLst>
            </c:dLbl>
            <c:dLbl>
              <c:idx val="4"/>
              <c:layout>
                <c:manualLayout>
                  <c:x val="1.9812133239442632E-2"/>
                  <c:y val="2.0252098117364958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071-4813-9CAF-3CEE7F5A104C}"/>
                </c:ext>
              </c:extLst>
            </c:dLbl>
            <c:dLbl>
              <c:idx val="5"/>
              <c:layout>
                <c:manualLayout>
                  <c:x val="2.1459317585301837E-2"/>
                  <c:y val="2.4302517740837949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071-4813-9CAF-3CEE7F5A104C}"/>
                </c:ext>
              </c:extLst>
            </c:dLbl>
            <c:dLbl>
              <c:idx val="6"/>
              <c:layout>
                <c:manualLayout>
                  <c:x val="2.0768794144634201E-2"/>
                  <c:y val="8.1008392469459836E-7"/>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071-4813-9CAF-3CEE7F5A104C}"/>
                </c:ext>
              </c:extLst>
            </c:dLbl>
            <c:dLbl>
              <c:idx val="7"/>
              <c:layout>
                <c:manualLayout>
                  <c:x val="2.9030265022181961E-2"/>
                  <c:y val="7.6077446849740603E-7"/>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071-4813-9CAF-3CEE7F5A104C}"/>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'データ（居住地等別）（要確認）'!$B$54:$B$61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'データ（居住地等別）（要確認）'!$E$54:$E$61</c:f>
              <c:numCache>
                <c:formatCode>0.0</c:formatCode>
                <c:ptCount val="8"/>
                <c:pt idx="0">
                  <c:v>1.7</c:v>
                </c:pt>
                <c:pt idx="1">
                  <c:v>3.1</c:v>
                </c:pt>
                <c:pt idx="2">
                  <c:v>1</c:v>
                </c:pt>
                <c:pt idx="3">
                  <c:v>0.8</c:v>
                </c:pt>
                <c:pt idx="4">
                  <c:v>0.6</c:v>
                </c:pt>
                <c:pt idx="5">
                  <c:v>0.9</c:v>
                </c:pt>
                <c:pt idx="6">
                  <c:v>1</c:v>
                </c:pt>
                <c:pt idx="7">
                  <c:v>3.1</c:v>
                </c:pt>
              </c:numCache>
            </c:numRef>
          </c:val>
          <c:extLst>
            <c:ext xmlns:c16="http://schemas.microsoft.com/office/drawing/2014/chart" uri="{C3380CC4-5D6E-409C-BE32-E72D297353CC}">
              <c16:uniqueId val="{0000000A-D071-4813-9CAF-3CEE7F5A104C}"/>
            </c:ext>
          </c:extLst>
        </c:ser>
        <c:dLbls>
          <c:showLegendKey val="0"/>
          <c:showVal val="0"/>
          <c:showCatName val="0"/>
          <c:showSerName val="0"/>
          <c:showPercent val="0"/>
          <c:showBubbleSize val="0"/>
        </c:dLbls>
        <c:gapWidth val="40"/>
        <c:overlap val="100"/>
        <c:axId val="194920367"/>
        <c:axId val="1"/>
      </c:barChart>
      <c:lineChart>
        <c:grouping val="standard"/>
        <c:varyColors val="0"/>
        <c:ser>
          <c:idx val="3"/>
          <c:order val="3"/>
          <c:tx>
            <c:strRef>
              <c:f>'データ（居住地等別）（要確認）'!$F$53</c:f>
              <c:strCache>
                <c:ptCount val="1"/>
              </c:strCache>
            </c:strRef>
          </c:tx>
          <c:spPr>
            <a:ln>
              <a:solidFill>
                <a:schemeClr val="bg1"/>
              </a:solidFill>
            </a:ln>
          </c:spPr>
          <c:marker>
            <c:symbol val="none"/>
          </c:marker>
          <c:val>
            <c:numRef>
              <c:f>'データ（居住地等別）（要確認）'!$F$54:$F$61</c:f>
              <c:numCache>
                <c:formatCode>General</c:formatCode>
                <c:ptCount val="8"/>
              </c:numCache>
            </c:numRef>
          </c:val>
          <c:smooth val="0"/>
          <c:extLst>
            <c:ext xmlns:c16="http://schemas.microsoft.com/office/drawing/2014/chart" uri="{C3380CC4-5D6E-409C-BE32-E72D297353CC}">
              <c16:uniqueId val="{0000000B-D071-4813-9CAF-3CEE7F5A104C}"/>
            </c:ext>
          </c:extLst>
        </c:ser>
        <c:dLbls>
          <c:showLegendKey val="0"/>
          <c:showVal val="0"/>
          <c:showCatName val="0"/>
          <c:showSerName val="0"/>
          <c:showPercent val="0"/>
          <c:showBubbleSize val="0"/>
        </c:dLbls>
        <c:marker val="1"/>
        <c:smooth val="0"/>
        <c:axId val="3"/>
        <c:axId val="4"/>
      </c:lineChart>
      <c:catAx>
        <c:axId val="194920367"/>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日本語用のフォントを使用)"/>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min val="0"/>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94920367"/>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22861387901733521"/>
          <c:y val="0.84782913005439542"/>
          <c:w val="0.7094406119589034"/>
          <c:h val="0.13043516299592983"/>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知っている人の割合</a:t>
            </a:r>
          </a:p>
        </c:rich>
      </c:tx>
      <c:layout>
        <c:manualLayout>
          <c:xMode val="edge"/>
          <c:yMode val="edge"/>
          <c:x val="9.5531863826756172E-2"/>
          <c:y val="5.1724751797329681E-2"/>
        </c:manualLayout>
      </c:layout>
      <c:overlay val="0"/>
      <c:spPr>
        <a:noFill/>
        <a:ln w="25400">
          <a:noFill/>
        </a:ln>
      </c:spPr>
    </c:title>
    <c:autoTitleDeleted val="0"/>
    <c:plotArea>
      <c:layout>
        <c:manualLayout>
          <c:layoutTarget val="inner"/>
          <c:xMode val="edge"/>
          <c:yMode val="edge"/>
          <c:x val="0.11899981387999438"/>
          <c:y val="0.45962057374407139"/>
          <c:w val="0.87365242925747377"/>
          <c:h val="0.52538011695906428"/>
        </c:manualLayout>
      </c:layout>
      <c:barChart>
        <c:barDir val="bar"/>
        <c:grouping val="stacked"/>
        <c:varyColors val="0"/>
        <c:ser>
          <c:idx val="1"/>
          <c:order val="0"/>
          <c:tx>
            <c:strRef>
              <c:f>'データ（Q４)'!$G$28</c:f>
              <c:strCache>
                <c:ptCount val="1"/>
                <c:pt idx="0">
                  <c:v>知っている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'データ（Q1～Q12)'!$F$29:$F$31</c:f>
              <c:strCache>
                <c:ptCount val="3"/>
                <c:pt idx="0">
                  <c:v>令和８年</c:v>
                </c:pt>
                <c:pt idx="1">
                  <c:v>令和７年※</c:v>
                </c:pt>
                <c:pt idx="2">
                  <c:v>令和６年</c:v>
                </c:pt>
              </c:strCache>
            </c:strRef>
          </c:cat>
          <c:val>
            <c:numRef>
              <c:f>'データ（Q４)'!$G$29:$G$29</c:f>
              <c:numCache>
                <c:formatCode>0.0</c:formatCode>
                <c:ptCount val="1"/>
                <c:pt idx="0">
                  <c:v>78.099999999999994</c:v>
                </c:pt>
              </c:numCache>
            </c:numRef>
          </c:val>
          <c:extLst>
            <c:ext xmlns:c16="http://schemas.microsoft.com/office/drawing/2014/chart" uri="{C3380CC4-5D6E-409C-BE32-E72D297353CC}">
              <c16:uniqueId val="{00000000-5D05-42F7-AACE-0F0FED14E82E}"/>
            </c:ext>
          </c:extLst>
        </c:ser>
        <c:ser>
          <c:idx val="0"/>
          <c:order val="1"/>
          <c:tx>
            <c:strRef>
              <c:f>'データ（Q４)'!$H$28</c:f>
              <c:strCache>
                <c:ptCount val="1"/>
                <c:pt idx="0">
                  <c:v>知らない</c:v>
                </c:pt>
              </c:strCache>
            </c:strRef>
          </c:tx>
          <c:spPr>
            <a:pattFill prst="divot">
              <a:fgClr>
                <a:srgbClr val="00B050"/>
              </a:fgClr>
              <a:bgClr>
                <a:schemeClr val="bg1"/>
              </a:bgClr>
            </a:pattFill>
            <a:ln>
              <a:solidFill>
                <a:srgbClr val="000000"/>
              </a:solidFill>
            </a:ln>
          </c:spPr>
          <c:invertIfNegative val="0"/>
          <c:dLbls>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'データ（Q1～Q12)'!$F$29:$F$31</c:f>
              <c:strCache>
                <c:ptCount val="3"/>
                <c:pt idx="0">
                  <c:v>令和８年</c:v>
                </c:pt>
                <c:pt idx="1">
                  <c:v>令和７年※</c:v>
                </c:pt>
                <c:pt idx="2">
                  <c:v>令和６年</c:v>
                </c:pt>
              </c:strCache>
            </c:strRef>
          </c:cat>
          <c:val>
            <c:numRef>
              <c:f>'データ（Q４)'!$H$29:$H$29</c:f>
              <c:numCache>
                <c:formatCode>0.0</c:formatCode>
                <c:ptCount val="1"/>
                <c:pt idx="0">
                  <c:v>19.399999999999999</c:v>
                </c:pt>
              </c:numCache>
            </c:numRef>
          </c:val>
          <c:extLst>
            <c:ext xmlns:c16="http://schemas.microsoft.com/office/drawing/2014/chart" uri="{C3380CC4-5D6E-409C-BE32-E72D297353CC}">
              <c16:uniqueId val="{00000001-5D05-42F7-AACE-0F0FED14E82E}"/>
            </c:ext>
          </c:extLst>
        </c:ser>
        <c:ser>
          <c:idx val="2"/>
          <c:order val="2"/>
          <c:tx>
            <c:strRef>
              <c:f>'データ（Q４)'!$I$28</c:f>
              <c:strCache>
                <c:ptCount val="1"/>
                <c:pt idx="0">
                  <c:v>不明</c:v>
                </c:pt>
              </c:strCache>
            </c:strRef>
          </c:tx>
          <c:spPr>
            <a:pattFill prst="pct25">
              <a:fgClr>
                <a:schemeClr val="accent4">
                  <a:lumMod val="60000"/>
                  <a:lumOff val="40000"/>
                </a:schemeClr>
              </a:fgClr>
              <a:bgClr>
                <a:schemeClr val="bg1"/>
              </a:bgClr>
            </a:pattFill>
            <a:ln>
              <a:solidFill>
                <a:srgbClr val="000000"/>
              </a:solidFill>
            </a:ln>
          </c:spPr>
          <c:invertIfNegative val="0"/>
          <c:dLbls>
            <c:dLbl>
              <c:idx val="0"/>
              <c:layout>
                <c:manualLayout>
                  <c:x val="2.6016260162601466E-2"/>
                  <c:y val="1.8451120674941994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0B-4C6E-B981-EADCDA80CBF9}"/>
                </c:ext>
              </c:extLst>
            </c:dLbl>
            <c:spPr>
              <a:noFill/>
              <a:ln w="25400">
                <a:noFill/>
              </a:ln>
            </c:spPr>
            <c:txPr>
              <a:bodyPr/>
              <a:lstStyle/>
              <a:p>
                <a:pPr>
                  <a:defRPr sz="10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'データ（Q1～Q12)'!$F$29:$F$31</c:f>
              <c:strCache>
                <c:ptCount val="3"/>
                <c:pt idx="0">
                  <c:v>令和８年</c:v>
                </c:pt>
                <c:pt idx="1">
                  <c:v>令和７年※</c:v>
                </c:pt>
                <c:pt idx="2">
                  <c:v>令和６年</c:v>
                </c:pt>
              </c:strCache>
            </c:strRef>
          </c:cat>
          <c:val>
            <c:numRef>
              <c:f>'データ（Q４)'!$I$29:$I$29</c:f>
              <c:numCache>
                <c:formatCode>0.0</c:formatCode>
                <c:ptCount val="1"/>
                <c:pt idx="0">
                  <c:v>2.5</c:v>
                </c:pt>
              </c:numCache>
            </c:numRef>
          </c:val>
          <c:extLst>
            <c:ext xmlns:c16="http://schemas.microsoft.com/office/drawing/2014/chart" uri="{C3380CC4-5D6E-409C-BE32-E72D297353CC}">
              <c16:uniqueId val="{00000002-5D05-42F7-AACE-0F0FED14E82E}"/>
            </c:ext>
          </c:extLst>
        </c:ser>
        <c:dLbls>
          <c:showLegendKey val="0"/>
          <c:showVal val="0"/>
          <c:showCatName val="0"/>
          <c:showSerName val="0"/>
          <c:showPercent val="0"/>
          <c:showBubbleSize val="0"/>
        </c:dLbls>
        <c:gapWidth val="150"/>
        <c:overlap val="100"/>
        <c:axId val="194925167"/>
        <c:axId val="1"/>
      </c:barChart>
      <c:lineChart>
        <c:grouping val="standard"/>
        <c:varyColors val="0"/>
        <c:ser>
          <c:idx val="3"/>
          <c:order val="3"/>
          <c:spPr>
            <a:ln>
              <a:gradFill>
                <a:gsLst>
                  <a:gs pos="0">
                    <a:srgbClr val="4F81BD">
                      <a:tint val="66000"/>
                      <a:satMod val="160000"/>
                      <a:alpha val="1000"/>
                    </a:srgbClr>
                  </a:gs>
                  <a:gs pos="50000">
                    <a:srgbClr val="4F81BD">
                      <a:tint val="44500"/>
                      <a:satMod val="160000"/>
                      <a:alpha val="0"/>
                    </a:srgbClr>
                  </a:gs>
                  <a:gs pos="100000">
                    <a:srgbClr val="4F81BD">
                      <a:tint val="23500"/>
                      <a:satMod val="160000"/>
                      <a:alpha val="0"/>
                    </a:srgbClr>
                  </a:gs>
                </a:gsLst>
                <a:lin ang="5400000" scaled="0"/>
              </a:gradFill>
            </a:ln>
          </c:spPr>
          <c:marker>
            <c:symbol val="none"/>
          </c:marker>
          <c:val>
            <c:numRef>
              <c:f>'データ（Q1～Q12)'!$J$57:$J$59</c:f>
              <c:numCache>
                <c:formatCode>0.0</c:formatCode>
                <c:ptCount val="3"/>
                <c:pt idx="0">
                  <c:v>43.699999999999996</c:v>
                </c:pt>
                <c:pt idx="1">
                  <c:v>40.700000000000003</c:v>
                </c:pt>
                <c:pt idx="2">
                  <c:v>41.800000000000004</c:v>
                </c:pt>
              </c:numCache>
            </c:numRef>
          </c:val>
          <c:smooth val="0"/>
          <c:extLst>
            <c:ext xmlns:c16="http://schemas.microsoft.com/office/drawing/2014/chart" uri="{C3380CC4-5D6E-409C-BE32-E72D297353CC}">
              <c16:uniqueId val="{00000003-5D05-42F7-AACE-0F0FED14E82E}"/>
            </c:ext>
          </c:extLst>
        </c:ser>
        <c:dLbls>
          <c:showLegendKey val="0"/>
          <c:showVal val="0"/>
          <c:showCatName val="0"/>
          <c:showSerName val="0"/>
          <c:showPercent val="0"/>
          <c:showBubbleSize val="0"/>
        </c:dLbls>
        <c:marker val="1"/>
        <c:smooth val="0"/>
        <c:axId val="3"/>
        <c:axId val="4"/>
      </c:lineChart>
      <c:catAx>
        <c:axId val="194925167"/>
        <c:scaling>
          <c:orientation val="maxMin"/>
        </c:scaling>
        <c:delete val="0"/>
        <c:axPos val="l"/>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94925167"/>
        <c:crosses val="autoZero"/>
        <c:crossBetween val="between"/>
        <c:majorUnit val="20"/>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egendEntry>
        <c:idx val="3"/>
        <c:txPr>
          <a:bodyPr/>
          <a:lstStyle/>
          <a:p>
            <a:pPr>
              <a:defRPr sz="3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47197702057154356"/>
          <c:y val="5.2173913043478258E-2"/>
          <c:w val="0.48820136421000482"/>
          <c:h val="0.15652265205979687"/>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2"/>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41234836626655E-2"/>
          <c:y val="0.10456761453368718"/>
          <c:w val="0.87173372299571761"/>
          <c:h val="0.73918486135882333"/>
        </c:manualLayout>
      </c:layout>
      <c:barChart>
        <c:barDir val="bar"/>
        <c:grouping val="percentStacked"/>
        <c:varyColors val="0"/>
        <c:ser>
          <c:idx val="0"/>
          <c:order val="0"/>
          <c:tx>
            <c:strRef>
              <c:f>'データ（Q4居住地等別）'!$C$63</c:f>
              <c:strCache>
                <c:ptCount val="1"/>
                <c:pt idx="0">
                  <c:v>知っている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'データ（居住地等別）（要確認）'!$B$64:$B$68</c:f>
              <c:strCache>
                <c:ptCount val="5"/>
                <c:pt idx="0">
                  <c:v>県計</c:v>
                </c:pt>
                <c:pt idx="1">
                  <c:v>県央</c:v>
                </c:pt>
                <c:pt idx="2">
                  <c:v>県南</c:v>
                </c:pt>
                <c:pt idx="3">
                  <c:v>沿岸</c:v>
                </c:pt>
                <c:pt idx="4">
                  <c:v>県北</c:v>
                </c:pt>
              </c:strCache>
            </c:strRef>
          </c:cat>
          <c:val>
            <c:numRef>
              <c:f>'データ（Q4居住地等別）'!$C$64:$C$68</c:f>
              <c:numCache>
                <c:formatCode>0.0</c:formatCode>
                <c:ptCount val="5"/>
                <c:pt idx="0">
                  <c:v>78.099999999999994</c:v>
                </c:pt>
                <c:pt idx="1">
                  <c:v>81.900000000000006</c:v>
                </c:pt>
                <c:pt idx="2">
                  <c:v>75.900000000000006</c:v>
                </c:pt>
                <c:pt idx="3">
                  <c:v>77.300000000000011</c:v>
                </c:pt>
                <c:pt idx="4">
                  <c:v>72.8</c:v>
                </c:pt>
              </c:numCache>
            </c:numRef>
          </c:val>
          <c:extLst>
            <c:ext xmlns:c16="http://schemas.microsoft.com/office/drawing/2014/chart" uri="{C3380CC4-5D6E-409C-BE32-E72D297353CC}">
              <c16:uniqueId val="{00000000-9494-43D6-B887-6FDE4768A9AC}"/>
            </c:ext>
          </c:extLst>
        </c:ser>
        <c:ser>
          <c:idx val="1"/>
          <c:order val="1"/>
          <c:tx>
            <c:strRef>
              <c:f>'データ（Q4居住地等別）'!$D$63</c:f>
              <c:strCache>
                <c:ptCount val="1"/>
                <c:pt idx="0">
                  <c:v>知らない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'データ（居住地等別）（要確認）'!$B$64:$B$68</c:f>
              <c:strCache>
                <c:ptCount val="5"/>
                <c:pt idx="0">
                  <c:v>県計</c:v>
                </c:pt>
                <c:pt idx="1">
                  <c:v>県央</c:v>
                </c:pt>
                <c:pt idx="2">
                  <c:v>県南</c:v>
                </c:pt>
                <c:pt idx="3">
                  <c:v>沿岸</c:v>
                </c:pt>
                <c:pt idx="4">
                  <c:v>県北</c:v>
                </c:pt>
              </c:strCache>
            </c:strRef>
          </c:cat>
          <c:val>
            <c:numRef>
              <c:f>'データ（Q4居住地等別）'!$D$64:$D$68</c:f>
              <c:numCache>
                <c:formatCode>0.0</c:formatCode>
                <c:ptCount val="5"/>
                <c:pt idx="0">
                  <c:v>19.399999999999999</c:v>
                </c:pt>
                <c:pt idx="1">
                  <c:v>15.8</c:v>
                </c:pt>
                <c:pt idx="2">
                  <c:v>21.5</c:v>
                </c:pt>
                <c:pt idx="3">
                  <c:v>20.399999999999999</c:v>
                </c:pt>
                <c:pt idx="4">
                  <c:v>24.5</c:v>
                </c:pt>
              </c:numCache>
            </c:numRef>
          </c:val>
          <c:extLst>
            <c:ext xmlns:c16="http://schemas.microsoft.com/office/drawing/2014/chart" uri="{C3380CC4-5D6E-409C-BE32-E72D297353CC}">
              <c16:uniqueId val="{00000001-9494-43D6-B887-6FDE4768A9AC}"/>
            </c:ext>
          </c:extLst>
        </c:ser>
        <c:ser>
          <c:idx val="2"/>
          <c:order val="2"/>
          <c:tx>
            <c:strRef>
              <c:f>'データ（Q4居住地等別）'!$E$63</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2.8888888888888888E-2"/>
                  <c:y val="1.2558238832586119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86-4FFC-A757-F0BC90955A1A}"/>
                </c:ext>
              </c:extLst>
            </c:dLbl>
            <c:dLbl>
              <c:idx val="1"/>
              <c:layout>
                <c:manualLayout>
                  <c:x val="2.8888888888888724E-2"/>
                  <c:y val="6.2791194162930595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086-4FFC-A757-F0BC90955A1A}"/>
                </c:ext>
              </c:extLst>
            </c:dLbl>
            <c:dLbl>
              <c:idx val="2"/>
              <c:layout>
                <c:manualLayout>
                  <c:x val="3.1111111111110947E-2"/>
                  <c:y val="7.309857076375116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086-4FFC-A757-F0BC90955A1A}"/>
                </c:ext>
              </c:extLst>
            </c:dLbl>
            <c:dLbl>
              <c:idx val="3"/>
              <c:layout>
                <c:manualLayout>
                  <c:x val="2.8888888888888724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086-4FFC-A757-F0BC90955A1A}"/>
                </c:ext>
              </c:extLst>
            </c:dLbl>
            <c:dLbl>
              <c:idx val="4"/>
              <c:layout>
                <c:manualLayout>
                  <c:x val="3.11111111111111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086-4FFC-A757-F0BC90955A1A}"/>
                </c:ext>
              </c:extLst>
            </c:dLbl>
            <c:numFmt formatCode="0.0_ " sourceLinked="0"/>
            <c:spPr>
              <a:noFill/>
              <a:ln w="25400">
                <a:noFill/>
              </a:ln>
            </c:spPr>
            <c:txPr>
              <a:bodyPr wrap="square" lIns="38100" tIns="19050" rIns="38100" bIns="19050" anchor="ctr">
                <a:spAutoFit/>
              </a:bodyPr>
              <a:lstStyle/>
              <a:p>
                <a:pPr>
                  <a:defRPr sz="10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'データ（居住地等別）（要確認）'!$B$64:$B$68</c:f>
              <c:strCache>
                <c:ptCount val="5"/>
                <c:pt idx="0">
                  <c:v>県計</c:v>
                </c:pt>
                <c:pt idx="1">
                  <c:v>県央</c:v>
                </c:pt>
                <c:pt idx="2">
                  <c:v>県南</c:v>
                </c:pt>
                <c:pt idx="3">
                  <c:v>沿岸</c:v>
                </c:pt>
                <c:pt idx="4">
                  <c:v>県北</c:v>
                </c:pt>
              </c:strCache>
            </c:strRef>
          </c:cat>
          <c:val>
            <c:numRef>
              <c:f>'データ（Q4居住地等別）'!$E$64:$E$68</c:f>
              <c:numCache>
                <c:formatCode>0.0</c:formatCode>
                <c:ptCount val="5"/>
                <c:pt idx="0">
                  <c:v>2.5</c:v>
                </c:pt>
                <c:pt idx="1">
                  <c:v>2.2999999999999998</c:v>
                </c:pt>
                <c:pt idx="2">
                  <c:v>2.6</c:v>
                </c:pt>
                <c:pt idx="3">
                  <c:v>2.2999999999999998</c:v>
                </c:pt>
                <c:pt idx="4">
                  <c:v>2.7</c:v>
                </c:pt>
              </c:numCache>
            </c:numRef>
          </c:val>
          <c:extLst>
            <c:ext xmlns:c16="http://schemas.microsoft.com/office/drawing/2014/chart" uri="{C3380CC4-5D6E-409C-BE32-E72D297353CC}">
              <c16:uniqueId val="{00000002-9494-43D6-B887-6FDE4768A9AC}"/>
            </c:ext>
          </c:extLst>
        </c:ser>
        <c:dLbls>
          <c:showLegendKey val="0"/>
          <c:showVal val="0"/>
          <c:showCatName val="0"/>
          <c:showSerName val="0"/>
          <c:showPercent val="0"/>
          <c:showBubbleSize val="0"/>
        </c:dLbls>
        <c:gapWidth val="40"/>
        <c:overlap val="100"/>
        <c:axId val="194929007"/>
        <c:axId val="1"/>
      </c:barChart>
      <c:lineChart>
        <c:grouping val="standard"/>
        <c:varyColors val="0"/>
        <c:ser>
          <c:idx val="3"/>
          <c:order val="3"/>
          <c:tx>
            <c:strRef>
              <c:f>'データ（居住地等別）（要確認）'!$F$63</c:f>
              <c:strCache>
                <c:ptCount val="1"/>
              </c:strCache>
            </c:strRef>
          </c:tx>
          <c:spPr>
            <a:ln>
              <a:solidFill>
                <a:schemeClr val="bg1"/>
              </a:solidFill>
            </a:ln>
          </c:spPr>
          <c:marker>
            <c:symbol val="none"/>
          </c:marker>
          <c:val>
            <c:numRef>
              <c:f>'データ（居住地等別）（要確認）'!$F$64:$F$68</c:f>
              <c:numCache>
                <c:formatCode>General</c:formatCode>
                <c:ptCount val="5"/>
              </c:numCache>
            </c:numRef>
          </c:val>
          <c:smooth val="0"/>
          <c:extLst>
            <c:ext xmlns:c16="http://schemas.microsoft.com/office/drawing/2014/chart" uri="{C3380CC4-5D6E-409C-BE32-E72D297353CC}">
              <c16:uniqueId val="{00000003-9494-43D6-B887-6FDE4768A9AC}"/>
            </c:ext>
          </c:extLst>
        </c:ser>
        <c:dLbls>
          <c:showLegendKey val="0"/>
          <c:showVal val="0"/>
          <c:showCatName val="0"/>
          <c:showSerName val="0"/>
          <c:showPercent val="0"/>
          <c:showBubbleSize val="0"/>
        </c:dLbls>
        <c:marker val="1"/>
        <c:smooth val="0"/>
        <c:axId val="3"/>
        <c:axId val="4"/>
      </c:lineChart>
      <c:catAx>
        <c:axId val="194929007"/>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194929007"/>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26843688786689274"/>
          <c:y val="0.85687856814508356"/>
          <c:w val="0.56194767689437053"/>
          <c:h val="0.13559381348517874"/>
        </c:manualLayout>
      </c:layout>
      <c:overlay val="0"/>
      <c:spPr>
        <a:solidFill>
          <a:srgbClr val="FFFFFF"/>
        </a:solidFill>
        <a:ln w="3175">
          <a:noFill/>
          <a:prstDash val="solid"/>
        </a:ln>
      </c:spPr>
      <c:txPr>
        <a:bodyPr/>
        <a:lstStyle/>
        <a:p>
          <a:pPr>
            <a:defRPr sz="895"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&amp;C49</c:oddFooter>
    </c:headerFooter>
    <c:pageMargins b="0.98399999999999999" l="0.78700000000000003" r="0.78700000000000003" t="0.98399999999999999" header="0.51200000000000001" footer="0.51200000000000001"/>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72317926207509E-2"/>
          <c:y val="0.10139877451440689"/>
          <c:w val="0.87299332301645405"/>
          <c:h val="0.64454263121742561"/>
        </c:manualLayout>
      </c:layout>
      <c:barChart>
        <c:barDir val="bar"/>
        <c:grouping val="percentStacked"/>
        <c:varyColors val="0"/>
        <c:ser>
          <c:idx val="0"/>
          <c:order val="0"/>
          <c:tx>
            <c:strRef>
              <c:f>'データ（Q4居住地等別）'!$C$69</c:f>
              <c:strCache>
                <c:ptCount val="1"/>
                <c:pt idx="0">
                  <c:v>知っている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'データ（居住地等別）（要確認）'!$B$70:$B$72</c:f>
              <c:strCache>
                <c:ptCount val="3"/>
                <c:pt idx="0">
                  <c:v>県計</c:v>
                </c:pt>
                <c:pt idx="1">
                  <c:v>男</c:v>
                </c:pt>
                <c:pt idx="2">
                  <c:v>女</c:v>
                </c:pt>
              </c:strCache>
            </c:strRef>
          </c:cat>
          <c:val>
            <c:numRef>
              <c:f>'データ（Q4居住地等別）'!$C$70:$C$72</c:f>
              <c:numCache>
                <c:formatCode>0.0</c:formatCode>
                <c:ptCount val="3"/>
                <c:pt idx="0">
                  <c:v>78.099999999999994</c:v>
                </c:pt>
                <c:pt idx="1">
                  <c:v>75</c:v>
                </c:pt>
                <c:pt idx="2">
                  <c:v>80.599999999999994</c:v>
                </c:pt>
              </c:numCache>
            </c:numRef>
          </c:val>
          <c:extLst>
            <c:ext xmlns:c16="http://schemas.microsoft.com/office/drawing/2014/chart" uri="{C3380CC4-5D6E-409C-BE32-E72D297353CC}">
              <c16:uniqueId val="{00000000-8B6E-406D-8B9B-6B79E9A86C87}"/>
            </c:ext>
          </c:extLst>
        </c:ser>
        <c:ser>
          <c:idx val="1"/>
          <c:order val="1"/>
          <c:tx>
            <c:strRef>
              <c:f>'データ（Q4居住地等別）'!$D$69</c:f>
              <c:strCache>
                <c:ptCount val="1"/>
                <c:pt idx="0">
                  <c:v>知らない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'データ（居住地等別）（要確認）'!$B$70:$B$72</c:f>
              <c:strCache>
                <c:ptCount val="3"/>
                <c:pt idx="0">
                  <c:v>県計</c:v>
                </c:pt>
                <c:pt idx="1">
                  <c:v>男</c:v>
                </c:pt>
                <c:pt idx="2">
                  <c:v>女</c:v>
                </c:pt>
              </c:strCache>
            </c:strRef>
          </c:cat>
          <c:val>
            <c:numRef>
              <c:f>'データ（Q4居住地等別）'!$D$70:$D$72</c:f>
              <c:numCache>
                <c:formatCode>0.0</c:formatCode>
                <c:ptCount val="3"/>
                <c:pt idx="0">
                  <c:v>19.399999999999999</c:v>
                </c:pt>
                <c:pt idx="1">
                  <c:v>22.1</c:v>
                </c:pt>
                <c:pt idx="2">
                  <c:v>17.2</c:v>
                </c:pt>
              </c:numCache>
            </c:numRef>
          </c:val>
          <c:extLst>
            <c:ext xmlns:c16="http://schemas.microsoft.com/office/drawing/2014/chart" uri="{C3380CC4-5D6E-409C-BE32-E72D297353CC}">
              <c16:uniqueId val="{00000001-8B6E-406D-8B9B-6B79E9A86C87}"/>
            </c:ext>
          </c:extLst>
        </c:ser>
        <c:ser>
          <c:idx val="2"/>
          <c:order val="2"/>
          <c:tx>
            <c:strRef>
              <c:f>'データ（Q4居住地等別）'!$E$69</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3.0956334853524999E-2"/>
                  <c:y val="9.147827714951269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71-40E8-9AD1-8DCBEAD47EC0}"/>
                </c:ext>
              </c:extLst>
            </c:dLbl>
            <c:dLbl>
              <c:idx val="1"/>
              <c:layout>
                <c:manualLayout>
                  <c:x val="3.3167501628776623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71-40E8-9AD1-8DCBEAD47EC0}"/>
                </c:ext>
              </c:extLst>
            </c:dLbl>
            <c:dLbl>
              <c:idx val="2"/>
              <c:layout>
                <c:manualLayout>
                  <c:x val="2.8745168078273053E-2"/>
                  <c:y val="-1.828989483310462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71-40E8-9AD1-8DCBEAD47EC0}"/>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'データ（居住地等別）（要確認）'!$B$70:$B$72</c:f>
              <c:strCache>
                <c:ptCount val="3"/>
                <c:pt idx="0">
                  <c:v>県計</c:v>
                </c:pt>
                <c:pt idx="1">
                  <c:v>男</c:v>
                </c:pt>
                <c:pt idx="2">
                  <c:v>女</c:v>
                </c:pt>
              </c:strCache>
            </c:strRef>
          </c:cat>
          <c:val>
            <c:numRef>
              <c:f>'データ（Q4居住地等別）'!$E$70:$E$72</c:f>
              <c:numCache>
                <c:formatCode>0.0</c:formatCode>
                <c:ptCount val="3"/>
                <c:pt idx="0">
                  <c:v>2.5</c:v>
                </c:pt>
                <c:pt idx="1">
                  <c:v>2.9</c:v>
                </c:pt>
                <c:pt idx="2">
                  <c:v>2.2000000000000002</c:v>
                </c:pt>
              </c:numCache>
            </c:numRef>
          </c:val>
          <c:extLst>
            <c:ext xmlns:c16="http://schemas.microsoft.com/office/drawing/2014/chart" uri="{C3380CC4-5D6E-409C-BE32-E72D297353CC}">
              <c16:uniqueId val="{00000002-8B6E-406D-8B9B-6B79E9A86C87}"/>
            </c:ext>
          </c:extLst>
        </c:ser>
        <c:dLbls>
          <c:showLegendKey val="0"/>
          <c:showVal val="0"/>
          <c:showCatName val="0"/>
          <c:showSerName val="0"/>
          <c:showPercent val="0"/>
          <c:showBubbleSize val="0"/>
        </c:dLbls>
        <c:gapWidth val="40"/>
        <c:overlap val="100"/>
        <c:axId val="194937647"/>
        <c:axId val="1"/>
      </c:barChart>
      <c:lineChart>
        <c:grouping val="standard"/>
        <c:varyColors val="0"/>
        <c:ser>
          <c:idx val="3"/>
          <c:order val="3"/>
          <c:tx>
            <c:strRef>
              <c:f>'データ（居住地等別）（要確認）'!$F$69</c:f>
              <c:strCache>
                <c:ptCount val="1"/>
              </c:strCache>
            </c:strRef>
          </c:tx>
          <c:spPr>
            <a:ln>
              <a:solidFill>
                <a:schemeClr val="bg1"/>
              </a:solidFill>
            </a:ln>
          </c:spPr>
          <c:marker>
            <c:symbol val="none"/>
          </c:marker>
          <c:val>
            <c:numRef>
              <c:f>'データ（居住地等別）（要確認）'!$F$70:$F$72</c:f>
              <c:numCache>
                <c:formatCode>General</c:formatCode>
                <c:ptCount val="3"/>
              </c:numCache>
            </c:numRef>
          </c:val>
          <c:smooth val="0"/>
          <c:extLst>
            <c:ext xmlns:c16="http://schemas.microsoft.com/office/drawing/2014/chart" uri="{C3380CC4-5D6E-409C-BE32-E72D297353CC}">
              <c16:uniqueId val="{00000003-8B6E-406D-8B9B-6B79E9A86C87}"/>
            </c:ext>
          </c:extLst>
        </c:ser>
        <c:dLbls>
          <c:showLegendKey val="0"/>
          <c:showVal val="0"/>
          <c:showCatName val="0"/>
          <c:showSerName val="0"/>
          <c:showPercent val="0"/>
          <c:showBubbleSize val="0"/>
        </c:dLbls>
        <c:marker val="1"/>
        <c:smooth val="0"/>
        <c:axId val="3"/>
        <c:axId val="4"/>
      </c:lineChart>
      <c:catAx>
        <c:axId val="194937647"/>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94937647"/>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21238969022677473"/>
          <c:y val="0.80159278035451054"/>
          <c:w val="0.63716907068032413"/>
          <c:h val="0.14285765649156867"/>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103959831108073E-2"/>
          <c:y val="0.1017547346310809"/>
          <c:w val="0.85504340218342267"/>
          <c:h val="0.74386219799272868"/>
        </c:manualLayout>
      </c:layout>
      <c:barChart>
        <c:barDir val="bar"/>
        <c:grouping val="percentStacked"/>
        <c:varyColors val="0"/>
        <c:ser>
          <c:idx val="0"/>
          <c:order val="0"/>
          <c:tx>
            <c:strRef>
              <c:f>'データ（Q4居住地等別）'!$C$73</c:f>
              <c:strCache>
                <c:ptCount val="1"/>
                <c:pt idx="0">
                  <c:v>知っている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'データ（居住地等別）（要確認）'!$B$74:$B$81</c:f>
              <c:strCache>
                <c:ptCount val="8"/>
                <c:pt idx="0">
                  <c:v>県計</c:v>
                </c:pt>
                <c:pt idx="1">
                  <c:v>18･19歳</c:v>
                </c:pt>
                <c:pt idx="2">
                  <c:v>20歳代</c:v>
                </c:pt>
                <c:pt idx="3">
                  <c:v>30歳代</c:v>
                </c:pt>
                <c:pt idx="4">
                  <c:v>40歳代</c:v>
                </c:pt>
                <c:pt idx="5">
                  <c:v>50歳代</c:v>
                </c:pt>
                <c:pt idx="6">
                  <c:v>60歳代</c:v>
                </c:pt>
                <c:pt idx="7">
                  <c:v>70歳～</c:v>
                </c:pt>
              </c:strCache>
            </c:strRef>
          </c:cat>
          <c:val>
            <c:numRef>
              <c:f>'データ（Q4居住地等別）'!$C$74:$C$81</c:f>
              <c:numCache>
                <c:formatCode>0.0</c:formatCode>
                <c:ptCount val="8"/>
                <c:pt idx="0">
                  <c:v>78.099999999999994</c:v>
                </c:pt>
                <c:pt idx="1">
                  <c:v>48.5</c:v>
                </c:pt>
                <c:pt idx="2">
                  <c:v>60.7</c:v>
                </c:pt>
                <c:pt idx="3">
                  <c:v>60.3</c:v>
                </c:pt>
                <c:pt idx="4">
                  <c:v>70.300000000000011</c:v>
                </c:pt>
                <c:pt idx="5">
                  <c:v>84.3</c:v>
                </c:pt>
                <c:pt idx="6">
                  <c:v>86.1</c:v>
                </c:pt>
                <c:pt idx="7">
                  <c:v>81.7</c:v>
                </c:pt>
              </c:numCache>
            </c:numRef>
          </c:val>
          <c:extLst>
            <c:ext xmlns:c16="http://schemas.microsoft.com/office/drawing/2014/chart" uri="{C3380CC4-5D6E-409C-BE32-E72D297353CC}">
              <c16:uniqueId val="{00000000-4578-4CBB-A558-D4D5626143B1}"/>
            </c:ext>
          </c:extLst>
        </c:ser>
        <c:ser>
          <c:idx val="1"/>
          <c:order val="1"/>
          <c:tx>
            <c:strRef>
              <c:f>'データ（Q4居住地等別）'!$D$73</c:f>
              <c:strCache>
                <c:ptCount val="1"/>
                <c:pt idx="0">
                  <c:v>知らない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'データ（居住地等別）（要確認）'!$B$74:$B$81</c:f>
              <c:strCache>
                <c:ptCount val="8"/>
                <c:pt idx="0">
                  <c:v>県計</c:v>
                </c:pt>
                <c:pt idx="1">
                  <c:v>18･19歳</c:v>
                </c:pt>
                <c:pt idx="2">
                  <c:v>20歳代</c:v>
                </c:pt>
                <c:pt idx="3">
                  <c:v>30歳代</c:v>
                </c:pt>
                <c:pt idx="4">
                  <c:v>40歳代</c:v>
                </c:pt>
                <c:pt idx="5">
                  <c:v>50歳代</c:v>
                </c:pt>
                <c:pt idx="6">
                  <c:v>60歳代</c:v>
                </c:pt>
                <c:pt idx="7">
                  <c:v>70歳～</c:v>
                </c:pt>
              </c:strCache>
            </c:strRef>
          </c:cat>
          <c:val>
            <c:numRef>
              <c:f>'データ（Q4居住地等別）'!$D$74:$D$81</c:f>
              <c:numCache>
                <c:formatCode>0.0</c:formatCode>
                <c:ptCount val="8"/>
                <c:pt idx="0">
                  <c:v>19.399999999999999</c:v>
                </c:pt>
                <c:pt idx="1">
                  <c:v>47.3</c:v>
                </c:pt>
                <c:pt idx="2">
                  <c:v>36</c:v>
                </c:pt>
                <c:pt idx="3">
                  <c:v>36.5</c:v>
                </c:pt>
                <c:pt idx="4">
                  <c:v>28.4</c:v>
                </c:pt>
                <c:pt idx="5">
                  <c:v>14.4</c:v>
                </c:pt>
                <c:pt idx="6">
                  <c:v>12.2</c:v>
                </c:pt>
                <c:pt idx="7">
                  <c:v>14.8</c:v>
                </c:pt>
              </c:numCache>
            </c:numRef>
          </c:val>
          <c:extLst>
            <c:ext xmlns:c16="http://schemas.microsoft.com/office/drawing/2014/chart" uri="{C3380CC4-5D6E-409C-BE32-E72D297353CC}">
              <c16:uniqueId val="{00000001-4578-4CBB-A558-D4D5626143B1}"/>
            </c:ext>
          </c:extLst>
        </c:ser>
        <c:ser>
          <c:idx val="2"/>
          <c:order val="2"/>
          <c:tx>
            <c:strRef>
              <c:f>'データ（Q4居住地等別）'!$E$73</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2.8092922744462453E-2"/>
                  <c:y val="1.201069283775471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47-4170-BB6A-BC11337E24CC}"/>
                </c:ext>
              </c:extLst>
            </c:dLbl>
            <c:dLbl>
              <c:idx val="1"/>
              <c:layout>
                <c:manualLayout>
                  <c:x val="1.5649074793485866E-3"/>
                  <c:y val="8.0759135877246112E-7"/>
                </c:manualLayout>
              </c:layout>
              <c:spPr>
                <a:noFill/>
                <a:ln w="25400">
                  <a:noFill/>
                </a:ln>
              </c:spPr>
              <c:txPr>
                <a:bodyPr/>
                <a:lstStyle/>
                <a:p>
                  <a:pPr>
                    <a:defRPr sz="10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78-4CBB-A558-D4D5626143B1}"/>
                </c:ext>
              </c:extLst>
            </c:dLbl>
            <c:dLbl>
              <c:idx val="2"/>
              <c:layout>
                <c:manualLayout>
                  <c:x val="3.1619767140128555E-2"/>
                  <c:y val="5.244804305122237E-3"/>
                </c:manualLayout>
              </c:layout>
              <c:spPr>
                <a:noFill/>
                <a:ln w="25400">
                  <a:noFill/>
                </a:ln>
              </c:spPr>
              <c:txPr>
                <a:bodyPr/>
                <a:lstStyle/>
                <a:p>
                  <a:pPr>
                    <a:defRPr sz="10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78-4CBB-A558-D4D5626143B1}"/>
                </c:ext>
              </c:extLst>
            </c:dLbl>
            <c:dLbl>
              <c:idx val="3"/>
              <c:layout>
                <c:manualLayout>
                  <c:x val="3.1778353475669673E-2"/>
                  <c:y val="1.0483831030555191E-2"/>
                </c:manualLayout>
              </c:layout>
              <c:spPr>
                <a:noFill/>
                <a:ln w="25400">
                  <a:noFill/>
                </a:ln>
              </c:spPr>
              <c:txPr>
                <a:bodyPr/>
                <a:lstStyle/>
                <a:p>
                  <a:pPr>
                    <a:defRPr sz="10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78-4CBB-A558-D4D5626143B1}"/>
                </c:ext>
              </c:extLst>
            </c:dLbl>
            <c:dLbl>
              <c:idx val="4"/>
              <c:layout>
                <c:manualLayout>
                  <c:x val="2.2373775401251506E-2"/>
                  <c:y val="2.0634213176183164E-6"/>
                </c:manualLayout>
              </c:layout>
              <c:spPr>
                <a:noFill/>
                <a:ln w="25400">
                  <a:noFill/>
                </a:ln>
              </c:spPr>
              <c:txPr>
                <a:bodyPr/>
                <a:lstStyle/>
                <a:p>
                  <a:pPr>
                    <a:defRPr sz="10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78-4CBB-A558-D4D5626143B1}"/>
                </c:ext>
              </c:extLst>
            </c:dLbl>
            <c:dLbl>
              <c:idx val="5"/>
              <c:layout>
                <c:manualLayout>
                  <c:x val="2.2902453238726035E-2"/>
                  <c:y val="2.0634213177144021E-6"/>
                </c:manualLayout>
              </c:layout>
              <c:spPr>
                <a:noFill/>
                <a:ln w="25400">
                  <a:noFill/>
                </a:ln>
              </c:spPr>
              <c:txPr>
                <a:bodyPr/>
                <a:lstStyle/>
                <a:p>
                  <a:pPr>
                    <a:defRPr sz="10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78-4CBB-A558-D4D5626143B1}"/>
                </c:ext>
              </c:extLst>
            </c:dLbl>
            <c:dLbl>
              <c:idx val="6"/>
              <c:layout>
                <c:manualLayout>
                  <c:x val="2.3564064801178203E-2"/>
                  <c:y val="0"/>
                </c:manualLayout>
              </c:layout>
              <c:spPr>
                <a:noFill/>
                <a:ln w="25400">
                  <a:noFill/>
                </a:ln>
              </c:spPr>
              <c:txPr>
                <a:bodyPr/>
                <a:lstStyle/>
                <a:p>
                  <a:pPr>
                    <a:defRPr sz="10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78-4CBB-A558-D4D5626143B1}"/>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'データ（居住地等別）（要確認）'!$B$74:$B$81</c:f>
              <c:strCache>
                <c:ptCount val="8"/>
                <c:pt idx="0">
                  <c:v>県計</c:v>
                </c:pt>
                <c:pt idx="1">
                  <c:v>18･19歳</c:v>
                </c:pt>
                <c:pt idx="2">
                  <c:v>20歳代</c:v>
                </c:pt>
                <c:pt idx="3">
                  <c:v>30歳代</c:v>
                </c:pt>
                <c:pt idx="4">
                  <c:v>40歳代</c:v>
                </c:pt>
                <c:pt idx="5">
                  <c:v>50歳代</c:v>
                </c:pt>
                <c:pt idx="6">
                  <c:v>60歳代</c:v>
                </c:pt>
                <c:pt idx="7">
                  <c:v>70歳～</c:v>
                </c:pt>
              </c:strCache>
            </c:strRef>
          </c:cat>
          <c:val>
            <c:numRef>
              <c:f>'データ（Q4居住地等別）'!$E$74:$E$81</c:f>
              <c:numCache>
                <c:formatCode>0.0</c:formatCode>
                <c:ptCount val="8"/>
                <c:pt idx="0">
                  <c:v>2.5</c:v>
                </c:pt>
                <c:pt idx="1">
                  <c:v>4.2</c:v>
                </c:pt>
                <c:pt idx="2">
                  <c:v>3.3</c:v>
                </c:pt>
                <c:pt idx="3">
                  <c:v>3.2</c:v>
                </c:pt>
                <c:pt idx="4">
                  <c:v>1.3</c:v>
                </c:pt>
                <c:pt idx="5">
                  <c:v>1.3</c:v>
                </c:pt>
                <c:pt idx="6">
                  <c:v>1.7</c:v>
                </c:pt>
                <c:pt idx="7">
                  <c:v>3.5</c:v>
                </c:pt>
              </c:numCache>
            </c:numRef>
          </c:val>
          <c:extLst>
            <c:ext xmlns:c16="http://schemas.microsoft.com/office/drawing/2014/chart" uri="{C3380CC4-5D6E-409C-BE32-E72D297353CC}">
              <c16:uniqueId val="{00000008-4578-4CBB-A558-D4D5626143B1}"/>
            </c:ext>
          </c:extLst>
        </c:ser>
        <c:dLbls>
          <c:showLegendKey val="0"/>
          <c:showVal val="0"/>
          <c:showCatName val="0"/>
          <c:showSerName val="0"/>
          <c:showPercent val="0"/>
          <c:showBubbleSize val="0"/>
        </c:dLbls>
        <c:gapWidth val="40"/>
        <c:overlap val="100"/>
        <c:axId val="194936207"/>
        <c:axId val="1"/>
      </c:barChart>
      <c:lineChart>
        <c:grouping val="standard"/>
        <c:varyColors val="0"/>
        <c:ser>
          <c:idx val="3"/>
          <c:order val="3"/>
          <c:tx>
            <c:strRef>
              <c:f>'データ（居住地等別）（要確認）'!$F$73</c:f>
              <c:strCache>
                <c:ptCount val="1"/>
              </c:strCache>
            </c:strRef>
          </c:tx>
          <c:spPr>
            <a:ln>
              <a:solidFill>
                <a:schemeClr val="bg1"/>
              </a:solidFill>
            </a:ln>
          </c:spPr>
          <c:marker>
            <c:symbol val="none"/>
          </c:marker>
          <c:val>
            <c:numRef>
              <c:f>'データ（居住地等別）（要確認）'!$F$74:$F$81</c:f>
              <c:numCache>
                <c:formatCode>General</c:formatCode>
                <c:ptCount val="8"/>
              </c:numCache>
            </c:numRef>
          </c:val>
          <c:smooth val="0"/>
          <c:extLst>
            <c:ext xmlns:c16="http://schemas.microsoft.com/office/drawing/2014/chart" uri="{C3380CC4-5D6E-409C-BE32-E72D297353CC}">
              <c16:uniqueId val="{00000009-4578-4CBB-A558-D4D5626143B1}"/>
            </c:ext>
          </c:extLst>
        </c:ser>
        <c:dLbls>
          <c:showLegendKey val="0"/>
          <c:showVal val="0"/>
          <c:showCatName val="0"/>
          <c:showSerName val="0"/>
          <c:showPercent val="0"/>
          <c:showBubbleSize val="0"/>
        </c:dLbls>
        <c:marker val="1"/>
        <c:smooth val="0"/>
        <c:axId val="3"/>
        <c:axId val="4"/>
      </c:lineChart>
      <c:catAx>
        <c:axId val="194936207"/>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日本語用のフォントを使用)"/>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min val="0"/>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94936207"/>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243004572881998"/>
          <c:y val="0.85384615384615381"/>
          <c:w val="0.59352034603921933"/>
          <c:h val="0.13846153846153852"/>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参加している人の割合</a:t>
            </a:r>
          </a:p>
        </c:rich>
      </c:tx>
      <c:layout>
        <c:manualLayout>
          <c:xMode val="edge"/>
          <c:yMode val="edge"/>
          <c:x val="9.5531676485446554E-2"/>
          <c:y val="5.1725284339457563E-2"/>
        </c:manualLayout>
      </c:layout>
      <c:overlay val="0"/>
      <c:spPr>
        <a:noFill/>
        <a:ln w="25400">
          <a:noFill/>
        </a:ln>
      </c:spPr>
    </c:title>
    <c:autoTitleDeleted val="0"/>
    <c:plotArea>
      <c:layout>
        <c:manualLayout>
          <c:layoutTarget val="inner"/>
          <c:xMode val="edge"/>
          <c:yMode val="edge"/>
          <c:x val="9.806325341182498E-2"/>
          <c:y val="0.37928522873582132"/>
          <c:w val="0.87365242925747377"/>
          <c:h val="0.53448575838361168"/>
        </c:manualLayout>
      </c:layout>
      <c:barChart>
        <c:barDir val="bar"/>
        <c:grouping val="stacked"/>
        <c:varyColors val="0"/>
        <c:ser>
          <c:idx val="1"/>
          <c:order val="0"/>
          <c:tx>
            <c:strRef>
              <c:f>'データ（Q1～Q12)'!$B$44</c:f>
              <c:strCache>
                <c:ptCount val="1"/>
                <c:pt idx="0">
                  <c:v>参加している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'データ（Q1～Q12)'!$A$45:$A$46</c:f>
              <c:strCache>
                <c:ptCount val="2"/>
                <c:pt idx="0">
                  <c:v>令和８年</c:v>
                </c:pt>
                <c:pt idx="1">
                  <c:v>令和６年</c:v>
                </c:pt>
              </c:strCache>
            </c:strRef>
          </c:cat>
          <c:val>
            <c:numRef>
              <c:f>'データ（Q1～Q12)'!$B$45:$B$46</c:f>
              <c:numCache>
                <c:formatCode>0.0</c:formatCode>
                <c:ptCount val="2"/>
                <c:pt idx="0">
                  <c:v>16.2</c:v>
                </c:pt>
                <c:pt idx="1">
                  <c:v>19.100000000000001</c:v>
                </c:pt>
              </c:numCache>
            </c:numRef>
          </c:val>
          <c:extLst>
            <c:ext xmlns:c16="http://schemas.microsoft.com/office/drawing/2014/chart" uri="{C3380CC4-5D6E-409C-BE32-E72D297353CC}">
              <c16:uniqueId val="{00000000-6F62-4309-BB16-4EAD282A4AD7}"/>
            </c:ext>
          </c:extLst>
        </c:ser>
        <c:ser>
          <c:idx val="0"/>
          <c:order val="1"/>
          <c:tx>
            <c:strRef>
              <c:f>'データ（Q1～Q12)'!$C$44</c:f>
              <c:strCache>
                <c:ptCount val="1"/>
                <c:pt idx="0">
                  <c:v>ほとんど参加していない</c:v>
                </c:pt>
              </c:strCache>
            </c:strRef>
          </c:tx>
          <c:spPr>
            <a:pattFill prst="divot">
              <a:fgClr>
                <a:srgbClr val="00B050"/>
              </a:fgClr>
              <a:bgClr>
                <a:schemeClr val="bg1"/>
              </a:bgClr>
            </a:pattFill>
            <a:ln>
              <a:solidFill>
                <a:srgbClr val="000000"/>
              </a:solidFill>
            </a:ln>
          </c:spPr>
          <c:invertIfNegative val="0"/>
          <c:dLbls>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'データ（Q1～Q12)'!$A$45:$A$46</c:f>
              <c:strCache>
                <c:ptCount val="2"/>
                <c:pt idx="0">
                  <c:v>令和８年</c:v>
                </c:pt>
                <c:pt idx="1">
                  <c:v>令和６年</c:v>
                </c:pt>
              </c:strCache>
            </c:strRef>
          </c:cat>
          <c:val>
            <c:numRef>
              <c:f>'データ（Q1～Q12)'!$C$45:$C$46</c:f>
              <c:numCache>
                <c:formatCode>0.0</c:formatCode>
                <c:ptCount val="2"/>
                <c:pt idx="0">
                  <c:v>81.599999999999994</c:v>
                </c:pt>
                <c:pt idx="1">
                  <c:v>78.3</c:v>
                </c:pt>
              </c:numCache>
            </c:numRef>
          </c:val>
          <c:extLst>
            <c:ext xmlns:c16="http://schemas.microsoft.com/office/drawing/2014/chart" uri="{C3380CC4-5D6E-409C-BE32-E72D297353CC}">
              <c16:uniqueId val="{00000001-6F62-4309-BB16-4EAD282A4AD7}"/>
            </c:ext>
          </c:extLst>
        </c:ser>
        <c:ser>
          <c:idx val="2"/>
          <c:order val="2"/>
          <c:tx>
            <c:strRef>
              <c:f>'データ（Q1～Q12)'!$D$44</c:f>
              <c:strCache>
                <c:ptCount val="1"/>
                <c:pt idx="0">
                  <c:v>不明</c:v>
                </c:pt>
              </c:strCache>
            </c:strRef>
          </c:tx>
          <c:spPr>
            <a:pattFill prst="pct25">
              <a:fgClr>
                <a:schemeClr val="accent4">
                  <a:lumMod val="60000"/>
                  <a:lumOff val="40000"/>
                </a:schemeClr>
              </a:fgClr>
              <a:bgClr>
                <a:schemeClr val="bg1"/>
              </a:bgClr>
            </a:pattFill>
            <a:ln>
              <a:solidFill>
                <a:srgbClr val="000000"/>
              </a:solidFill>
            </a:ln>
          </c:spPr>
          <c:invertIfNegative val="0"/>
          <c:dLbls>
            <c:dLbl>
              <c:idx val="0"/>
              <c:layout>
                <c:manualLayout>
                  <c:x val="2.5740025740025738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0B3-48AE-9D77-3121670E4A11}"/>
                </c:ext>
              </c:extLst>
            </c:dLbl>
            <c:dLbl>
              <c:idx val="1"/>
              <c:layout>
                <c:manualLayout>
                  <c:x val="2.7885027885027884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B3-48AE-9D77-3121670E4A11}"/>
                </c:ext>
              </c:extLst>
            </c:dLbl>
            <c:spPr>
              <a:noFill/>
              <a:ln w="25400">
                <a:noFill/>
              </a:ln>
            </c:spPr>
            <c:txPr>
              <a:bodyPr/>
              <a:lstStyle/>
              <a:p>
                <a:pPr>
                  <a:defRPr sz="10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'データ（Q1～Q12)'!$A$45:$A$46</c:f>
              <c:strCache>
                <c:ptCount val="2"/>
                <c:pt idx="0">
                  <c:v>令和８年</c:v>
                </c:pt>
                <c:pt idx="1">
                  <c:v>令和６年</c:v>
                </c:pt>
              </c:strCache>
            </c:strRef>
          </c:cat>
          <c:val>
            <c:numRef>
              <c:f>'データ（Q1～Q12)'!$D$45:$D$46</c:f>
              <c:numCache>
                <c:formatCode>0.0</c:formatCode>
                <c:ptCount val="2"/>
                <c:pt idx="0">
                  <c:v>2.2000000000000002</c:v>
                </c:pt>
                <c:pt idx="1">
                  <c:v>2.6</c:v>
                </c:pt>
              </c:numCache>
            </c:numRef>
          </c:val>
          <c:extLst>
            <c:ext xmlns:c16="http://schemas.microsoft.com/office/drawing/2014/chart" uri="{C3380CC4-5D6E-409C-BE32-E72D297353CC}">
              <c16:uniqueId val="{00000002-6F62-4309-BB16-4EAD282A4AD7}"/>
            </c:ext>
          </c:extLst>
        </c:ser>
        <c:dLbls>
          <c:showLegendKey val="0"/>
          <c:showVal val="0"/>
          <c:showCatName val="0"/>
          <c:showSerName val="0"/>
          <c:showPercent val="0"/>
          <c:showBubbleSize val="0"/>
        </c:dLbls>
        <c:gapWidth val="150"/>
        <c:overlap val="100"/>
        <c:axId val="194941007"/>
        <c:axId val="1"/>
      </c:barChart>
      <c:lineChart>
        <c:grouping val="standard"/>
        <c:varyColors val="0"/>
        <c:ser>
          <c:idx val="3"/>
          <c:order val="3"/>
          <c:spPr>
            <a:ln>
              <a:solidFill>
                <a:sysClr val="window" lastClr="FFFFFF"/>
              </a:solidFill>
            </a:ln>
          </c:spPr>
          <c:marker>
            <c:symbol val="none"/>
          </c:marker>
          <c:val>
            <c:numRef>
              <c:f>'データ（Q1～Q12)'!$E$69:$E$70</c:f>
              <c:numCache>
                <c:formatCode>General</c:formatCode>
                <c:ptCount val="2"/>
              </c:numCache>
            </c:numRef>
          </c:val>
          <c:smooth val="0"/>
          <c:extLst>
            <c:ext xmlns:c16="http://schemas.microsoft.com/office/drawing/2014/chart" uri="{C3380CC4-5D6E-409C-BE32-E72D297353CC}">
              <c16:uniqueId val="{00000003-6F62-4309-BB16-4EAD282A4AD7}"/>
            </c:ext>
          </c:extLst>
        </c:ser>
        <c:dLbls>
          <c:showLegendKey val="0"/>
          <c:showVal val="0"/>
          <c:showCatName val="0"/>
          <c:showSerName val="0"/>
          <c:showPercent val="0"/>
          <c:showBubbleSize val="0"/>
        </c:dLbls>
        <c:marker val="1"/>
        <c:smooth val="0"/>
        <c:axId val="3"/>
        <c:axId val="4"/>
      </c:lineChart>
      <c:catAx>
        <c:axId val="194941007"/>
        <c:scaling>
          <c:orientation val="maxMin"/>
        </c:scaling>
        <c:delete val="0"/>
        <c:axPos val="l"/>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94941007"/>
        <c:crosses val="autoZero"/>
        <c:crossBetween val="between"/>
        <c:majorUnit val="20"/>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egendEntry>
        <c:idx val="3"/>
        <c:txPr>
          <a:bodyPr/>
          <a:lstStyle/>
          <a:p>
            <a:pPr>
              <a:defRPr sz="2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39507974672485763"/>
          <c:y val="5.9259259259259262E-2"/>
          <c:w val="0.57115337427973456"/>
          <c:h val="0.15555613881598135"/>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2"/>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活動の内容　　　　　</a:t>
            </a:r>
          </a:p>
        </c:rich>
      </c:tx>
      <c:layout>
        <c:manualLayout>
          <c:xMode val="edge"/>
          <c:yMode val="edge"/>
          <c:x val="0.41477647857528199"/>
          <c:y val="6.5526549565919634E-2"/>
        </c:manualLayout>
      </c:layout>
      <c:overlay val="0"/>
      <c:spPr>
        <a:noFill/>
        <a:ln w="25400">
          <a:noFill/>
        </a:ln>
      </c:spPr>
    </c:title>
    <c:autoTitleDeleted val="0"/>
    <c:plotArea>
      <c:layout>
        <c:manualLayout>
          <c:layoutTarget val="inner"/>
          <c:xMode val="edge"/>
          <c:yMode val="edge"/>
          <c:x val="7.8583283325150174E-2"/>
          <c:y val="0.19615007661614556"/>
          <c:w val="0.87214806325820393"/>
          <c:h val="0.65271797672689758"/>
        </c:manualLayout>
      </c:layout>
      <c:barChart>
        <c:barDir val="bar"/>
        <c:grouping val="stacked"/>
        <c:varyColors val="0"/>
        <c:ser>
          <c:idx val="3"/>
          <c:order val="0"/>
          <c:tx>
            <c:strRef>
              <c:f>'データ（Q1～Q12)'!$G$44</c:f>
              <c:strCache>
                <c:ptCount val="1"/>
                <c:pt idx="0">
                  <c:v>参加している</c:v>
                </c:pt>
              </c:strCache>
            </c:strRef>
          </c:tx>
          <c:spPr>
            <a:pattFill prst="openDmnd">
              <a:fgClr>
                <a:srgbClr val="FF0000"/>
              </a:fgClr>
              <a:bgClr>
                <a:schemeClr val="bg1"/>
              </a:bgClr>
            </a:pattFill>
            <a:ln w="12700">
              <a:solidFill>
                <a:srgbClr val="000000"/>
              </a:solidFill>
              <a:prstDash val="solid"/>
            </a:ln>
          </c:spPr>
          <c:invertIfNegative val="0"/>
          <c:dLbls>
            <c:dLbl>
              <c:idx val="5"/>
              <c:layout>
                <c:manualLayout>
                  <c:x val="-6.1585835257890681E-3"/>
                  <c:y val="2.018978397871313E-7"/>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C1-4146-86CB-38669B01B56D}"/>
                </c:ext>
              </c:extLst>
            </c:dLbl>
            <c:dLbl>
              <c:idx val="6"/>
              <c:layout>
                <c:manualLayout>
                  <c:x val="0"/>
                  <c:y val="4.0379567948024656E-7"/>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EC1-4146-86CB-38669B01B56D}"/>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'データ（Q1～Q12)'!$F$45:$F$51</c:f>
              <c:strCache>
                <c:ptCount val="7"/>
                <c:pt idx="0">
                  <c:v>ＰＴＡ活動や運動会などの学校行事</c:v>
                </c:pt>
                <c:pt idx="1">
                  <c:v>あいさつなどの声かけ運動</c:v>
                </c:pt>
                <c:pt idx="2">
                  <c:v>地区子ども会活動</c:v>
                </c:pt>
                <c:pt idx="3">
                  <c:v>スポーツ少年団などの地域活動</c:v>
                </c:pt>
                <c:pt idx="4">
                  <c:v>登下校時の見守りなど子どもの安全を守る活動</c:v>
                </c:pt>
                <c:pt idx="5">
                  <c:v>子育て支援ボランティアなどの育児支援活動</c:v>
                </c:pt>
                <c:pt idx="6">
                  <c:v>その他</c:v>
                </c:pt>
              </c:strCache>
            </c:strRef>
          </c:cat>
          <c:val>
            <c:numRef>
              <c:f>'データ（Q1～Q12)'!$G$45:$G$51</c:f>
              <c:numCache>
                <c:formatCode>0.0</c:formatCode>
                <c:ptCount val="7"/>
                <c:pt idx="0">
                  <c:v>72.599999999999994</c:v>
                </c:pt>
                <c:pt idx="1">
                  <c:v>55.8</c:v>
                </c:pt>
                <c:pt idx="2">
                  <c:v>53.399999999999991</c:v>
                </c:pt>
                <c:pt idx="3">
                  <c:v>32</c:v>
                </c:pt>
                <c:pt idx="4">
                  <c:v>29.099999999999998</c:v>
                </c:pt>
                <c:pt idx="5">
                  <c:v>15.3</c:v>
                </c:pt>
                <c:pt idx="6">
                  <c:v>5.6999999999999993</c:v>
                </c:pt>
              </c:numCache>
            </c:numRef>
          </c:val>
          <c:extLst>
            <c:ext xmlns:c16="http://schemas.microsoft.com/office/drawing/2014/chart" uri="{C3380CC4-5D6E-409C-BE32-E72D297353CC}">
              <c16:uniqueId val="{00000002-9EC1-4146-86CB-38669B01B56D}"/>
            </c:ext>
          </c:extLst>
        </c:ser>
        <c:ser>
          <c:idx val="0"/>
          <c:order val="1"/>
          <c:tx>
            <c:strRef>
              <c:f>'データ（Q1～Q12)'!$H$44</c:f>
              <c:strCache>
                <c:ptCount val="1"/>
                <c:pt idx="0">
                  <c:v>ほとんど参加していない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'データ（Q1～Q12)'!$F$45:$F$51</c:f>
              <c:strCache>
                <c:ptCount val="7"/>
                <c:pt idx="0">
                  <c:v>ＰＴＡ活動や運動会などの学校行事</c:v>
                </c:pt>
                <c:pt idx="1">
                  <c:v>あいさつなどの声かけ運動</c:v>
                </c:pt>
                <c:pt idx="2">
                  <c:v>地区子ども会活動</c:v>
                </c:pt>
                <c:pt idx="3">
                  <c:v>スポーツ少年団などの地域活動</c:v>
                </c:pt>
                <c:pt idx="4">
                  <c:v>登下校時の見守りなど子どもの安全を守る活動</c:v>
                </c:pt>
                <c:pt idx="5">
                  <c:v>子育て支援ボランティアなどの育児支援活動</c:v>
                </c:pt>
                <c:pt idx="6">
                  <c:v>その他</c:v>
                </c:pt>
              </c:strCache>
            </c:strRef>
          </c:cat>
          <c:val>
            <c:numRef>
              <c:f>'データ（Q1～Q12)'!$H$45:$H$51</c:f>
              <c:numCache>
                <c:formatCode>0.0</c:formatCode>
                <c:ptCount val="7"/>
                <c:pt idx="0">
                  <c:v>16.7</c:v>
                </c:pt>
                <c:pt idx="1">
                  <c:v>32.799999999999997</c:v>
                </c:pt>
                <c:pt idx="2">
                  <c:v>34.4</c:v>
                </c:pt>
                <c:pt idx="3">
                  <c:v>54.099999999999994</c:v>
                </c:pt>
                <c:pt idx="4">
                  <c:v>58.300000000000011</c:v>
                </c:pt>
                <c:pt idx="5">
                  <c:v>69.8</c:v>
                </c:pt>
                <c:pt idx="6">
                  <c:v>12.4</c:v>
                </c:pt>
              </c:numCache>
            </c:numRef>
          </c:val>
          <c:extLst>
            <c:ext xmlns:c16="http://schemas.microsoft.com/office/drawing/2014/chart" uri="{C3380CC4-5D6E-409C-BE32-E72D297353CC}">
              <c16:uniqueId val="{00000003-9EC1-4146-86CB-38669B01B56D}"/>
            </c:ext>
          </c:extLst>
        </c:ser>
        <c:ser>
          <c:idx val="1"/>
          <c:order val="2"/>
          <c:tx>
            <c:strRef>
              <c:f>'データ（Q1～Q12)'!$I$44</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spPr>
              <a:noFill/>
              <a:ln w="25400">
                <a:noFill/>
              </a:ln>
            </c:spPr>
            <c:txPr>
              <a:bodyPr/>
              <a:lstStyle/>
              <a:p>
                <a:pPr>
                  <a:defRPr sz="11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'データ（Q1～Q12)'!$F$45:$F$51</c:f>
              <c:strCache>
                <c:ptCount val="7"/>
                <c:pt idx="0">
                  <c:v>ＰＴＡ活動や運動会などの学校行事</c:v>
                </c:pt>
                <c:pt idx="1">
                  <c:v>あいさつなどの声かけ運動</c:v>
                </c:pt>
                <c:pt idx="2">
                  <c:v>地区子ども会活動</c:v>
                </c:pt>
                <c:pt idx="3">
                  <c:v>スポーツ少年団などの地域活動</c:v>
                </c:pt>
                <c:pt idx="4">
                  <c:v>登下校時の見守りなど子どもの安全を守る活動</c:v>
                </c:pt>
                <c:pt idx="5">
                  <c:v>子育て支援ボランティアなどの育児支援活動</c:v>
                </c:pt>
                <c:pt idx="6">
                  <c:v>その他</c:v>
                </c:pt>
              </c:strCache>
            </c:strRef>
          </c:cat>
          <c:val>
            <c:numRef>
              <c:f>'データ（Q1～Q12)'!$I$45:$I$51</c:f>
              <c:numCache>
                <c:formatCode>0.0</c:formatCode>
                <c:ptCount val="7"/>
                <c:pt idx="0">
                  <c:v>10.7</c:v>
                </c:pt>
                <c:pt idx="1">
                  <c:v>11.4</c:v>
                </c:pt>
                <c:pt idx="2">
                  <c:v>12.2</c:v>
                </c:pt>
                <c:pt idx="3">
                  <c:v>13.9</c:v>
                </c:pt>
                <c:pt idx="4">
                  <c:v>12.6</c:v>
                </c:pt>
                <c:pt idx="5">
                  <c:v>14.9</c:v>
                </c:pt>
                <c:pt idx="6">
                  <c:v>81.900000000000006</c:v>
                </c:pt>
              </c:numCache>
            </c:numRef>
          </c:val>
          <c:extLst>
            <c:ext xmlns:c16="http://schemas.microsoft.com/office/drawing/2014/chart" uri="{C3380CC4-5D6E-409C-BE32-E72D297353CC}">
              <c16:uniqueId val="{00000004-9EC1-4146-86CB-38669B01B56D}"/>
            </c:ext>
          </c:extLst>
        </c:ser>
        <c:dLbls>
          <c:showLegendKey val="0"/>
          <c:showVal val="0"/>
          <c:showCatName val="0"/>
          <c:showSerName val="0"/>
          <c:showPercent val="0"/>
          <c:showBubbleSize val="0"/>
        </c:dLbls>
        <c:gapWidth val="80"/>
        <c:overlap val="100"/>
        <c:axId val="194820047"/>
        <c:axId val="1"/>
      </c:barChart>
      <c:lineChart>
        <c:grouping val="standard"/>
        <c:varyColors val="0"/>
        <c:ser>
          <c:idx val="2"/>
          <c:order val="3"/>
          <c:spPr>
            <a:ln>
              <a:solidFill>
                <a:sysClr val="window" lastClr="FFFFFF"/>
              </a:solidFill>
            </a:ln>
          </c:spPr>
          <c:marker>
            <c:symbol val="none"/>
          </c:marker>
          <c:val>
            <c:numRef>
              <c:f>'データ（Q1～Q12)'!$J$69:$J$75</c:f>
              <c:numCache>
                <c:formatCode>General</c:formatCode>
                <c:ptCount val="7"/>
                <c:pt idx="0" formatCode="0.0">
                  <c:v>21.502003696092011</c:v>
                </c:pt>
                <c:pt idx="6" formatCode="0.0">
                  <c:v>0</c:v>
                </c:pt>
              </c:numCache>
            </c:numRef>
          </c:val>
          <c:smooth val="0"/>
          <c:extLst>
            <c:ext xmlns:c16="http://schemas.microsoft.com/office/drawing/2014/chart" uri="{C3380CC4-5D6E-409C-BE32-E72D297353CC}">
              <c16:uniqueId val="{00000005-9EC1-4146-86CB-38669B01B56D}"/>
            </c:ext>
          </c:extLst>
        </c:ser>
        <c:dLbls>
          <c:showLegendKey val="0"/>
          <c:showVal val="0"/>
          <c:showCatName val="0"/>
          <c:showSerName val="0"/>
          <c:showPercent val="0"/>
          <c:showBubbleSize val="0"/>
        </c:dLbls>
        <c:marker val="1"/>
        <c:smooth val="0"/>
        <c:axId val="3"/>
        <c:axId val="4"/>
      </c:lineChart>
      <c:catAx>
        <c:axId val="194820047"/>
        <c:scaling>
          <c:orientation val="maxMin"/>
        </c:scaling>
        <c:delete val="1"/>
        <c:axPos val="l"/>
        <c:numFmt formatCode="General" sourceLinked="1"/>
        <c:majorTickMark val="out"/>
        <c:minorTickMark val="none"/>
        <c:tickLblPos val="nextTo"/>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94820047"/>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solidFill>
          <a:srgbClr val="FFFFFF"/>
        </a:solidFill>
        <a:ln w="12700">
          <a:solidFill>
            <a:srgbClr val="000000"/>
          </a:solidFill>
          <a:prstDash val="solid"/>
        </a:ln>
      </c:spPr>
    </c:plotArea>
    <c:legend>
      <c:legendPos val="r"/>
      <c:legendEntry>
        <c:idx val="3"/>
        <c:txPr>
          <a:bodyPr/>
          <a:lstStyle/>
          <a:p>
            <a:pPr>
              <a:defRPr sz="2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5.5758379278565535E-2"/>
          <c:y val="0.8851748435291743"/>
          <c:w val="0.94424162072143447"/>
          <c:h val="6.3752877044215617E-2"/>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参加したいと思う人の割合</a:t>
            </a:r>
          </a:p>
        </c:rich>
      </c:tx>
      <c:layout>
        <c:manualLayout>
          <c:xMode val="edge"/>
          <c:yMode val="edge"/>
          <c:x val="4.3357716380127038E-2"/>
          <c:y val="5.1723534558180226E-2"/>
        </c:manualLayout>
      </c:layout>
      <c:overlay val="0"/>
      <c:spPr>
        <a:noFill/>
        <a:ln w="25400">
          <a:noFill/>
        </a:ln>
      </c:spPr>
    </c:title>
    <c:autoTitleDeleted val="0"/>
    <c:plotArea>
      <c:layout>
        <c:manualLayout>
          <c:layoutTarget val="inner"/>
          <c:xMode val="edge"/>
          <c:yMode val="edge"/>
          <c:x val="0.11287299031824097"/>
          <c:y val="0.37880081656459602"/>
          <c:w val="0.84704994484385099"/>
          <c:h val="0.53448575838361168"/>
        </c:manualLayout>
      </c:layout>
      <c:barChart>
        <c:barDir val="bar"/>
        <c:grouping val="stacked"/>
        <c:varyColors val="0"/>
        <c:ser>
          <c:idx val="1"/>
          <c:order val="0"/>
          <c:tx>
            <c:strRef>
              <c:f>'データ（Q1～Q12)'!$L$44</c:f>
              <c:strCache>
                <c:ptCount val="1"/>
                <c:pt idx="0">
                  <c:v>参加したいと思う</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'データ（Q1～Q12)'!$K$45:$K$46</c:f>
              <c:strCache>
                <c:ptCount val="2"/>
                <c:pt idx="0">
                  <c:v>令和８年</c:v>
                </c:pt>
                <c:pt idx="1">
                  <c:v>令和６年</c:v>
                </c:pt>
              </c:strCache>
            </c:strRef>
          </c:cat>
          <c:val>
            <c:numRef>
              <c:f>'データ（Q1～Q12)'!$L$45:$L$46</c:f>
              <c:numCache>
                <c:formatCode>0.0</c:formatCode>
                <c:ptCount val="2"/>
                <c:pt idx="0">
                  <c:v>13.6</c:v>
                </c:pt>
                <c:pt idx="1">
                  <c:v>14.9</c:v>
                </c:pt>
              </c:numCache>
            </c:numRef>
          </c:val>
          <c:extLst>
            <c:ext xmlns:c16="http://schemas.microsoft.com/office/drawing/2014/chart" uri="{C3380CC4-5D6E-409C-BE32-E72D297353CC}">
              <c16:uniqueId val="{00000000-8187-43F7-B132-B2737D97EC38}"/>
            </c:ext>
          </c:extLst>
        </c:ser>
        <c:ser>
          <c:idx val="0"/>
          <c:order val="1"/>
          <c:tx>
            <c:strRef>
              <c:f>'データ（Q1～Q12)'!$M$44</c:f>
              <c:strCache>
                <c:ptCount val="1"/>
                <c:pt idx="0">
                  <c:v>特に参加したいとは思わない</c:v>
                </c:pt>
              </c:strCache>
            </c:strRef>
          </c:tx>
          <c:spPr>
            <a:pattFill prst="divot">
              <a:fgClr>
                <a:srgbClr val="00B050"/>
              </a:fgClr>
              <a:bgClr>
                <a:schemeClr val="bg1"/>
              </a:bgClr>
            </a:pattFill>
            <a:ln>
              <a:solidFill>
                <a:srgbClr val="000000"/>
              </a:solidFill>
            </a:ln>
          </c:spPr>
          <c:invertIfNegative val="0"/>
          <c:dLbls>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'データ（Q1～Q12)'!$K$45:$K$46</c:f>
              <c:strCache>
                <c:ptCount val="2"/>
                <c:pt idx="0">
                  <c:v>令和８年</c:v>
                </c:pt>
                <c:pt idx="1">
                  <c:v>令和６年</c:v>
                </c:pt>
              </c:strCache>
            </c:strRef>
          </c:cat>
          <c:val>
            <c:numRef>
              <c:f>'データ（Q1～Q12)'!$M$45:$M$46</c:f>
              <c:numCache>
                <c:formatCode>0.0</c:formatCode>
                <c:ptCount val="2"/>
                <c:pt idx="0">
                  <c:v>85.100000000000009</c:v>
                </c:pt>
                <c:pt idx="1">
                  <c:v>84.199999999999989</c:v>
                </c:pt>
              </c:numCache>
            </c:numRef>
          </c:val>
          <c:extLst>
            <c:ext xmlns:c16="http://schemas.microsoft.com/office/drawing/2014/chart" uri="{C3380CC4-5D6E-409C-BE32-E72D297353CC}">
              <c16:uniqueId val="{00000001-8187-43F7-B132-B2737D97EC38}"/>
            </c:ext>
          </c:extLst>
        </c:ser>
        <c:ser>
          <c:idx val="2"/>
          <c:order val="2"/>
          <c:tx>
            <c:strRef>
              <c:f>'データ（Q1～Q12)'!$N$44</c:f>
              <c:strCache>
                <c:ptCount val="1"/>
                <c:pt idx="0">
                  <c:v>不明</c:v>
                </c:pt>
              </c:strCache>
            </c:strRef>
          </c:tx>
          <c:spPr>
            <a:pattFill prst="pct25">
              <a:fgClr>
                <a:schemeClr val="accent4">
                  <a:lumMod val="60000"/>
                  <a:lumOff val="40000"/>
                </a:schemeClr>
              </a:fgClr>
              <a:bgClr>
                <a:schemeClr val="bg1"/>
              </a:bgClr>
            </a:pattFill>
            <a:ln>
              <a:solidFill>
                <a:srgbClr val="000000"/>
              </a:solidFill>
            </a:ln>
          </c:spPr>
          <c:invertIfNegative val="0"/>
          <c:dLbls>
            <c:dLbl>
              <c:idx val="0"/>
              <c:layout>
                <c:manualLayout>
                  <c:x val="3.1133325725588648E-2"/>
                  <c:y val="-5.8981391371022444E-7"/>
                </c:manualLayout>
              </c:layout>
              <c:spPr/>
              <c:txPr>
                <a:bodyPr/>
                <a:lstStyle/>
                <a:p>
                  <a:pPr>
                    <a:defRPr sz="1200" b="1"/>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187-43F7-B132-B2737D97EC38}"/>
                </c:ext>
              </c:extLst>
            </c:dLbl>
            <c:dLbl>
              <c:idx val="1"/>
              <c:layout>
                <c:manualLayout>
                  <c:x val="3.4782608695652174E-2"/>
                  <c:y val="0"/>
                </c:manualLayout>
              </c:layout>
              <c:spPr/>
              <c:txPr>
                <a:bodyPr/>
                <a:lstStyle/>
                <a:p>
                  <a:pPr>
                    <a:defRPr sz="1200" b="1"/>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187-43F7-B132-B2737D97EC38}"/>
                </c:ext>
              </c:extLst>
            </c:dLbl>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'データ（Q1～Q12)'!$K$45:$K$46</c:f>
              <c:strCache>
                <c:ptCount val="2"/>
                <c:pt idx="0">
                  <c:v>令和８年</c:v>
                </c:pt>
                <c:pt idx="1">
                  <c:v>令和６年</c:v>
                </c:pt>
              </c:strCache>
            </c:strRef>
          </c:cat>
          <c:val>
            <c:numRef>
              <c:f>'データ（Q1～Q12)'!$N$45:$N$46</c:f>
              <c:numCache>
                <c:formatCode>0.0</c:formatCode>
                <c:ptCount val="2"/>
                <c:pt idx="0">
                  <c:v>1.3</c:v>
                </c:pt>
                <c:pt idx="1">
                  <c:v>0.9</c:v>
                </c:pt>
              </c:numCache>
            </c:numRef>
          </c:val>
          <c:extLst>
            <c:ext xmlns:c16="http://schemas.microsoft.com/office/drawing/2014/chart" uri="{C3380CC4-5D6E-409C-BE32-E72D297353CC}">
              <c16:uniqueId val="{00000004-8187-43F7-B132-B2737D97EC38}"/>
            </c:ext>
          </c:extLst>
        </c:ser>
        <c:dLbls>
          <c:showLegendKey val="0"/>
          <c:showVal val="0"/>
          <c:showCatName val="0"/>
          <c:showSerName val="0"/>
          <c:showPercent val="0"/>
          <c:showBubbleSize val="0"/>
        </c:dLbls>
        <c:gapWidth val="150"/>
        <c:overlap val="100"/>
        <c:axId val="194819567"/>
        <c:axId val="1"/>
      </c:barChart>
      <c:lineChart>
        <c:grouping val="standard"/>
        <c:varyColors val="0"/>
        <c:ser>
          <c:idx val="3"/>
          <c:order val="3"/>
          <c:spPr>
            <a:ln>
              <a:solidFill>
                <a:sysClr val="window" lastClr="FFFFFF"/>
              </a:solidFill>
            </a:ln>
          </c:spPr>
          <c:marker>
            <c:symbol val="none"/>
          </c:marker>
          <c:val>
            <c:numRef>
              <c:f>'データ（Q1～Q12)'!$O$69:$O$70</c:f>
              <c:numCache>
                <c:formatCode>General</c:formatCode>
                <c:ptCount val="2"/>
              </c:numCache>
            </c:numRef>
          </c:val>
          <c:smooth val="0"/>
          <c:extLst>
            <c:ext xmlns:c16="http://schemas.microsoft.com/office/drawing/2014/chart" uri="{C3380CC4-5D6E-409C-BE32-E72D297353CC}">
              <c16:uniqueId val="{00000005-8187-43F7-B132-B2737D97EC38}"/>
            </c:ext>
          </c:extLst>
        </c:ser>
        <c:dLbls>
          <c:showLegendKey val="0"/>
          <c:showVal val="0"/>
          <c:showCatName val="0"/>
          <c:showSerName val="0"/>
          <c:showPercent val="0"/>
          <c:showBubbleSize val="0"/>
        </c:dLbls>
        <c:marker val="1"/>
        <c:smooth val="0"/>
        <c:axId val="3"/>
        <c:axId val="4"/>
      </c:lineChart>
      <c:catAx>
        <c:axId val="194819567"/>
        <c:scaling>
          <c:orientation val="maxMin"/>
        </c:scaling>
        <c:delete val="0"/>
        <c:axPos val="l"/>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94819567"/>
        <c:crosses val="autoZero"/>
        <c:crossBetween val="between"/>
        <c:majorUnit val="20"/>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egendEntry>
        <c:idx val="3"/>
        <c:txPr>
          <a:bodyPr/>
          <a:lstStyle/>
          <a:p>
            <a:pPr>
              <a:defRPr sz="1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33130878260884489"/>
          <c:y val="2.8248587570621469E-2"/>
          <c:w val="0.63280015929990441"/>
          <c:h val="0.20904073431499029"/>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ln w="12700">
              <a:solidFill>
                <a:srgbClr val="000000"/>
              </a:solidFill>
              <a:prstDash val="solid"/>
            </a:ln>
          </c:spPr>
          <c:dPt>
            <c:idx val="0"/>
            <c:bubble3D val="0"/>
            <c:spPr>
              <a:solidFill>
                <a:srgbClr val="FFFF99"/>
              </a:solidFill>
              <a:ln w="12700">
                <a:solidFill>
                  <a:srgbClr val="000000"/>
                </a:solidFill>
                <a:prstDash val="solid"/>
              </a:ln>
            </c:spPr>
            <c:extLst>
              <c:ext xmlns:c16="http://schemas.microsoft.com/office/drawing/2014/chart" uri="{C3380CC4-5D6E-409C-BE32-E72D297353CC}">
                <c16:uniqueId val="{00000000-91FB-451F-876C-D6DA5B493ADE}"/>
              </c:ext>
            </c:extLst>
          </c:dPt>
          <c:dLbls>
            <c:dLbl>
              <c:idx val="1"/>
              <c:tx>
                <c:rich>
                  <a:bodyPr/>
                  <a:lstStyle/>
                  <a:p>
                    <a:pPr>
                      <a:defRPr sz="375" b="0" i="0" u="none" strike="noStrike" baseline="0">
                        <a:solidFill>
                          <a:srgbClr val="000000"/>
                        </a:solidFill>
                        <a:latin typeface="ＭＳ ゴシック"/>
                        <a:ea typeface="ＭＳ ゴシック"/>
                        <a:cs typeface="ＭＳ ゴシック"/>
                      </a:defRPr>
                    </a:pPr>
                    <a:r>
                      <a:rPr lang="en-US" altLang="ja-JP"/>
                      <a:t>2.5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91FB-451F-876C-D6DA5B493ADE}"/>
                </c:ext>
              </c:extLst>
            </c:dLbl>
            <c:numFmt formatCode="0.0_);[Red]\(0.0\)" sourceLinked="0"/>
            <c:spPr>
              <a:noFill/>
              <a:ln w="25400">
                <a:noFill/>
              </a:ln>
            </c:spPr>
            <c:txPr>
              <a:bodyPr wrap="square" lIns="38100" tIns="19050" rIns="38100" bIns="19050" anchor="ctr">
                <a:spAutoFit/>
              </a:bodyPr>
              <a:lstStyle/>
              <a:p>
                <a:pPr>
                  <a:defRPr sz="375" b="0" i="0" u="none" strike="noStrike" baseline="0">
                    <a:solidFill>
                      <a:srgbClr val="000000"/>
                    </a:solidFill>
                    <a:latin typeface="ＭＳ ゴシック"/>
                    <a:ea typeface="ＭＳ ゴシック"/>
                    <a:cs typeface="ＭＳ ゴシック"/>
                  </a:defRPr>
                </a:pPr>
                <a:endParaRPr lang="ja-JP"/>
              </a:p>
            </c:txPr>
            <c:dLblPos val="bestFit"/>
            <c:showLegendKey val="0"/>
            <c:showVal val="1"/>
            <c:showCatName val="0"/>
            <c:showSerName val="0"/>
            <c:showPercent val="0"/>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2-91FB-451F-876C-D6DA5B493ADE}"/>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3-91FB-451F-876C-D6DA5B493ADE}"/>
              </c:ext>
            </c:extLst>
          </c:dPt>
          <c:cat>
            <c:numLit>
              <c:formatCode>General</c:formatCode>
              <c:ptCount val="1"/>
              <c:pt idx="0">
                <c:v>0</c:v>
              </c:pt>
            </c:numLit>
          </c:cat>
          <c:val>
            <c:numLit>
              <c:formatCode>General</c:formatCode>
              <c:ptCount val="1"/>
              <c:pt idx="0">
                <c:v>1</c:v>
              </c:pt>
            </c:numLit>
          </c:val>
          <c:extLst>
            <c:ext xmlns:c16="http://schemas.microsoft.com/office/drawing/2014/chart" uri="{C3380CC4-5D6E-409C-BE32-E72D297353CC}">
              <c16:uniqueId val="{00000004-91FB-451F-876C-D6DA5B493ADE}"/>
            </c:ext>
          </c:extLst>
        </c:ser>
        <c:ser>
          <c:idx val="2"/>
          <c:order val="2"/>
          <c:spPr>
            <a:solidFill>
              <a:srgbClr val="FFFFCC"/>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5-91FB-451F-876C-D6DA5B493ADE}"/>
              </c:ext>
            </c:extLst>
          </c:dPt>
          <c:cat>
            <c:numLit>
              <c:formatCode>General</c:formatCode>
              <c:ptCount val="1"/>
              <c:pt idx="0">
                <c:v>0</c:v>
              </c:pt>
            </c:numLit>
          </c:cat>
          <c:val>
            <c:numLit>
              <c:formatCode>General</c:formatCode>
              <c:ptCount val="1"/>
              <c:pt idx="0">
                <c:v>1</c:v>
              </c:pt>
            </c:numLit>
          </c:val>
          <c:extLst>
            <c:ext xmlns:c16="http://schemas.microsoft.com/office/drawing/2014/chart" uri="{C3380CC4-5D6E-409C-BE32-E72D297353CC}">
              <c16:uniqueId val="{00000006-91FB-451F-876C-D6DA5B493ADE}"/>
            </c:ext>
          </c:extLst>
        </c:ser>
        <c:ser>
          <c:idx val="3"/>
          <c:order val="3"/>
          <c:spPr>
            <a:solidFill>
              <a:srgbClr val="CCFFFF"/>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7-91FB-451F-876C-D6DA5B493ADE}"/>
              </c:ext>
            </c:extLst>
          </c:dPt>
          <c:cat>
            <c:numLit>
              <c:formatCode>General</c:formatCode>
              <c:ptCount val="1"/>
              <c:pt idx="0">
                <c:v>0</c:v>
              </c:pt>
            </c:numLit>
          </c:cat>
          <c:val>
            <c:numLit>
              <c:formatCode>General</c:formatCode>
              <c:ptCount val="1"/>
              <c:pt idx="0">
                <c:v>1</c:v>
              </c:pt>
            </c:numLit>
          </c:val>
          <c:extLst>
            <c:ext xmlns:c16="http://schemas.microsoft.com/office/drawing/2014/chart" uri="{C3380CC4-5D6E-409C-BE32-E72D297353CC}">
              <c16:uniqueId val="{00000008-91FB-451F-876C-D6DA5B493ADE}"/>
            </c:ext>
          </c:extLst>
        </c:ser>
        <c:dLbls>
          <c:showLegendKey val="0"/>
          <c:showVal val="0"/>
          <c:showCatName val="0"/>
          <c:showSerName val="0"/>
          <c:showPercent val="0"/>
          <c:showBubbleSize val="0"/>
          <c:showLeaderLines val="1"/>
        </c:dLbls>
        <c:firstSliceAng val="0"/>
      </c:pieChart>
      <c:spPr>
        <a:noFill/>
        <a:ln w="25400">
          <a:noFill/>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明朝"/>
              <a:ea typeface="ＭＳ Ｐ明朝"/>
              <a:cs typeface="ＭＳ Ｐ明朝"/>
            </a:defRPr>
          </a:pPr>
          <a:endParaRPr lang="ja-JP"/>
        </a:p>
      </c:txPr>
    </c:legend>
    <c:plotVisOnly val="1"/>
    <c:dispBlanksAs val="zero"/>
    <c:showDLblsOverMax val="0"/>
  </c:chart>
  <c:spPr>
    <a:solidFill>
      <a:srgbClr val="FFFFFF"/>
    </a:solidFill>
    <a:ln w="9525">
      <a:noFill/>
    </a:ln>
  </c:spPr>
  <c:txPr>
    <a:bodyPr/>
    <a:lstStyle/>
    <a:p>
      <a:pPr>
        <a:defRPr sz="3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288330019215424E-2"/>
          <c:y val="5.8346375263005353E-2"/>
          <c:w val="0.82777777777777772"/>
          <c:h val="0.92007270108935502"/>
        </c:manualLayout>
      </c:layout>
      <c:barChart>
        <c:barDir val="bar"/>
        <c:grouping val="clustered"/>
        <c:varyColors val="0"/>
        <c:ser>
          <c:idx val="1"/>
          <c:order val="0"/>
          <c:tx>
            <c:strRef>
              <c:f>'データ（Q1～Q12)'!$P$44</c:f>
              <c:strCache>
                <c:ptCount val="1"/>
                <c:pt idx="0">
                  <c:v>あいさつなどの声かけ運動</c:v>
                </c:pt>
              </c:strCache>
            </c:strRef>
          </c:tx>
          <c:spPr>
            <a:pattFill prst="openDmnd">
              <a:fgClr>
                <a:srgbClr val="FF0000"/>
              </a:fgClr>
              <a:bgClr>
                <a:schemeClr val="bg1"/>
              </a:bgClr>
            </a:pattFill>
            <a:ln w="12700">
              <a:solidFill>
                <a:srgbClr val="000000"/>
              </a:solidFill>
              <a:prstDash val="solid"/>
            </a:ln>
          </c:spPr>
          <c:invertIfNegative val="0"/>
          <c:dPt>
            <c:idx val="0"/>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0-1397-462D-9BDB-67AB5E3B0D84}"/>
              </c:ext>
            </c:extLst>
          </c:dPt>
          <c:dLbls>
            <c:dLbl>
              <c:idx val="0"/>
              <c:layout>
                <c:manualLayout>
                  <c:x val="-3.7037037037037035E-2"/>
                  <c:y val="-6.954752665486192E-4"/>
                </c:manualLayout>
              </c:layout>
              <c:spPr>
                <a:noFill/>
                <a:ln w="25400">
                  <a:noFill/>
                </a:ln>
              </c:spPr>
              <c:txPr>
                <a:bodyPr/>
                <a:lstStyle/>
                <a:p>
                  <a:pPr>
                    <a:defRPr sz="9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97-462D-9BDB-67AB5E3B0D84}"/>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'データ（Q1～Q12)'!$P$45</c:f>
              <c:numCache>
                <c:formatCode>0.0</c:formatCode>
                <c:ptCount val="1"/>
                <c:pt idx="0">
                  <c:v>48.685337611064682</c:v>
                </c:pt>
              </c:numCache>
            </c:numRef>
          </c:val>
          <c:extLst>
            <c:ext xmlns:c16="http://schemas.microsoft.com/office/drawing/2014/chart" uri="{C3380CC4-5D6E-409C-BE32-E72D297353CC}">
              <c16:uniqueId val="{00000001-1397-462D-9BDB-67AB5E3B0D84}"/>
            </c:ext>
          </c:extLst>
        </c:ser>
        <c:ser>
          <c:idx val="0"/>
          <c:order val="1"/>
          <c:tx>
            <c:strRef>
              <c:f>'データ（Q1～Q12)'!$Q$44</c:f>
              <c:strCache>
                <c:ptCount val="1"/>
                <c:pt idx="0">
                  <c:v>登下校時の見守りなど子どもの安全を守る活動</c:v>
                </c:pt>
              </c:strCache>
            </c:strRef>
          </c:tx>
          <c:spPr>
            <a:pattFill prst="openDmnd">
              <a:fgClr>
                <a:srgbClr val="FF0000"/>
              </a:fgClr>
              <a:bgClr>
                <a:schemeClr val="bg1"/>
              </a:bgClr>
            </a:pattFill>
            <a:ln>
              <a:solidFill>
                <a:schemeClr val="tx1"/>
              </a:solidFill>
            </a:ln>
          </c:spPr>
          <c:invertIfNegative val="0"/>
          <c:dLbls>
            <c:spPr>
              <a:noFill/>
              <a:ln w="25400">
                <a:noFill/>
              </a:ln>
            </c:spPr>
            <c:txPr>
              <a:bodyPr/>
              <a:lstStyle/>
              <a:p>
                <a:pPr>
                  <a:defRPr sz="900" b="1"/>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'データ（Q1～Q12)'!$Q$45</c:f>
              <c:numCache>
                <c:formatCode>0.0</c:formatCode>
                <c:ptCount val="1"/>
                <c:pt idx="0">
                  <c:v>42.74492473737962</c:v>
                </c:pt>
              </c:numCache>
            </c:numRef>
          </c:val>
          <c:extLst>
            <c:ext xmlns:c16="http://schemas.microsoft.com/office/drawing/2014/chart" uri="{C3380CC4-5D6E-409C-BE32-E72D297353CC}">
              <c16:uniqueId val="{00000002-1397-462D-9BDB-67AB5E3B0D84}"/>
            </c:ext>
          </c:extLst>
        </c:ser>
        <c:ser>
          <c:idx val="3"/>
          <c:order val="2"/>
          <c:tx>
            <c:strRef>
              <c:f>'データ（Q1～Q12)'!$R$44</c:f>
              <c:strCache>
                <c:ptCount val="1"/>
                <c:pt idx="0">
                  <c:v>子育て支援ボランティアなどの育児支援活動</c:v>
                </c:pt>
              </c:strCache>
            </c:strRef>
          </c:tx>
          <c:spPr>
            <a:pattFill prst="openDmnd">
              <a:fgClr>
                <a:srgbClr val="FF0000"/>
              </a:fgClr>
              <a:bgClr>
                <a:schemeClr val="bg1"/>
              </a:bgClr>
            </a:pattFill>
            <a:ln>
              <a:solidFill>
                <a:schemeClr val="tx1"/>
              </a:solidFill>
            </a:ln>
          </c:spPr>
          <c:invertIfNegative val="0"/>
          <c:dLbls>
            <c:spPr>
              <a:noFill/>
              <a:ln w="25400">
                <a:noFill/>
              </a:ln>
            </c:spPr>
            <c:txPr>
              <a:bodyPr/>
              <a:lstStyle/>
              <a:p>
                <a:pPr>
                  <a:defRPr sz="9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'データ（Q1～Q12)'!$R$45</c:f>
              <c:numCache>
                <c:formatCode>0.0</c:formatCode>
                <c:ptCount val="1"/>
                <c:pt idx="0">
                  <c:v>26.645096313832138</c:v>
                </c:pt>
              </c:numCache>
            </c:numRef>
          </c:val>
          <c:extLst>
            <c:ext xmlns:c16="http://schemas.microsoft.com/office/drawing/2014/chart" uri="{C3380CC4-5D6E-409C-BE32-E72D297353CC}">
              <c16:uniqueId val="{00000003-1397-462D-9BDB-67AB5E3B0D84}"/>
            </c:ext>
          </c:extLst>
        </c:ser>
        <c:ser>
          <c:idx val="2"/>
          <c:order val="3"/>
          <c:tx>
            <c:strRef>
              <c:f>'データ（Q1～Q12)'!$S$44</c:f>
              <c:strCache>
                <c:ptCount val="1"/>
                <c:pt idx="0">
                  <c:v>地区子ども会活動</c:v>
                </c:pt>
              </c:strCache>
            </c:strRef>
          </c:tx>
          <c:spPr>
            <a:pattFill prst="openDmnd">
              <a:fgClr>
                <a:srgbClr val="FF0000"/>
              </a:fgClr>
              <a:bgClr>
                <a:schemeClr val="bg1"/>
              </a:bgClr>
            </a:pattFill>
            <a:ln>
              <a:solidFill>
                <a:schemeClr val="tx1"/>
              </a:solidFill>
            </a:ln>
          </c:spPr>
          <c:invertIfNegative val="0"/>
          <c:dLbls>
            <c:spPr>
              <a:noFill/>
              <a:ln w="25400">
                <a:noFill/>
              </a:ln>
            </c:spPr>
            <c:txPr>
              <a:bodyPr/>
              <a:lstStyle/>
              <a:p>
                <a:pPr>
                  <a:defRPr sz="900" b="1"/>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'データ（Q1～Q12)'!$S$45</c:f>
              <c:numCache>
                <c:formatCode>0.0</c:formatCode>
                <c:ptCount val="1"/>
                <c:pt idx="0">
                  <c:v>24.769853197748617</c:v>
                </c:pt>
              </c:numCache>
            </c:numRef>
          </c:val>
          <c:extLst>
            <c:ext xmlns:c16="http://schemas.microsoft.com/office/drawing/2014/chart" uri="{C3380CC4-5D6E-409C-BE32-E72D297353CC}">
              <c16:uniqueId val="{00000004-1397-462D-9BDB-67AB5E3B0D84}"/>
            </c:ext>
          </c:extLst>
        </c:ser>
        <c:ser>
          <c:idx val="4"/>
          <c:order val="4"/>
          <c:tx>
            <c:strRef>
              <c:f>'データ（Q1～Q12)'!$T$44</c:f>
              <c:strCache>
                <c:ptCount val="1"/>
                <c:pt idx="0">
                  <c:v>スポーツ少年団などの地域活動</c:v>
                </c:pt>
              </c:strCache>
            </c:strRef>
          </c:tx>
          <c:spPr>
            <a:pattFill prst="openDmnd">
              <a:fgClr>
                <a:srgbClr val="FF0000"/>
              </a:fgClr>
              <a:bgClr>
                <a:schemeClr val="bg1"/>
              </a:bgClr>
            </a:pattFill>
            <a:ln>
              <a:solidFill>
                <a:schemeClr val="tx1"/>
              </a:solidFill>
            </a:ln>
          </c:spPr>
          <c:invertIfNegative val="0"/>
          <c:dLbls>
            <c:spPr>
              <a:noFill/>
              <a:ln w="25400">
                <a:noFill/>
              </a:ln>
            </c:spPr>
            <c:txPr>
              <a:bodyPr/>
              <a:lstStyle/>
              <a:p>
                <a:pPr>
                  <a:defRPr sz="9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'データ（Q1～Q12)'!$T$45</c:f>
              <c:numCache>
                <c:formatCode>0.0</c:formatCode>
                <c:ptCount val="1"/>
                <c:pt idx="0">
                  <c:v>18.956110988124156</c:v>
                </c:pt>
              </c:numCache>
            </c:numRef>
          </c:val>
          <c:extLst>
            <c:ext xmlns:c16="http://schemas.microsoft.com/office/drawing/2014/chart" uri="{C3380CC4-5D6E-409C-BE32-E72D297353CC}">
              <c16:uniqueId val="{00000005-1397-462D-9BDB-67AB5E3B0D84}"/>
            </c:ext>
          </c:extLst>
        </c:ser>
        <c:ser>
          <c:idx val="5"/>
          <c:order val="5"/>
          <c:tx>
            <c:strRef>
              <c:f>'データ（Q1～Q12)'!$U$44</c:f>
              <c:strCache>
                <c:ptCount val="1"/>
                <c:pt idx="0">
                  <c:v>ＰＴＡ活動や運動会などの学校行事</c:v>
                </c:pt>
              </c:strCache>
            </c:strRef>
          </c:tx>
          <c:spPr>
            <a:pattFill prst="openDmnd">
              <a:fgClr>
                <a:srgbClr val="FF0000"/>
              </a:fgClr>
              <a:bgClr>
                <a:schemeClr val="bg1"/>
              </a:bgClr>
            </a:pattFill>
            <a:ln>
              <a:solidFill>
                <a:schemeClr val="tx1"/>
              </a:solidFill>
            </a:ln>
          </c:spPr>
          <c:invertIfNegative val="0"/>
          <c:dLbls>
            <c:spPr>
              <a:noFill/>
              <a:ln w="25400">
                <a:noFill/>
              </a:ln>
            </c:spPr>
            <c:txPr>
              <a:bodyPr/>
              <a:lstStyle/>
              <a:p>
                <a:pPr>
                  <a:defRPr sz="9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'データ（Q1～Q12)'!$U$45</c:f>
              <c:numCache>
                <c:formatCode>0.0</c:formatCode>
                <c:ptCount val="1"/>
                <c:pt idx="0">
                  <c:v>16.130300208732425</c:v>
                </c:pt>
              </c:numCache>
            </c:numRef>
          </c:val>
          <c:extLst>
            <c:ext xmlns:c16="http://schemas.microsoft.com/office/drawing/2014/chart" uri="{C3380CC4-5D6E-409C-BE32-E72D297353CC}">
              <c16:uniqueId val="{00000006-1397-462D-9BDB-67AB5E3B0D84}"/>
            </c:ext>
          </c:extLst>
        </c:ser>
        <c:ser>
          <c:idx val="6"/>
          <c:order val="6"/>
          <c:tx>
            <c:strRef>
              <c:f>'データ（Q1～Q12)'!$V$44</c:f>
              <c:strCache>
                <c:ptCount val="1"/>
                <c:pt idx="0">
                  <c:v>その他</c:v>
                </c:pt>
              </c:strCache>
            </c:strRef>
          </c:tx>
          <c:spPr>
            <a:pattFill prst="openDmnd">
              <a:fgClr>
                <a:srgbClr val="FF0000"/>
              </a:fgClr>
              <a:bgClr>
                <a:schemeClr val="bg1"/>
              </a:bgClr>
            </a:pattFill>
            <a:ln>
              <a:solidFill>
                <a:schemeClr val="tx1"/>
              </a:solidFill>
            </a:ln>
          </c:spPr>
          <c:invertIfNegative val="0"/>
          <c:dLbls>
            <c:spPr>
              <a:noFill/>
              <a:ln w="25400">
                <a:noFill/>
              </a:ln>
            </c:spPr>
            <c:txPr>
              <a:bodyPr/>
              <a:lstStyle/>
              <a:p>
                <a:pPr>
                  <a:defRPr sz="9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'データ（Q1～Q12)'!$V$45</c:f>
              <c:numCache>
                <c:formatCode>0.0</c:formatCode>
                <c:ptCount val="1"/>
                <c:pt idx="0">
                  <c:v>5.2876937002481927</c:v>
                </c:pt>
              </c:numCache>
            </c:numRef>
          </c:val>
          <c:extLst>
            <c:ext xmlns:c16="http://schemas.microsoft.com/office/drawing/2014/chart" uri="{C3380CC4-5D6E-409C-BE32-E72D297353CC}">
              <c16:uniqueId val="{00000007-1397-462D-9BDB-67AB5E3B0D84}"/>
            </c:ext>
          </c:extLst>
        </c:ser>
        <c:ser>
          <c:idx val="7"/>
          <c:order val="7"/>
          <c:tx>
            <c:strRef>
              <c:f>'データ（Q1～Q12)'!$W$44</c:f>
              <c:strCache>
                <c:ptCount val="1"/>
                <c:pt idx="0">
                  <c:v>不明</c:v>
                </c:pt>
              </c:strCache>
            </c:strRef>
          </c:tx>
          <c:spPr>
            <a:pattFill prst="openDmnd">
              <a:fgClr>
                <a:srgbClr val="FF0000"/>
              </a:fgClr>
              <a:bgClr>
                <a:schemeClr val="bg1"/>
              </a:bgClr>
            </a:pattFill>
            <a:ln>
              <a:solidFill>
                <a:schemeClr val="tx1"/>
              </a:solidFill>
            </a:ln>
          </c:spPr>
          <c:invertIfNegative val="0"/>
          <c:dLbls>
            <c:spPr>
              <a:noFill/>
              <a:ln w="25400">
                <a:noFill/>
              </a:ln>
            </c:spPr>
            <c:txPr>
              <a:bodyPr/>
              <a:lstStyle/>
              <a:p>
                <a:pPr>
                  <a:defRPr sz="9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'データ（Q1～Q12)'!$W$45</c:f>
              <c:numCache>
                <c:formatCode>0.0</c:formatCode>
                <c:ptCount val="1"/>
                <c:pt idx="0">
                  <c:v>0.99605748682585782</c:v>
                </c:pt>
              </c:numCache>
            </c:numRef>
          </c:val>
          <c:extLst>
            <c:ext xmlns:c16="http://schemas.microsoft.com/office/drawing/2014/chart" uri="{C3380CC4-5D6E-409C-BE32-E72D297353CC}">
              <c16:uniqueId val="{00000008-1397-462D-9BDB-67AB5E3B0D84}"/>
            </c:ext>
          </c:extLst>
        </c:ser>
        <c:dLbls>
          <c:showLegendKey val="0"/>
          <c:showVal val="0"/>
          <c:showCatName val="0"/>
          <c:showSerName val="0"/>
          <c:showPercent val="0"/>
          <c:showBubbleSize val="0"/>
        </c:dLbls>
        <c:gapWidth val="120"/>
        <c:overlap val="-70"/>
        <c:axId val="194837327"/>
        <c:axId val="1"/>
      </c:barChart>
      <c:catAx>
        <c:axId val="194837327"/>
        <c:scaling>
          <c:orientation val="maxMin"/>
        </c:scaling>
        <c:delete val="1"/>
        <c:axPos val="l"/>
        <c:majorTickMark val="out"/>
        <c:minorTickMark val="none"/>
        <c:tickLblPos val="nextTo"/>
        <c:crossAx val="1"/>
        <c:crosses val="autoZero"/>
        <c:auto val="0"/>
        <c:lblAlgn val="ctr"/>
        <c:lblOffset val="100"/>
        <c:noMultiLvlLbl val="0"/>
      </c:catAx>
      <c:valAx>
        <c:axId val="1"/>
        <c:scaling>
          <c:orientation val="minMax"/>
          <c:max val="6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94837327"/>
        <c:crosses val="autoZero"/>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403828572722155E-2"/>
          <c:y val="9.0608120112188162E-2"/>
          <c:w val="0.84263959390862964"/>
          <c:h val="0.88584724543001092"/>
        </c:manualLayout>
      </c:layout>
      <c:barChart>
        <c:barDir val="bar"/>
        <c:grouping val="clustered"/>
        <c:varyColors val="0"/>
        <c:ser>
          <c:idx val="1"/>
          <c:order val="0"/>
          <c:tx>
            <c:strRef>
              <c:f>'データ（Q1～Q12)'!$P$49</c:f>
              <c:strCache>
                <c:ptCount val="1"/>
                <c:pt idx="0">
                  <c:v>身近に子どもがいないから</c:v>
                </c:pt>
              </c:strCache>
            </c:strRef>
          </c:tx>
          <c:spPr>
            <a:pattFill prst="openDmnd">
              <a:fgClr>
                <a:srgbClr val="FF0000"/>
              </a:fgClr>
              <a:bgClr>
                <a:schemeClr val="bg1"/>
              </a:bgClr>
            </a:pattFill>
            <a:ln w="12700">
              <a:solidFill>
                <a:srgbClr val="000000"/>
              </a:solidFill>
              <a:prstDash val="solid"/>
            </a:ln>
          </c:spPr>
          <c:invertIfNegative val="0"/>
          <c:dPt>
            <c:idx val="0"/>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0-0859-40E2-A353-39FE7039D4D1}"/>
              </c:ext>
            </c:extLst>
          </c:dPt>
          <c:dLbls>
            <c:dLbl>
              <c:idx val="0"/>
              <c:layout>
                <c:manualLayout>
                  <c:x val="-9.5764272559852676E-2"/>
                  <c:y val="-6.4256395661385704E-2"/>
                </c:manualLayout>
              </c:layout>
              <c:spPr>
                <a:noFill/>
                <a:ln w="25400">
                  <a:noFill/>
                </a:ln>
              </c:spPr>
              <c:txPr>
                <a:bodyPr/>
                <a:lstStyle/>
                <a:p>
                  <a:pPr>
                    <a:defRPr sz="105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859-40E2-A353-39FE7039D4D1}"/>
                </c:ext>
              </c:extLst>
            </c:dLbl>
            <c:dLbl>
              <c:idx val="1"/>
              <c:spPr>
                <a:noFill/>
                <a:ln w="25400">
                  <a:noFill/>
                </a:ln>
              </c:spPr>
              <c:txPr>
                <a:bodyPr/>
                <a:lstStyle/>
                <a:p>
                  <a:pPr>
                    <a:defRPr sz="105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1-0859-40E2-A353-39FE7039D4D1}"/>
                </c:ext>
              </c:extLst>
            </c:dLbl>
            <c:dLbl>
              <c:idx val="3"/>
              <c:spPr>
                <a:noFill/>
                <a:ln w="25400">
                  <a:noFill/>
                </a:ln>
              </c:spPr>
              <c:txPr>
                <a:bodyPr/>
                <a:lstStyle/>
                <a:p>
                  <a:pPr>
                    <a:defRPr sz="105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2-0859-40E2-A353-39FE7039D4D1}"/>
                </c:ext>
              </c:extLst>
            </c:dLbl>
            <c:dLbl>
              <c:idx val="4"/>
              <c:spPr>
                <a:noFill/>
                <a:ln w="25400">
                  <a:noFill/>
                </a:ln>
              </c:spPr>
              <c:txPr>
                <a:bodyPr/>
                <a:lstStyle/>
                <a:p>
                  <a:pPr>
                    <a:defRPr sz="105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3-0859-40E2-A353-39FE7039D4D1}"/>
                </c:ext>
              </c:extLst>
            </c:dLbl>
            <c:dLbl>
              <c:idx val="5"/>
              <c:spPr>
                <a:noFill/>
                <a:ln w="25400">
                  <a:noFill/>
                </a:ln>
              </c:spPr>
              <c:txPr>
                <a:bodyPr/>
                <a:lstStyle/>
                <a:p>
                  <a:pPr>
                    <a:defRPr sz="105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4-0859-40E2-A353-39FE7039D4D1}"/>
                </c:ext>
              </c:extLst>
            </c:dLbl>
            <c:dLbl>
              <c:idx val="7"/>
              <c:spPr>
                <a:noFill/>
                <a:ln w="25400">
                  <a:noFill/>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5-0859-40E2-A353-39FE7039D4D1}"/>
                </c:ext>
              </c:extLst>
            </c:dLbl>
            <c:spPr>
              <a:noFill/>
              <a:ln w="25400">
                <a:noFill/>
              </a:ln>
            </c:spPr>
            <c:txPr>
              <a:bodyPr wrap="square" lIns="38100" tIns="19050" rIns="38100" bIns="19050" anchor="ctr">
                <a:spAutoFit/>
              </a:bodyPr>
              <a:lstStyle/>
              <a:p>
                <a:pPr>
                  <a:defRPr sz="105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'データ（Q1～Q12)'!$P$50</c:f>
              <c:numCache>
                <c:formatCode>0.0</c:formatCode>
                <c:ptCount val="1"/>
                <c:pt idx="0">
                  <c:v>55.677283066004783</c:v>
                </c:pt>
              </c:numCache>
            </c:numRef>
          </c:val>
          <c:extLst>
            <c:ext xmlns:c16="http://schemas.microsoft.com/office/drawing/2014/chart" uri="{C3380CC4-5D6E-409C-BE32-E72D297353CC}">
              <c16:uniqueId val="{00000006-0859-40E2-A353-39FE7039D4D1}"/>
            </c:ext>
          </c:extLst>
        </c:ser>
        <c:ser>
          <c:idx val="0"/>
          <c:order val="1"/>
          <c:tx>
            <c:strRef>
              <c:f>'データ（Q1～Q12)'!$Q$49</c:f>
              <c:strCache>
                <c:ptCount val="1"/>
                <c:pt idx="0">
                  <c:v>忙しくて活動に参加する時間がないから</c:v>
                </c:pt>
              </c:strCache>
            </c:strRef>
          </c:tx>
          <c:spPr>
            <a:pattFill prst="openDmnd">
              <a:fgClr>
                <a:srgbClr val="FF0000"/>
              </a:fgClr>
              <a:bgClr>
                <a:schemeClr val="bg1"/>
              </a:bgClr>
            </a:pattFill>
            <a:ln>
              <a:solidFill>
                <a:schemeClr val="tx1"/>
              </a:solidFill>
            </a:ln>
          </c:spPr>
          <c:invertIfNegative val="0"/>
          <c:dLbls>
            <c:spPr>
              <a:noFill/>
              <a:ln w="25400">
                <a:noFill/>
              </a:ln>
            </c:spPr>
            <c:txPr>
              <a:bodyPr/>
              <a:lstStyle/>
              <a:p>
                <a:pPr>
                  <a:defRPr sz="105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'データ（Q1～Q12)'!$Q$50</c:f>
              <c:numCache>
                <c:formatCode>0.0</c:formatCode>
                <c:ptCount val="1"/>
                <c:pt idx="0">
                  <c:v>34.382485956846118</c:v>
                </c:pt>
              </c:numCache>
            </c:numRef>
          </c:val>
          <c:extLst>
            <c:ext xmlns:c16="http://schemas.microsoft.com/office/drawing/2014/chart" uri="{C3380CC4-5D6E-409C-BE32-E72D297353CC}">
              <c16:uniqueId val="{00000007-0859-40E2-A353-39FE7039D4D1}"/>
            </c:ext>
          </c:extLst>
        </c:ser>
        <c:ser>
          <c:idx val="3"/>
          <c:order val="2"/>
          <c:tx>
            <c:strRef>
              <c:f>'データ（Q1～Q12)'!$R$49</c:f>
              <c:strCache>
                <c:ptCount val="1"/>
                <c:pt idx="0">
                  <c:v>特に活動の必要性を感じないから</c:v>
                </c:pt>
              </c:strCache>
            </c:strRef>
          </c:tx>
          <c:spPr>
            <a:pattFill prst="openDmnd">
              <a:fgClr>
                <a:srgbClr val="FF0000"/>
              </a:fgClr>
              <a:bgClr>
                <a:schemeClr val="bg1"/>
              </a:bgClr>
            </a:pattFill>
            <a:ln>
              <a:solidFill>
                <a:schemeClr val="tx1"/>
              </a:solidFill>
            </a:ln>
          </c:spPr>
          <c:invertIfNegative val="0"/>
          <c:dLbls>
            <c:spPr>
              <a:noFill/>
              <a:ln w="25400">
                <a:noFill/>
              </a:ln>
            </c:spPr>
            <c:txPr>
              <a:bodyPr/>
              <a:lstStyle/>
              <a:p>
                <a:pPr>
                  <a:defRPr sz="105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'データ（Q1～Q12)'!$R$50</c:f>
              <c:numCache>
                <c:formatCode>0.0</c:formatCode>
                <c:ptCount val="1"/>
                <c:pt idx="0">
                  <c:v>12.053926056957623</c:v>
                </c:pt>
              </c:numCache>
            </c:numRef>
          </c:val>
          <c:extLst>
            <c:ext xmlns:c16="http://schemas.microsoft.com/office/drawing/2014/chart" uri="{C3380CC4-5D6E-409C-BE32-E72D297353CC}">
              <c16:uniqueId val="{00000008-0859-40E2-A353-39FE7039D4D1}"/>
            </c:ext>
          </c:extLst>
        </c:ser>
        <c:ser>
          <c:idx val="2"/>
          <c:order val="3"/>
          <c:tx>
            <c:strRef>
              <c:f>'データ（Q1～Q12)'!$S$49</c:f>
              <c:strCache>
                <c:ptCount val="1"/>
                <c:pt idx="0">
                  <c:v>活動に関する情報が不十分だから</c:v>
                </c:pt>
              </c:strCache>
            </c:strRef>
          </c:tx>
          <c:spPr>
            <a:solidFill>
              <a:srgbClr val="FF0000"/>
            </a:solidFill>
            <a:ln>
              <a:solidFill>
                <a:schemeClr val="tx1"/>
              </a:solidFill>
            </a:ln>
          </c:spPr>
          <c:invertIfNegative val="0"/>
          <c:dPt>
            <c:idx val="0"/>
            <c:invertIfNegative val="0"/>
            <c:bubble3D val="0"/>
            <c:spPr>
              <a:pattFill prst="openDmnd">
                <a:fgClr>
                  <a:srgbClr val="FF0000"/>
                </a:fgClr>
                <a:bgClr>
                  <a:schemeClr val="bg1"/>
                </a:bgClr>
              </a:pattFill>
              <a:ln>
                <a:solidFill>
                  <a:schemeClr val="tx1"/>
                </a:solidFill>
              </a:ln>
            </c:spPr>
            <c:extLst>
              <c:ext xmlns:c16="http://schemas.microsoft.com/office/drawing/2014/chart" uri="{C3380CC4-5D6E-409C-BE32-E72D297353CC}">
                <c16:uniqueId val="{00000009-0859-40E2-A353-39FE7039D4D1}"/>
              </c:ext>
            </c:extLst>
          </c:dPt>
          <c:dLbls>
            <c:spPr>
              <a:noFill/>
              <a:ln w="25400">
                <a:noFill/>
              </a:ln>
            </c:spPr>
            <c:txPr>
              <a:bodyPr/>
              <a:lstStyle/>
              <a:p>
                <a:pPr>
                  <a:defRPr sz="105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'データ（Q1～Q12)'!$S$50</c:f>
              <c:numCache>
                <c:formatCode>0.0</c:formatCode>
                <c:ptCount val="1"/>
                <c:pt idx="0">
                  <c:v>11.627225637944969</c:v>
                </c:pt>
              </c:numCache>
            </c:numRef>
          </c:val>
          <c:extLst>
            <c:ext xmlns:c16="http://schemas.microsoft.com/office/drawing/2014/chart" uri="{C3380CC4-5D6E-409C-BE32-E72D297353CC}">
              <c16:uniqueId val="{0000000A-0859-40E2-A353-39FE7039D4D1}"/>
            </c:ext>
          </c:extLst>
        </c:ser>
        <c:ser>
          <c:idx val="4"/>
          <c:order val="4"/>
          <c:tx>
            <c:strRef>
              <c:f>'データ（Q1～Q12)'!$T$49</c:f>
              <c:strCache>
                <c:ptCount val="1"/>
                <c:pt idx="0">
                  <c:v>子どもへの教育は学校の役割だから</c:v>
                </c:pt>
              </c:strCache>
            </c:strRef>
          </c:tx>
          <c:spPr>
            <a:pattFill prst="openDmnd">
              <a:fgClr>
                <a:srgbClr val="FF0000"/>
              </a:fgClr>
              <a:bgClr>
                <a:schemeClr val="bg1"/>
              </a:bgClr>
            </a:pattFill>
            <a:ln>
              <a:solidFill>
                <a:schemeClr val="tx1"/>
              </a:solidFill>
            </a:ln>
          </c:spPr>
          <c:invertIfNegative val="0"/>
          <c:dLbls>
            <c:dLbl>
              <c:idx val="0"/>
              <c:layout>
                <c:manualLayout>
                  <c:x val="-1.4919737242789402E-2"/>
                  <c:y val="1.1498562679665041E-4"/>
                </c:manualLayout>
              </c:layout>
              <c:spPr/>
              <c:txPr>
                <a:bodyPr/>
                <a:lstStyle/>
                <a:p>
                  <a:pPr>
                    <a:defRPr sz="1050" b="1"/>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859-40E2-A353-39FE7039D4D1}"/>
                </c:ext>
              </c:extLst>
            </c:dLbl>
            <c:spPr>
              <a:noFill/>
              <a:ln w="25400">
                <a:noFill/>
              </a:ln>
            </c:spPr>
            <c:txPr>
              <a:bodyPr/>
              <a:lstStyle/>
              <a:p>
                <a:pPr>
                  <a:defRPr sz="105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'データ（Q1～Q12)'!$T$50</c:f>
              <c:numCache>
                <c:formatCode>0.0</c:formatCode>
                <c:ptCount val="1"/>
                <c:pt idx="0">
                  <c:v>1.8589687525315022</c:v>
                </c:pt>
              </c:numCache>
            </c:numRef>
          </c:val>
          <c:extLst>
            <c:ext xmlns:c16="http://schemas.microsoft.com/office/drawing/2014/chart" uri="{C3380CC4-5D6E-409C-BE32-E72D297353CC}">
              <c16:uniqueId val="{0000000C-0859-40E2-A353-39FE7039D4D1}"/>
            </c:ext>
          </c:extLst>
        </c:ser>
        <c:ser>
          <c:idx val="5"/>
          <c:order val="5"/>
          <c:tx>
            <c:strRef>
              <c:f>'データ（Q1～Q12)'!$U$49</c:f>
              <c:strCache>
                <c:ptCount val="1"/>
                <c:pt idx="0">
                  <c:v>その他</c:v>
                </c:pt>
              </c:strCache>
            </c:strRef>
          </c:tx>
          <c:spPr>
            <a:pattFill prst="openDmnd">
              <a:fgClr>
                <a:srgbClr val="FF0000"/>
              </a:fgClr>
              <a:bgClr>
                <a:schemeClr val="bg1"/>
              </a:bgClr>
            </a:pattFill>
            <a:ln>
              <a:solidFill>
                <a:schemeClr val="tx1"/>
              </a:solidFill>
            </a:ln>
          </c:spPr>
          <c:invertIfNegative val="0"/>
          <c:dLbls>
            <c:spPr>
              <a:noFill/>
              <a:ln w="25400">
                <a:noFill/>
              </a:ln>
            </c:spPr>
            <c:txPr>
              <a:bodyPr/>
              <a:lstStyle/>
              <a:p>
                <a:pPr>
                  <a:defRPr sz="105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'データ（Q1～Q12)'!$U$50</c:f>
              <c:numCache>
                <c:formatCode>0.0</c:formatCode>
                <c:ptCount val="1"/>
                <c:pt idx="0">
                  <c:v>15.575240970427924</c:v>
                </c:pt>
              </c:numCache>
            </c:numRef>
          </c:val>
          <c:extLst>
            <c:ext xmlns:c16="http://schemas.microsoft.com/office/drawing/2014/chart" uri="{C3380CC4-5D6E-409C-BE32-E72D297353CC}">
              <c16:uniqueId val="{0000000D-0859-40E2-A353-39FE7039D4D1}"/>
            </c:ext>
          </c:extLst>
        </c:ser>
        <c:ser>
          <c:idx val="6"/>
          <c:order val="6"/>
          <c:tx>
            <c:strRef>
              <c:f>'データ（Q1～Q12)'!$V$49</c:f>
              <c:strCache>
                <c:ptCount val="1"/>
                <c:pt idx="0">
                  <c:v>不明</c:v>
                </c:pt>
              </c:strCache>
            </c:strRef>
          </c:tx>
          <c:spPr>
            <a:pattFill prst="openDmnd">
              <a:fgClr>
                <a:srgbClr val="FF0000"/>
              </a:fgClr>
              <a:bgClr>
                <a:schemeClr val="bg1"/>
              </a:bgClr>
            </a:pattFill>
            <a:ln>
              <a:solidFill>
                <a:schemeClr val="tx1"/>
              </a:solidFill>
            </a:ln>
          </c:spPr>
          <c:invertIfNegative val="0"/>
          <c:dLbls>
            <c:spPr>
              <a:noFill/>
              <a:ln w="25400">
                <a:noFill/>
              </a:ln>
            </c:spPr>
            <c:txPr>
              <a:bodyPr/>
              <a:lstStyle/>
              <a:p>
                <a:pPr>
                  <a:defRPr sz="105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'データ（Q1～Q12)'!$V$50</c:f>
              <c:numCache>
                <c:formatCode>0.0</c:formatCode>
                <c:ptCount val="1"/>
                <c:pt idx="0">
                  <c:v>3.289444656258417</c:v>
                </c:pt>
              </c:numCache>
            </c:numRef>
          </c:val>
          <c:extLst>
            <c:ext xmlns:c16="http://schemas.microsoft.com/office/drawing/2014/chart" uri="{C3380CC4-5D6E-409C-BE32-E72D297353CC}">
              <c16:uniqueId val="{0000000E-0859-40E2-A353-39FE7039D4D1}"/>
            </c:ext>
          </c:extLst>
        </c:ser>
        <c:dLbls>
          <c:showLegendKey val="0"/>
          <c:showVal val="0"/>
          <c:showCatName val="0"/>
          <c:showSerName val="0"/>
          <c:showPercent val="0"/>
          <c:showBubbleSize val="0"/>
        </c:dLbls>
        <c:gapWidth val="100"/>
        <c:overlap val="-70"/>
        <c:axId val="194845487"/>
        <c:axId val="1"/>
      </c:barChart>
      <c:catAx>
        <c:axId val="194845487"/>
        <c:scaling>
          <c:orientation val="maxMin"/>
        </c:scaling>
        <c:delete val="1"/>
        <c:axPos val="l"/>
        <c:majorTickMark val="out"/>
        <c:minorTickMark val="none"/>
        <c:tickLblPos val="nextTo"/>
        <c:crossAx val="1"/>
        <c:crosses val="autoZero"/>
        <c:auto val="0"/>
        <c:lblAlgn val="ctr"/>
        <c:lblOffset val="100"/>
        <c:noMultiLvlLbl val="0"/>
      </c:catAx>
      <c:valAx>
        <c:axId val="1"/>
        <c:scaling>
          <c:orientation val="minMax"/>
          <c:max val="6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94845487"/>
        <c:crosses val="autoZero"/>
        <c:crossBetween val="between"/>
        <c:majorUnit val="20"/>
      </c:valAx>
      <c:spPr>
        <a:solidFill>
          <a:srgbClr val="FFFFFF"/>
        </a:solidFill>
        <a:ln w="12700">
          <a:solidFill>
            <a:srgbClr val="000000"/>
          </a:solidFill>
          <a:prstDash val="solid"/>
        </a:ln>
      </c:spPr>
    </c:plotArea>
    <c:plotVisOnly val="1"/>
    <c:dispBlanksAs val="gap"/>
    <c:showDLblsOverMax val="0"/>
  </c:chart>
  <c:spPr>
    <a:pattFill prst="pct5">
      <a:fgClr>
        <a:srgbClr val="FFFFFF"/>
      </a:fgClr>
      <a:bgClr>
        <a:schemeClr val="bg1"/>
      </a:bgClr>
    </a:patt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41234836626655E-2"/>
          <c:y val="0.10456761453368718"/>
          <c:w val="0.87173372299571761"/>
          <c:h val="0.73918486135882333"/>
        </c:manualLayout>
      </c:layout>
      <c:barChart>
        <c:barDir val="bar"/>
        <c:grouping val="percentStacked"/>
        <c:varyColors val="0"/>
        <c:ser>
          <c:idx val="0"/>
          <c:order val="0"/>
          <c:tx>
            <c:strRef>
              <c:f>'データ（居住地等別）（要確認）'!$C$83</c:f>
              <c:strCache>
                <c:ptCount val="1"/>
                <c:pt idx="0">
                  <c:v>参加している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'データ（居住地等別）（要確認）'!$B$84:$B$88</c:f>
              <c:strCache>
                <c:ptCount val="5"/>
                <c:pt idx="0">
                  <c:v>県計</c:v>
                </c:pt>
                <c:pt idx="1">
                  <c:v>県央</c:v>
                </c:pt>
                <c:pt idx="2">
                  <c:v>県南</c:v>
                </c:pt>
                <c:pt idx="3">
                  <c:v>沿岸</c:v>
                </c:pt>
                <c:pt idx="4">
                  <c:v>県北</c:v>
                </c:pt>
              </c:strCache>
            </c:strRef>
          </c:cat>
          <c:val>
            <c:numRef>
              <c:f>'データ（居住地等別）（要確認）'!$C$84:$C$88</c:f>
              <c:numCache>
                <c:formatCode>0.0</c:formatCode>
                <c:ptCount val="5"/>
                <c:pt idx="0">
                  <c:v>16.2</c:v>
                </c:pt>
                <c:pt idx="1">
                  <c:v>15.4</c:v>
                </c:pt>
                <c:pt idx="2">
                  <c:v>18.399999999999999</c:v>
                </c:pt>
                <c:pt idx="3">
                  <c:v>14.2</c:v>
                </c:pt>
                <c:pt idx="4">
                  <c:v>12.7</c:v>
                </c:pt>
              </c:numCache>
            </c:numRef>
          </c:val>
          <c:extLst>
            <c:ext xmlns:c16="http://schemas.microsoft.com/office/drawing/2014/chart" uri="{C3380CC4-5D6E-409C-BE32-E72D297353CC}">
              <c16:uniqueId val="{00000000-1BE8-4D16-BAA8-2664F9BC3834}"/>
            </c:ext>
          </c:extLst>
        </c:ser>
        <c:ser>
          <c:idx val="1"/>
          <c:order val="1"/>
          <c:tx>
            <c:strRef>
              <c:f>'データ（居住地等別）（要確認）'!$D$83</c:f>
              <c:strCache>
                <c:ptCount val="1"/>
                <c:pt idx="0">
                  <c:v>ほとんど参加していない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'データ（居住地等別）（要確認）'!$B$84:$B$88</c:f>
              <c:strCache>
                <c:ptCount val="5"/>
                <c:pt idx="0">
                  <c:v>県計</c:v>
                </c:pt>
                <c:pt idx="1">
                  <c:v>県央</c:v>
                </c:pt>
                <c:pt idx="2">
                  <c:v>県南</c:v>
                </c:pt>
                <c:pt idx="3">
                  <c:v>沿岸</c:v>
                </c:pt>
                <c:pt idx="4">
                  <c:v>県北</c:v>
                </c:pt>
              </c:strCache>
            </c:strRef>
          </c:cat>
          <c:val>
            <c:numRef>
              <c:f>'データ（居住地等別）（要確認）'!$D$84:$D$88</c:f>
              <c:numCache>
                <c:formatCode>0.0</c:formatCode>
                <c:ptCount val="5"/>
                <c:pt idx="0">
                  <c:v>81.599999999999994</c:v>
                </c:pt>
                <c:pt idx="1">
                  <c:v>82.699999999999989</c:v>
                </c:pt>
                <c:pt idx="2">
                  <c:v>79.399999999999991</c:v>
                </c:pt>
                <c:pt idx="3">
                  <c:v>82.8</c:v>
                </c:pt>
                <c:pt idx="4">
                  <c:v>84.7</c:v>
                </c:pt>
              </c:numCache>
            </c:numRef>
          </c:val>
          <c:extLst>
            <c:ext xmlns:c16="http://schemas.microsoft.com/office/drawing/2014/chart" uri="{C3380CC4-5D6E-409C-BE32-E72D297353CC}">
              <c16:uniqueId val="{00000001-1BE8-4D16-BAA8-2664F9BC3834}"/>
            </c:ext>
          </c:extLst>
        </c:ser>
        <c:ser>
          <c:idx val="2"/>
          <c:order val="2"/>
          <c:tx>
            <c:strRef>
              <c:f>'データ（居住地等別）（要確認）'!$E$83</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3.0102895674625877E-2"/>
                  <c:y val="8.1008392469459836E-7"/>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E8-4D16-BAA8-2664F9BC3834}"/>
                </c:ext>
              </c:extLst>
            </c:dLbl>
            <c:dLbl>
              <c:idx val="1"/>
              <c:layout>
                <c:manualLayout>
                  <c:x val="2.5531167011203247E-2"/>
                  <c:y val="7.6077446840884016E-7"/>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E8-4D16-BAA8-2664F9BC3834}"/>
                </c:ext>
              </c:extLst>
            </c:dLbl>
            <c:dLbl>
              <c:idx val="2"/>
              <c:layout>
                <c:manualLayout>
                  <c:x val="3.0102895674625877E-2"/>
                  <c:y val="1.6201678493891967E-6"/>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BE8-4D16-BAA8-2664F9BC3834}"/>
                </c:ext>
              </c:extLst>
            </c:dLbl>
            <c:dLbl>
              <c:idx val="3"/>
              <c:layout>
                <c:manualLayout>
                  <c:x val="3.1666602650278312E-2"/>
                  <c:y val="4.0504196234729918E-7"/>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BE8-4D16-BAA8-2664F9BC3834}"/>
                </c:ext>
              </c:extLst>
            </c:dLbl>
            <c:dLbl>
              <c:idx val="4"/>
              <c:layout>
                <c:manualLayout>
                  <c:x val="2.9901457439771247E-2"/>
                  <c:y val="5.1456530896600884E-3"/>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BE8-4D16-BAA8-2664F9BC3834}"/>
                </c:ext>
              </c:extLst>
            </c:dLbl>
            <c:numFmt formatCode="0.0_ " sourceLinked="0"/>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'データ（居住地等別）（要確認）'!$B$84:$B$88</c:f>
              <c:strCache>
                <c:ptCount val="5"/>
                <c:pt idx="0">
                  <c:v>県計</c:v>
                </c:pt>
                <c:pt idx="1">
                  <c:v>県央</c:v>
                </c:pt>
                <c:pt idx="2">
                  <c:v>県南</c:v>
                </c:pt>
                <c:pt idx="3">
                  <c:v>沿岸</c:v>
                </c:pt>
                <c:pt idx="4">
                  <c:v>県北</c:v>
                </c:pt>
              </c:strCache>
            </c:strRef>
          </c:cat>
          <c:val>
            <c:numRef>
              <c:f>'データ（居住地等別）（要確認）'!$E$84:$E$88</c:f>
              <c:numCache>
                <c:formatCode>0.0</c:formatCode>
                <c:ptCount val="5"/>
                <c:pt idx="0">
                  <c:v>2.2000000000000002</c:v>
                </c:pt>
                <c:pt idx="1">
                  <c:v>1.9</c:v>
                </c:pt>
                <c:pt idx="2">
                  <c:v>2.2000000000000002</c:v>
                </c:pt>
                <c:pt idx="3">
                  <c:v>3</c:v>
                </c:pt>
                <c:pt idx="4">
                  <c:v>2.6</c:v>
                </c:pt>
              </c:numCache>
            </c:numRef>
          </c:val>
          <c:extLst>
            <c:ext xmlns:c16="http://schemas.microsoft.com/office/drawing/2014/chart" uri="{C3380CC4-5D6E-409C-BE32-E72D297353CC}">
              <c16:uniqueId val="{00000007-1BE8-4D16-BAA8-2664F9BC3834}"/>
            </c:ext>
          </c:extLst>
        </c:ser>
        <c:dLbls>
          <c:showLegendKey val="0"/>
          <c:showVal val="0"/>
          <c:showCatName val="0"/>
          <c:showSerName val="0"/>
          <c:showPercent val="0"/>
          <c:showBubbleSize val="0"/>
        </c:dLbls>
        <c:gapWidth val="40"/>
        <c:overlap val="100"/>
        <c:axId val="194844527"/>
        <c:axId val="1"/>
      </c:barChart>
      <c:lineChart>
        <c:grouping val="standard"/>
        <c:varyColors val="0"/>
        <c:ser>
          <c:idx val="3"/>
          <c:order val="3"/>
          <c:tx>
            <c:strRef>
              <c:f>'データ（居住地等別）（要確認）'!$F$83</c:f>
              <c:strCache>
                <c:ptCount val="1"/>
              </c:strCache>
            </c:strRef>
          </c:tx>
          <c:spPr>
            <a:ln>
              <a:solidFill>
                <a:schemeClr val="bg1"/>
              </a:solidFill>
            </a:ln>
          </c:spPr>
          <c:marker>
            <c:symbol val="none"/>
          </c:marker>
          <c:val>
            <c:numRef>
              <c:f>'データ（居住地等別）（要確認）'!$F$84:$F$88</c:f>
              <c:numCache>
                <c:formatCode>General</c:formatCode>
                <c:ptCount val="5"/>
              </c:numCache>
            </c:numRef>
          </c:val>
          <c:smooth val="0"/>
          <c:extLst>
            <c:ext xmlns:c16="http://schemas.microsoft.com/office/drawing/2014/chart" uri="{C3380CC4-5D6E-409C-BE32-E72D297353CC}">
              <c16:uniqueId val="{00000008-1BE8-4D16-BAA8-2664F9BC3834}"/>
            </c:ext>
          </c:extLst>
        </c:ser>
        <c:dLbls>
          <c:showLegendKey val="0"/>
          <c:showVal val="0"/>
          <c:showCatName val="0"/>
          <c:showSerName val="0"/>
          <c:showPercent val="0"/>
          <c:showBubbleSize val="0"/>
        </c:dLbls>
        <c:marker val="1"/>
        <c:smooth val="0"/>
        <c:axId val="3"/>
        <c:axId val="4"/>
      </c:lineChart>
      <c:catAx>
        <c:axId val="194844527"/>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194844527"/>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18141623889934111"/>
          <c:y val="0.8442059416485983"/>
          <c:w val="0.72713972700315122"/>
          <c:h val="0.13768153980752407"/>
        </c:manualLayout>
      </c:layout>
      <c:overlay val="0"/>
      <c:spPr>
        <a:solidFill>
          <a:srgbClr val="FFFFFF"/>
        </a:solidFill>
        <a:ln w="3175">
          <a:noFill/>
          <a:prstDash val="solid"/>
        </a:ln>
      </c:spPr>
      <c:txPr>
        <a:bodyPr/>
        <a:lstStyle/>
        <a:p>
          <a:pPr>
            <a:defRPr sz="895"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&amp;C49</c:oddFooter>
    </c:headerFooter>
    <c:pageMargins b="0.98399999999999999" l="0.78700000000000003" r="0.78700000000000003" t="0.98399999999999999" header="0.51200000000000001" footer="0.51200000000000001"/>
    <c:pageSetup paperSize="9" orientation="landscape"/>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72317926207509E-2"/>
          <c:y val="0.10139877451440689"/>
          <c:w val="0.87299332301645405"/>
          <c:h val="0.74475651626098882"/>
        </c:manualLayout>
      </c:layout>
      <c:barChart>
        <c:barDir val="bar"/>
        <c:grouping val="percentStacked"/>
        <c:varyColors val="0"/>
        <c:ser>
          <c:idx val="0"/>
          <c:order val="0"/>
          <c:tx>
            <c:strRef>
              <c:f>'データ（居住地等別）（要確認）'!$C$89</c:f>
              <c:strCache>
                <c:ptCount val="1"/>
                <c:pt idx="0">
                  <c:v>参加している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'データ（居住地等別）（要確認）'!$B$90:$B$92</c:f>
              <c:strCache>
                <c:ptCount val="3"/>
                <c:pt idx="0">
                  <c:v>県計</c:v>
                </c:pt>
                <c:pt idx="1">
                  <c:v>男</c:v>
                </c:pt>
                <c:pt idx="2">
                  <c:v>女</c:v>
                </c:pt>
              </c:strCache>
            </c:strRef>
          </c:cat>
          <c:val>
            <c:numRef>
              <c:f>'データ（居住地等別）（要確認）'!$C$90:$C$92</c:f>
              <c:numCache>
                <c:formatCode>0.0</c:formatCode>
                <c:ptCount val="3"/>
                <c:pt idx="0">
                  <c:v>16.2</c:v>
                </c:pt>
                <c:pt idx="1">
                  <c:v>15.7</c:v>
                </c:pt>
                <c:pt idx="2">
                  <c:v>16.600000000000001</c:v>
                </c:pt>
              </c:numCache>
            </c:numRef>
          </c:val>
          <c:extLst>
            <c:ext xmlns:c16="http://schemas.microsoft.com/office/drawing/2014/chart" uri="{C3380CC4-5D6E-409C-BE32-E72D297353CC}">
              <c16:uniqueId val="{00000000-9652-427C-A975-72708C56EC20}"/>
            </c:ext>
          </c:extLst>
        </c:ser>
        <c:ser>
          <c:idx val="1"/>
          <c:order val="1"/>
          <c:tx>
            <c:strRef>
              <c:f>'データ（居住地等別）（要確認）'!$D$89</c:f>
              <c:strCache>
                <c:ptCount val="1"/>
                <c:pt idx="0">
                  <c:v>ほとんど参加していない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'データ（居住地等別）（要確認）'!$B$90:$B$92</c:f>
              <c:strCache>
                <c:ptCount val="3"/>
                <c:pt idx="0">
                  <c:v>県計</c:v>
                </c:pt>
                <c:pt idx="1">
                  <c:v>男</c:v>
                </c:pt>
                <c:pt idx="2">
                  <c:v>女</c:v>
                </c:pt>
              </c:strCache>
            </c:strRef>
          </c:cat>
          <c:val>
            <c:numRef>
              <c:f>'データ（居住地等別）（要確認）'!$D$90:$D$92</c:f>
              <c:numCache>
                <c:formatCode>0.0</c:formatCode>
                <c:ptCount val="3"/>
                <c:pt idx="0">
                  <c:v>81.599999999999994</c:v>
                </c:pt>
                <c:pt idx="1">
                  <c:v>82.8</c:v>
                </c:pt>
                <c:pt idx="2">
                  <c:v>80.600000000000009</c:v>
                </c:pt>
              </c:numCache>
            </c:numRef>
          </c:val>
          <c:extLst>
            <c:ext xmlns:c16="http://schemas.microsoft.com/office/drawing/2014/chart" uri="{C3380CC4-5D6E-409C-BE32-E72D297353CC}">
              <c16:uniqueId val="{00000001-9652-427C-A975-72708C56EC20}"/>
            </c:ext>
          </c:extLst>
        </c:ser>
        <c:ser>
          <c:idx val="2"/>
          <c:order val="2"/>
          <c:tx>
            <c:strRef>
              <c:f>'データ（居住地等別）（要確認）'!$E$89</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2.7531956735496559E-2"/>
                  <c:y val="2.2141451144382595E-17"/>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652-427C-A975-72708C56EC20}"/>
                </c:ext>
              </c:extLst>
            </c:dLbl>
            <c:dLbl>
              <c:idx val="1"/>
              <c:layout>
                <c:manualLayout>
                  <c:x val="2.501815591635102E-2"/>
                  <c:y val="3.803872342929859E-7"/>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652-427C-A975-72708C56EC20}"/>
                </c:ext>
              </c:extLst>
            </c:dLbl>
            <c:dLbl>
              <c:idx val="2"/>
              <c:layout>
                <c:manualLayout>
                  <c:x val="3.1465093411996069E-2"/>
                  <c:y val="4.8309178743962235E-3"/>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652-427C-A975-72708C56EC20}"/>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'データ（居住地等別）（要確認）'!$B$90:$B$92</c:f>
              <c:strCache>
                <c:ptCount val="3"/>
                <c:pt idx="0">
                  <c:v>県計</c:v>
                </c:pt>
                <c:pt idx="1">
                  <c:v>男</c:v>
                </c:pt>
                <c:pt idx="2">
                  <c:v>女</c:v>
                </c:pt>
              </c:strCache>
            </c:strRef>
          </c:cat>
          <c:val>
            <c:numRef>
              <c:f>'データ（居住地等別）（要確認）'!$E$90:$E$92</c:f>
              <c:numCache>
                <c:formatCode>0.0</c:formatCode>
                <c:ptCount val="3"/>
                <c:pt idx="0">
                  <c:v>2.2000000000000002</c:v>
                </c:pt>
                <c:pt idx="1">
                  <c:v>1.5</c:v>
                </c:pt>
                <c:pt idx="2">
                  <c:v>2.8</c:v>
                </c:pt>
              </c:numCache>
            </c:numRef>
          </c:val>
          <c:extLst>
            <c:ext xmlns:c16="http://schemas.microsoft.com/office/drawing/2014/chart" uri="{C3380CC4-5D6E-409C-BE32-E72D297353CC}">
              <c16:uniqueId val="{00000005-9652-427C-A975-72708C56EC20}"/>
            </c:ext>
          </c:extLst>
        </c:ser>
        <c:dLbls>
          <c:showLegendKey val="0"/>
          <c:showVal val="0"/>
          <c:showCatName val="0"/>
          <c:showSerName val="0"/>
          <c:showPercent val="0"/>
          <c:showBubbleSize val="0"/>
        </c:dLbls>
        <c:gapWidth val="40"/>
        <c:overlap val="100"/>
        <c:axId val="194855567"/>
        <c:axId val="1"/>
      </c:barChart>
      <c:lineChart>
        <c:grouping val="standard"/>
        <c:varyColors val="0"/>
        <c:ser>
          <c:idx val="3"/>
          <c:order val="3"/>
          <c:tx>
            <c:strRef>
              <c:f>'データ（居住地等別）（要確認）'!$F$89</c:f>
              <c:strCache>
                <c:ptCount val="1"/>
              </c:strCache>
            </c:strRef>
          </c:tx>
          <c:spPr>
            <a:ln>
              <a:solidFill>
                <a:schemeClr val="bg1"/>
              </a:solidFill>
            </a:ln>
          </c:spPr>
          <c:marker>
            <c:symbol val="none"/>
          </c:marker>
          <c:val>
            <c:numRef>
              <c:f>'データ（居住地等別）（要確認）'!$F$90:$F$92</c:f>
              <c:numCache>
                <c:formatCode>General</c:formatCode>
                <c:ptCount val="3"/>
              </c:numCache>
            </c:numRef>
          </c:val>
          <c:smooth val="0"/>
          <c:extLst>
            <c:ext xmlns:c16="http://schemas.microsoft.com/office/drawing/2014/chart" uri="{C3380CC4-5D6E-409C-BE32-E72D297353CC}">
              <c16:uniqueId val="{00000006-9652-427C-A975-72708C56EC20}"/>
            </c:ext>
          </c:extLst>
        </c:ser>
        <c:dLbls>
          <c:showLegendKey val="0"/>
          <c:showVal val="0"/>
          <c:showCatName val="0"/>
          <c:showSerName val="0"/>
          <c:showPercent val="0"/>
          <c:showBubbleSize val="0"/>
        </c:dLbls>
        <c:marker val="1"/>
        <c:smooth val="0"/>
        <c:axId val="3"/>
        <c:axId val="4"/>
      </c:lineChart>
      <c:catAx>
        <c:axId val="194855567"/>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94855567"/>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17846638639196646"/>
          <c:y val="0.83333637643120695"/>
          <c:w val="0.72418987449577654"/>
          <c:h val="0.1449279166191183"/>
        </c:manualLayout>
      </c:layout>
      <c:overlay val="0"/>
      <c:spPr>
        <a:noFill/>
        <a:ln w="3175">
          <a:noFill/>
          <a:prstDash val="solid"/>
        </a:ln>
      </c:spPr>
      <c:txPr>
        <a:bodyPr/>
        <a:lstStyle/>
        <a:p>
          <a:pPr>
            <a:defRPr sz="92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171592681349613E-2"/>
          <c:y val="0.1017547346310809"/>
          <c:w val="0.8569757693331812"/>
          <c:h val="0.74386219799272868"/>
        </c:manualLayout>
      </c:layout>
      <c:barChart>
        <c:barDir val="bar"/>
        <c:grouping val="percentStacked"/>
        <c:varyColors val="0"/>
        <c:ser>
          <c:idx val="0"/>
          <c:order val="0"/>
          <c:tx>
            <c:strRef>
              <c:f>'データ（居住地等別）（要確認）'!$C$93</c:f>
              <c:strCache>
                <c:ptCount val="1"/>
                <c:pt idx="0">
                  <c:v>参加している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'データ（居住地等別）（要確認）'!$B$94:$B$101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'データ（居住地等別）（要確認）'!$C$94:$C$101</c:f>
              <c:numCache>
                <c:formatCode>0.0</c:formatCode>
                <c:ptCount val="8"/>
                <c:pt idx="0">
                  <c:v>16.2</c:v>
                </c:pt>
                <c:pt idx="1">
                  <c:v>10.6</c:v>
                </c:pt>
                <c:pt idx="2">
                  <c:v>6.2</c:v>
                </c:pt>
                <c:pt idx="3">
                  <c:v>29.2</c:v>
                </c:pt>
                <c:pt idx="4">
                  <c:v>35.9</c:v>
                </c:pt>
                <c:pt idx="5">
                  <c:v>18.5</c:v>
                </c:pt>
                <c:pt idx="6">
                  <c:v>9.6999999999999993</c:v>
                </c:pt>
                <c:pt idx="7">
                  <c:v>10.6</c:v>
                </c:pt>
              </c:numCache>
            </c:numRef>
          </c:val>
          <c:extLst>
            <c:ext xmlns:c16="http://schemas.microsoft.com/office/drawing/2014/chart" uri="{C3380CC4-5D6E-409C-BE32-E72D297353CC}">
              <c16:uniqueId val="{00000000-2150-4EFB-BF7F-240B71E73430}"/>
            </c:ext>
          </c:extLst>
        </c:ser>
        <c:ser>
          <c:idx val="1"/>
          <c:order val="1"/>
          <c:tx>
            <c:strRef>
              <c:f>'データ（居住地等別）（要確認）'!$D$93</c:f>
              <c:strCache>
                <c:ptCount val="1"/>
                <c:pt idx="0">
                  <c:v>ほとんど参加していない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'データ（居住地等別）（要確認）'!$B$94:$B$101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'データ（居住地等別）（要確認）'!$D$94:$D$101</c:f>
              <c:numCache>
                <c:formatCode>0.0</c:formatCode>
                <c:ptCount val="8"/>
                <c:pt idx="0">
                  <c:v>81.599999999999994</c:v>
                </c:pt>
                <c:pt idx="1">
                  <c:v>86.300000000000011</c:v>
                </c:pt>
                <c:pt idx="2">
                  <c:v>93.8</c:v>
                </c:pt>
                <c:pt idx="3">
                  <c:v>69.399999999999991</c:v>
                </c:pt>
                <c:pt idx="4">
                  <c:v>63.5</c:v>
                </c:pt>
                <c:pt idx="5">
                  <c:v>80.8</c:v>
                </c:pt>
                <c:pt idx="6">
                  <c:v>89.399999999999991</c:v>
                </c:pt>
                <c:pt idx="7">
                  <c:v>84.7</c:v>
                </c:pt>
              </c:numCache>
            </c:numRef>
          </c:val>
          <c:extLst>
            <c:ext xmlns:c16="http://schemas.microsoft.com/office/drawing/2014/chart" uri="{C3380CC4-5D6E-409C-BE32-E72D297353CC}">
              <c16:uniqueId val="{00000001-2150-4EFB-BF7F-240B71E73430}"/>
            </c:ext>
          </c:extLst>
        </c:ser>
        <c:ser>
          <c:idx val="2"/>
          <c:order val="2"/>
          <c:tx>
            <c:strRef>
              <c:f>'データ（居住地等別）（要確認）'!$E$93</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2.9498525073746312E-2"/>
                  <c:y val="0"/>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50-4EFB-BF7F-240B71E73430}"/>
                </c:ext>
              </c:extLst>
            </c:dLbl>
            <c:dLbl>
              <c:idx val="1"/>
              <c:layout>
                <c:manualLayout>
                  <c:x val="3.2684675477512214E-2"/>
                  <c:y val="4.6955000190193616E-3"/>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50-4EFB-BF7F-240B71E73430}"/>
                </c:ext>
              </c:extLst>
            </c:dLbl>
            <c:dLbl>
              <c:idx val="2"/>
              <c:layout>
                <c:manualLayout>
                  <c:x val="1.8156754795894417E-2"/>
                  <c:y val="4.8341758206150156E-3"/>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50-4EFB-BF7F-240B71E73430}"/>
                </c:ext>
              </c:extLst>
            </c:dLbl>
            <c:dLbl>
              <c:idx val="3"/>
              <c:layout>
                <c:manualLayout>
                  <c:x val="2.4248725006935107E-2"/>
                  <c:y val="4.8325556527656736E-3"/>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150-4EFB-BF7F-240B71E73430}"/>
                </c:ext>
              </c:extLst>
            </c:dLbl>
            <c:dLbl>
              <c:idx val="4"/>
              <c:layout>
                <c:manualLayout>
                  <c:x val="2.1256038647342997E-2"/>
                  <c:y val="4.833580585035655E-3"/>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150-4EFB-BF7F-240B71E73430}"/>
                </c:ext>
              </c:extLst>
            </c:dLbl>
            <c:dLbl>
              <c:idx val="5"/>
              <c:layout>
                <c:manualLayout>
                  <c:x val="2.1485534172387792E-2"/>
                  <c:y val="1.137357962946394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150-4EFB-BF7F-240B71E73430}"/>
                </c:ext>
              </c:extLst>
            </c:dLbl>
            <c:dLbl>
              <c:idx val="6"/>
              <c:layout>
                <c:manualLayout>
                  <c:x val="1.9665683382497398E-2"/>
                  <c:y val="1.7713160915506076E-1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150-4EFB-BF7F-240B71E73430}"/>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'データ（居住地等別）（要確認）'!$B$94:$B$101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'データ（居住地等別）（要確認）'!$E$94:$E$101</c:f>
              <c:numCache>
                <c:formatCode>0.0</c:formatCode>
                <c:ptCount val="8"/>
                <c:pt idx="0">
                  <c:v>2.2000000000000002</c:v>
                </c:pt>
                <c:pt idx="1">
                  <c:v>3.1</c:v>
                </c:pt>
                <c:pt idx="2">
                  <c:v>0</c:v>
                </c:pt>
                <c:pt idx="3">
                  <c:v>1.4</c:v>
                </c:pt>
                <c:pt idx="4">
                  <c:v>0.6</c:v>
                </c:pt>
                <c:pt idx="5">
                  <c:v>0.7</c:v>
                </c:pt>
                <c:pt idx="6">
                  <c:v>0.9</c:v>
                </c:pt>
                <c:pt idx="7">
                  <c:v>4.7</c:v>
                </c:pt>
              </c:numCache>
            </c:numRef>
          </c:val>
          <c:extLst>
            <c:ext xmlns:c16="http://schemas.microsoft.com/office/drawing/2014/chart" uri="{C3380CC4-5D6E-409C-BE32-E72D297353CC}">
              <c16:uniqueId val="{00000009-2150-4EFB-BF7F-240B71E73430}"/>
            </c:ext>
          </c:extLst>
        </c:ser>
        <c:dLbls>
          <c:showLegendKey val="0"/>
          <c:showVal val="0"/>
          <c:showCatName val="0"/>
          <c:showSerName val="0"/>
          <c:showPercent val="0"/>
          <c:showBubbleSize val="0"/>
        </c:dLbls>
        <c:gapWidth val="40"/>
        <c:overlap val="100"/>
        <c:axId val="194861327"/>
        <c:axId val="1"/>
      </c:barChart>
      <c:lineChart>
        <c:grouping val="standard"/>
        <c:varyColors val="0"/>
        <c:ser>
          <c:idx val="3"/>
          <c:order val="3"/>
          <c:tx>
            <c:strRef>
              <c:f>'データ（居住地等別）（要確認）'!$F$93</c:f>
              <c:strCache>
                <c:ptCount val="1"/>
              </c:strCache>
            </c:strRef>
          </c:tx>
          <c:spPr>
            <a:ln>
              <a:solidFill>
                <a:schemeClr val="bg1"/>
              </a:solidFill>
            </a:ln>
          </c:spPr>
          <c:marker>
            <c:symbol val="none"/>
          </c:marker>
          <c:val>
            <c:numRef>
              <c:f>'データ（居住地等別）（要確認）'!$F$94:$F$101</c:f>
              <c:numCache>
                <c:formatCode>General</c:formatCode>
                <c:ptCount val="8"/>
              </c:numCache>
            </c:numRef>
          </c:val>
          <c:smooth val="0"/>
          <c:extLst>
            <c:ext xmlns:c16="http://schemas.microsoft.com/office/drawing/2014/chart" uri="{C3380CC4-5D6E-409C-BE32-E72D297353CC}">
              <c16:uniqueId val="{0000000A-2150-4EFB-BF7F-240B71E73430}"/>
            </c:ext>
          </c:extLst>
        </c:ser>
        <c:dLbls>
          <c:showLegendKey val="0"/>
          <c:showVal val="0"/>
          <c:showCatName val="0"/>
          <c:showSerName val="0"/>
          <c:showPercent val="0"/>
          <c:showBubbleSize val="0"/>
        </c:dLbls>
        <c:marker val="1"/>
        <c:smooth val="0"/>
        <c:axId val="3"/>
        <c:axId val="4"/>
      </c:lineChart>
      <c:catAx>
        <c:axId val="194861327"/>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日本語用のフォントを使用)"/>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min val="0"/>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94861327"/>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20501505895833816"/>
          <c:y val="0.84782913005439542"/>
          <c:w val="0.72124002198840187"/>
          <c:h val="0.11594240937274147"/>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利用している人の割合</a:t>
            </a:r>
          </a:p>
        </c:rich>
      </c:tx>
      <c:layout>
        <c:manualLayout>
          <c:xMode val="edge"/>
          <c:yMode val="edge"/>
          <c:x val="9.5531676485446554E-2"/>
          <c:y val="5.1723715882664924E-2"/>
        </c:manualLayout>
      </c:layout>
      <c:overlay val="0"/>
      <c:spPr>
        <a:noFill/>
        <a:ln w="25400">
          <a:noFill/>
        </a:ln>
      </c:spPr>
    </c:title>
    <c:autoTitleDeleted val="0"/>
    <c:plotArea>
      <c:layout>
        <c:manualLayout>
          <c:layoutTarget val="inner"/>
          <c:xMode val="edge"/>
          <c:yMode val="edge"/>
          <c:x val="9.7373460122244529E-2"/>
          <c:y val="0.33624150537152087"/>
          <c:w val="0.87365242925747377"/>
          <c:h val="0.53448575838361168"/>
        </c:manualLayout>
      </c:layout>
      <c:barChart>
        <c:barDir val="bar"/>
        <c:grouping val="stacked"/>
        <c:varyColors val="0"/>
        <c:ser>
          <c:idx val="1"/>
          <c:order val="0"/>
          <c:tx>
            <c:strRef>
              <c:f>'データ（Q1～Q12)'!$B$56</c:f>
              <c:strCache>
                <c:ptCount val="1"/>
                <c:pt idx="0">
                  <c:v>利用している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'データ（Q1～Q12)'!$A$57:$A$58</c:f>
              <c:strCache>
                <c:ptCount val="2"/>
                <c:pt idx="0">
                  <c:v>令和８年</c:v>
                </c:pt>
                <c:pt idx="1">
                  <c:v>令和６年</c:v>
                </c:pt>
              </c:strCache>
            </c:strRef>
          </c:cat>
          <c:val>
            <c:numRef>
              <c:f>'データ（Q1～Q12)'!$B$57:$B$58</c:f>
              <c:numCache>
                <c:formatCode>0.0</c:formatCode>
                <c:ptCount val="2"/>
                <c:pt idx="0">
                  <c:v>14.7</c:v>
                </c:pt>
                <c:pt idx="1">
                  <c:v>13.8</c:v>
                </c:pt>
              </c:numCache>
            </c:numRef>
          </c:val>
          <c:extLst>
            <c:ext xmlns:c16="http://schemas.microsoft.com/office/drawing/2014/chart" uri="{C3380CC4-5D6E-409C-BE32-E72D297353CC}">
              <c16:uniqueId val="{00000000-E759-4340-B656-59C558F33262}"/>
            </c:ext>
          </c:extLst>
        </c:ser>
        <c:ser>
          <c:idx val="0"/>
          <c:order val="1"/>
          <c:tx>
            <c:strRef>
              <c:f>'データ（Q1～Q12)'!$C$56</c:f>
              <c:strCache>
                <c:ptCount val="1"/>
                <c:pt idx="0">
                  <c:v>ほとんど利用していない</c:v>
                </c:pt>
              </c:strCache>
            </c:strRef>
          </c:tx>
          <c:spPr>
            <a:pattFill prst="divot">
              <a:fgClr>
                <a:srgbClr val="00B050"/>
              </a:fgClr>
              <a:bgClr>
                <a:schemeClr val="bg1"/>
              </a:bgClr>
            </a:pattFill>
            <a:ln>
              <a:solidFill>
                <a:srgbClr val="000000"/>
              </a:solidFill>
            </a:ln>
          </c:spPr>
          <c:invertIfNegative val="0"/>
          <c:dLbls>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'データ（Q1～Q12)'!$A$57:$A$58</c:f>
              <c:strCache>
                <c:ptCount val="2"/>
                <c:pt idx="0">
                  <c:v>令和８年</c:v>
                </c:pt>
                <c:pt idx="1">
                  <c:v>令和６年</c:v>
                </c:pt>
              </c:strCache>
            </c:strRef>
          </c:cat>
          <c:val>
            <c:numRef>
              <c:f>'データ（Q1～Q12)'!$C$57:$C$58</c:f>
              <c:numCache>
                <c:formatCode>0.0</c:formatCode>
                <c:ptCount val="2"/>
                <c:pt idx="0">
                  <c:v>83.899999999999991</c:v>
                </c:pt>
                <c:pt idx="1">
                  <c:v>84.7</c:v>
                </c:pt>
              </c:numCache>
            </c:numRef>
          </c:val>
          <c:extLst>
            <c:ext xmlns:c16="http://schemas.microsoft.com/office/drawing/2014/chart" uri="{C3380CC4-5D6E-409C-BE32-E72D297353CC}">
              <c16:uniqueId val="{00000001-E759-4340-B656-59C558F33262}"/>
            </c:ext>
          </c:extLst>
        </c:ser>
        <c:ser>
          <c:idx val="2"/>
          <c:order val="2"/>
          <c:tx>
            <c:strRef>
              <c:f>'データ（Q1～Q12)'!$D$56</c:f>
              <c:strCache>
                <c:ptCount val="1"/>
                <c:pt idx="0">
                  <c:v>不明</c:v>
                </c:pt>
              </c:strCache>
            </c:strRef>
          </c:tx>
          <c:spPr>
            <a:pattFill prst="pct25">
              <a:fgClr>
                <a:schemeClr val="accent4">
                  <a:lumMod val="60000"/>
                  <a:lumOff val="40000"/>
                </a:schemeClr>
              </a:fgClr>
              <a:bgClr>
                <a:schemeClr val="bg1"/>
              </a:bgClr>
            </a:pattFill>
            <a:ln>
              <a:solidFill>
                <a:srgbClr val="000000"/>
              </a:solidFill>
            </a:ln>
          </c:spPr>
          <c:invertIfNegative val="0"/>
          <c:dLbls>
            <c:dLbl>
              <c:idx val="0"/>
              <c:layout>
                <c:manualLayout>
                  <c:x val="2.1225277375783745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759-4340-B656-59C558F33262}"/>
                </c:ext>
              </c:extLst>
            </c:dLbl>
            <c:dLbl>
              <c:idx val="1"/>
              <c:layout>
                <c:manualLayout>
                  <c:x val="1.9295706705257938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759-4340-B656-59C558F33262}"/>
                </c:ext>
              </c:extLst>
            </c:dLbl>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'データ（Q1～Q12)'!$A$57:$A$58</c:f>
              <c:strCache>
                <c:ptCount val="2"/>
                <c:pt idx="0">
                  <c:v>令和８年</c:v>
                </c:pt>
                <c:pt idx="1">
                  <c:v>令和６年</c:v>
                </c:pt>
              </c:strCache>
            </c:strRef>
          </c:cat>
          <c:val>
            <c:numRef>
              <c:f>'データ（Q1～Q12)'!$D$57:$D$58</c:f>
              <c:numCache>
                <c:formatCode>0.0</c:formatCode>
                <c:ptCount val="2"/>
                <c:pt idx="0">
                  <c:v>1.4</c:v>
                </c:pt>
                <c:pt idx="1">
                  <c:v>1.5</c:v>
                </c:pt>
              </c:numCache>
            </c:numRef>
          </c:val>
          <c:extLst>
            <c:ext xmlns:c16="http://schemas.microsoft.com/office/drawing/2014/chart" uri="{C3380CC4-5D6E-409C-BE32-E72D297353CC}">
              <c16:uniqueId val="{00000004-E759-4340-B656-59C558F33262}"/>
            </c:ext>
          </c:extLst>
        </c:ser>
        <c:dLbls>
          <c:showLegendKey val="0"/>
          <c:showVal val="0"/>
          <c:showCatName val="0"/>
          <c:showSerName val="0"/>
          <c:showPercent val="0"/>
          <c:showBubbleSize val="0"/>
        </c:dLbls>
        <c:gapWidth val="150"/>
        <c:overlap val="100"/>
        <c:axId val="194849327"/>
        <c:axId val="1"/>
      </c:barChart>
      <c:lineChart>
        <c:grouping val="standard"/>
        <c:varyColors val="0"/>
        <c:ser>
          <c:idx val="3"/>
          <c:order val="3"/>
          <c:spPr>
            <a:ln>
              <a:solidFill>
                <a:sysClr val="window" lastClr="FFFFFF"/>
              </a:solidFill>
            </a:ln>
          </c:spPr>
          <c:marker>
            <c:symbol val="none"/>
          </c:marker>
          <c:val>
            <c:numLit>
              <c:formatCode>General</c:formatCode>
              <c:ptCount val="1"/>
              <c:pt idx="0">
                <c:v>1</c:v>
              </c:pt>
            </c:numLit>
          </c:val>
          <c:smooth val="0"/>
          <c:extLst>
            <c:ext xmlns:c16="http://schemas.microsoft.com/office/drawing/2014/chart" uri="{C3380CC4-5D6E-409C-BE32-E72D297353CC}">
              <c16:uniqueId val="{00000005-E759-4340-B656-59C558F33262}"/>
            </c:ext>
          </c:extLst>
        </c:ser>
        <c:dLbls>
          <c:showLegendKey val="0"/>
          <c:showVal val="0"/>
          <c:showCatName val="0"/>
          <c:showSerName val="0"/>
          <c:showPercent val="0"/>
          <c:showBubbleSize val="0"/>
        </c:dLbls>
        <c:marker val="1"/>
        <c:smooth val="0"/>
        <c:axId val="3"/>
        <c:axId val="4"/>
      </c:lineChart>
      <c:catAx>
        <c:axId val="194849327"/>
        <c:scaling>
          <c:orientation val="maxMin"/>
        </c:scaling>
        <c:delete val="0"/>
        <c:axPos val="l"/>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94849327"/>
        <c:crosses val="autoZero"/>
        <c:crossBetween val="between"/>
        <c:majorUnit val="20"/>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egendEntry>
        <c:idx val="3"/>
        <c:txPr>
          <a:bodyPr/>
          <a:lstStyle/>
          <a:p>
            <a:pPr>
              <a:defRPr sz="1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31982649057435114"/>
          <c:y val="5.6994818652849742E-2"/>
          <c:w val="0.63241724306892899"/>
          <c:h val="0.1243528755796717"/>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利用している目的・公共交通機関</a:t>
            </a:r>
          </a:p>
        </c:rich>
      </c:tx>
      <c:layout>
        <c:manualLayout>
          <c:xMode val="edge"/>
          <c:yMode val="edge"/>
          <c:x val="0.30742880902263453"/>
          <c:y val="1.9283660288161877E-2"/>
        </c:manualLayout>
      </c:layout>
      <c:overlay val="0"/>
      <c:spPr>
        <a:noFill/>
        <a:ln w="25400">
          <a:noFill/>
        </a:ln>
      </c:spPr>
    </c:title>
    <c:autoTitleDeleted val="0"/>
    <c:plotArea>
      <c:layout>
        <c:manualLayout>
          <c:layoutTarget val="inner"/>
          <c:xMode val="edge"/>
          <c:yMode val="edge"/>
          <c:x val="8.2191964076689411E-2"/>
          <c:y val="0.18403087160573331"/>
          <c:w val="0.87214806325820393"/>
          <c:h val="0.60829777730938517"/>
        </c:manualLayout>
      </c:layout>
      <c:barChart>
        <c:barDir val="bar"/>
        <c:grouping val="stacked"/>
        <c:varyColors val="0"/>
        <c:ser>
          <c:idx val="3"/>
          <c:order val="0"/>
          <c:tx>
            <c:strRef>
              <c:f>'データ（Q1～Q12)'!$H$56</c:f>
              <c:strCache>
                <c:ptCount val="1"/>
                <c:pt idx="0">
                  <c:v>利用している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'データ（Q1～Q12)'!$H$57:$H$64</c:f>
              <c:numCache>
                <c:formatCode>0.0</c:formatCode>
                <c:ptCount val="8"/>
                <c:pt idx="0">
                  <c:v>18.8</c:v>
                </c:pt>
                <c:pt idx="1">
                  <c:v>21.3</c:v>
                </c:pt>
                <c:pt idx="2">
                  <c:v>17.600000000000001</c:v>
                </c:pt>
                <c:pt idx="3">
                  <c:v>42.8</c:v>
                </c:pt>
                <c:pt idx="4">
                  <c:v>13</c:v>
                </c:pt>
                <c:pt idx="5">
                  <c:v>35.599999999999994</c:v>
                </c:pt>
                <c:pt idx="6">
                  <c:v>20.099999999999998</c:v>
                </c:pt>
                <c:pt idx="7">
                  <c:v>23.1</c:v>
                </c:pt>
              </c:numCache>
            </c:numRef>
          </c:val>
          <c:extLst>
            <c:ext xmlns:c16="http://schemas.microsoft.com/office/drawing/2014/chart" uri="{C3380CC4-5D6E-409C-BE32-E72D297353CC}">
              <c16:uniqueId val="{00000000-C8C5-49C9-B374-221D34A8C525}"/>
            </c:ext>
          </c:extLst>
        </c:ser>
        <c:ser>
          <c:idx val="0"/>
          <c:order val="1"/>
          <c:tx>
            <c:strRef>
              <c:f>'データ（Q1～Q12)'!$I$56</c:f>
              <c:strCache>
                <c:ptCount val="1"/>
                <c:pt idx="0">
                  <c:v>ほとんど利用しない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'データ（Q1～Q12)'!$I$57:$I$64</c:f>
              <c:numCache>
                <c:formatCode>0.0</c:formatCode>
                <c:ptCount val="8"/>
                <c:pt idx="0">
                  <c:v>37.5</c:v>
                </c:pt>
                <c:pt idx="1">
                  <c:v>38</c:v>
                </c:pt>
                <c:pt idx="2">
                  <c:v>40.6</c:v>
                </c:pt>
                <c:pt idx="3">
                  <c:v>34.099999999999994</c:v>
                </c:pt>
                <c:pt idx="4">
                  <c:v>47.9</c:v>
                </c:pt>
                <c:pt idx="5">
                  <c:v>43</c:v>
                </c:pt>
                <c:pt idx="6">
                  <c:v>31.3</c:v>
                </c:pt>
                <c:pt idx="7">
                  <c:v>32.700000000000003</c:v>
                </c:pt>
              </c:numCache>
            </c:numRef>
          </c:val>
          <c:extLst>
            <c:ext xmlns:c16="http://schemas.microsoft.com/office/drawing/2014/chart" uri="{C3380CC4-5D6E-409C-BE32-E72D297353CC}">
              <c16:uniqueId val="{00000001-C8C5-49C9-B374-221D34A8C525}"/>
            </c:ext>
          </c:extLst>
        </c:ser>
        <c:ser>
          <c:idx val="1"/>
          <c:order val="2"/>
          <c:tx>
            <c:strRef>
              <c:f>'データ（Q1～Q12)'!$J$56</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spPr>
              <a:noFill/>
              <a:ln w="25400">
                <a:noFill/>
              </a:ln>
            </c:spPr>
            <c:txPr>
              <a:bodyPr/>
              <a:lstStyle/>
              <a:p>
                <a:pPr>
                  <a:defRPr sz="11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'データ（Q1～Q12)'!$J$57:$J$64</c:f>
              <c:numCache>
                <c:formatCode>0.0</c:formatCode>
                <c:ptCount val="8"/>
                <c:pt idx="0">
                  <c:v>43.699999999999996</c:v>
                </c:pt>
                <c:pt idx="1">
                  <c:v>40.700000000000003</c:v>
                </c:pt>
                <c:pt idx="2">
                  <c:v>41.800000000000004</c:v>
                </c:pt>
                <c:pt idx="3">
                  <c:v>23.1</c:v>
                </c:pt>
                <c:pt idx="4">
                  <c:v>39.1</c:v>
                </c:pt>
                <c:pt idx="5">
                  <c:v>21.4</c:v>
                </c:pt>
                <c:pt idx="6">
                  <c:v>48.6</c:v>
                </c:pt>
                <c:pt idx="7">
                  <c:v>44.2</c:v>
                </c:pt>
              </c:numCache>
            </c:numRef>
          </c:val>
          <c:extLst>
            <c:ext xmlns:c16="http://schemas.microsoft.com/office/drawing/2014/chart" uri="{C3380CC4-5D6E-409C-BE32-E72D297353CC}">
              <c16:uniqueId val="{00000002-C8C5-49C9-B374-221D34A8C525}"/>
            </c:ext>
          </c:extLst>
        </c:ser>
        <c:dLbls>
          <c:showLegendKey val="0"/>
          <c:showVal val="0"/>
          <c:showCatName val="0"/>
          <c:showSerName val="0"/>
          <c:showPercent val="0"/>
          <c:showBubbleSize val="0"/>
        </c:dLbls>
        <c:gapWidth val="80"/>
        <c:overlap val="100"/>
        <c:axId val="194871887"/>
        <c:axId val="1"/>
      </c:barChart>
      <c:lineChart>
        <c:grouping val="standard"/>
        <c:varyColors val="0"/>
        <c:ser>
          <c:idx val="2"/>
          <c:order val="3"/>
          <c:spPr>
            <a:ln>
              <a:solidFill>
                <a:sysClr val="window" lastClr="FFFFFF"/>
              </a:solidFill>
            </a:ln>
          </c:spPr>
          <c:marker>
            <c:symbol val="none"/>
          </c:marker>
          <c:val>
            <c:numLit>
              <c:formatCode>General</c:formatCode>
              <c:ptCount val="1"/>
              <c:pt idx="0">
                <c:v>1</c:v>
              </c:pt>
            </c:numLit>
          </c:val>
          <c:smooth val="0"/>
          <c:extLst>
            <c:ext xmlns:c16="http://schemas.microsoft.com/office/drawing/2014/chart" uri="{C3380CC4-5D6E-409C-BE32-E72D297353CC}">
              <c16:uniqueId val="{00000003-C8C5-49C9-B374-221D34A8C525}"/>
            </c:ext>
          </c:extLst>
        </c:ser>
        <c:dLbls>
          <c:showLegendKey val="0"/>
          <c:showVal val="0"/>
          <c:showCatName val="0"/>
          <c:showSerName val="0"/>
          <c:showPercent val="0"/>
          <c:showBubbleSize val="0"/>
        </c:dLbls>
        <c:marker val="1"/>
        <c:smooth val="0"/>
        <c:axId val="3"/>
        <c:axId val="4"/>
      </c:lineChart>
      <c:catAx>
        <c:axId val="194871887"/>
        <c:scaling>
          <c:orientation val="maxMin"/>
        </c:scaling>
        <c:delete val="1"/>
        <c:axPos val="l"/>
        <c:majorTickMark val="out"/>
        <c:minorTickMark val="none"/>
        <c:tickLblPos val="nextTo"/>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94871887"/>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solidFill>
          <a:srgbClr val="FFFFFF"/>
        </a:solidFill>
        <a:ln w="12700">
          <a:solidFill>
            <a:srgbClr val="000000"/>
          </a:solidFill>
          <a:prstDash val="solid"/>
        </a:ln>
      </c:spPr>
    </c:plotArea>
    <c:legend>
      <c:legendPos val="r"/>
      <c:legendEntry>
        <c:idx val="3"/>
        <c:txPr>
          <a:bodyPr/>
          <a:lstStyle/>
          <a:p>
            <a:pPr>
              <a:defRPr sz="1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9.3729996621709402E-2"/>
          <c:y val="0.83683915227613748"/>
          <c:w val="0.79141934980899675"/>
          <c:h val="6.883385274737408E-2"/>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利用していない理由（複数回答）</a:t>
            </a:r>
          </a:p>
        </c:rich>
      </c:tx>
      <c:layout>
        <c:manualLayout>
          <c:xMode val="edge"/>
          <c:yMode val="edge"/>
          <c:x val="0.25581802274715659"/>
          <c:y val="5.4338713525911901E-2"/>
        </c:manualLayout>
      </c:layout>
      <c:overlay val="0"/>
      <c:spPr>
        <a:noFill/>
        <a:ln w="25400">
          <a:noFill/>
        </a:ln>
      </c:spPr>
    </c:title>
    <c:autoTitleDeleted val="0"/>
    <c:plotArea>
      <c:layout>
        <c:manualLayout>
          <c:layoutTarget val="inner"/>
          <c:xMode val="edge"/>
          <c:yMode val="edge"/>
          <c:x val="4.9843985483395983E-2"/>
          <c:y val="0.16314779270633403"/>
          <c:w val="0.89171823843262243"/>
          <c:h val="0.76007677543186181"/>
        </c:manualLayout>
      </c:layout>
      <c:barChart>
        <c:barDir val="bar"/>
        <c:grouping val="clustered"/>
        <c:varyColors val="0"/>
        <c:ser>
          <c:idx val="1"/>
          <c:order val="0"/>
          <c:tx>
            <c:strRef>
              <c:f>'データ（Q1～Q12)'!$L$57</c:f>
              <c:strCache>
                <c:ptCount val="1"/>
                <c:pt idx="0">
                  <c:v>鉄道</c:v>
                </c:pt>
              </c:strCache>
            </c:strRef>
          </c:tx>
          <c:spPr>
            <a:pattFill prst="openDmnd">
              <a:fgClr>
                <a:srgbClr val="FF0000"/>
              </a:fgClr>
              <a:bgClr>
                <a:schemeClr val="bg1"/>
              </a:bgClr>
            </a:pattFill>
            <a:ln w="12700">
              <a:solidFill>
                <a:srgbClr val="000000"/>
              </a:solidFill>
              <a:prstDash val="solid"/>
            </a:ln>
          </c:spPr>
          <c:invertIfNegative val="0"/>
          <c:dLbls>
            <c:dLbl>
              <c:idx val="0"/>
              <c:layout>
                <c:manualLayout>
                  <c:x val="5.8945593080306424E-3"/>
                  <c:y val="-2.9249222925829175E-3"/>
                </c:manualLayout>
              </c:layout>
              <c:spPr>
                <a:noFill/>
                <a:ln w="25400">
                  <a:noFill/>
                </a:ln>
              </c:spPr>
              <c:txPr>
                <a:bodyPr/>
                <a:lstStyle/>
                <a:p>
                  <a:pPr>
                    <a:defRPr sz="105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A5A-486D-B316-C0127922EBC9}"/>
                </c:ext>
              </c:extLst>
            </c:dLbl>
            <c:dLbl>
              <c:idx val="1"/>
              <c:layout>
                <c:manualLayout>
                  <c:x val="5.8323662667242558E-3"/>
                  <c:y val="3.9848665749794643E-3"/>
                </c:manualLayout>
              </c:layout>
              <c:spPr>
                <a:noFill/>
                <a:ln w="25400">
                  <a:noFill/>
                </a:ln>
              </c:spPr>
              <c:txPr>
                <a:bodyPr/>
                <a:lstStyle/>
                <a:p>
                  <a:pPr>
                    <a:defRPr sz="105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A5A-486D-B316-C0127922EBC9}"/>
                </c:ext>
              </c:extLst>
            </c:dLbl>
            <c:dLbl>
              <c:idx val="3"/>
              <c:layout>
                <c:manualLayout>
                  <c:x val="-7.527536117979117E-4"/>
                  <c:y val="4.3687437342884933E-3"/>
                </c:manualLayout>
              </c:layout>
              <c:spPr>
                <a:noFill/>
                <a:ln w="25400">
                  <a:noFill/>
                </a:ln>
              </c:spPr>
              <c:txPr>
                <a:bodyPr/>
                <a:lstStyle/>
                <a:p>
                  <a:pPr>
                    <a:defRPr sz="105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A5A-486D-B316-C0127922EBC9}"/>
                </c:ext>
              </c:extLst>
            </c:dLbl>
            <c:dLbl>
              <c:idx val="5"/>
              <c:layout>
                <c:manualLayout>
                  <c:x val="-5.1029033338958084E-3"/>
                  <c:y val="9.1384930050726295E-4"/>
                </c:manualLayout>
              </c:layout>
              <c:spPr>
                <a:noFill/>
                <a:ln w="25400">
                  <a:noFill/>
                </a:ln>
              </c:spPr>
              <c:txPr>
                <a:bodyPr/>
                <a:lstStyle/>
                <a:p>
                  <a:pPr>
                    <a:defRPr sz="105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A5A-486D-B316-C0127922EBC9}"/>
                </c:ext>
              </c:extLst>
            </c:dLbl>
            <c:dLbl>
              <c:idx val="7"/>
              <c:layout>
                <c:manualLayout>
                  <c:x val="9.2950623216957098E-3"/>
                  <c:y val="-6.2165933672875381E-4"/>
                </c:manualLayout>
              </c:layout>
              <c:spPr>
                <a:noFill/>
                <a:ln w="25400">
                  <a:noFill/>
                </a:ln>
              </c:spPr>
              <c:txPr>
                <a:bodyPr/>
                <a:lstStyle/>
                <a:p>
                  <a:pPr>
                    <a:defRPr sz="105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A5A-486D-B316-C0127922EBC9}"/>
                </c:ext>
              </c:extLst>
            </c:dLbl>
            <c:spPr>
              <a:noFill/>
              <a:ln w="25400">
                <a:noFill/>
              </a:ln>
            </c:spPr>
            <c:txPr>
              <a:bodyPr wrap="square" lIns="38100" tIns="19050" rIns="38100" bIns="19050" anchor="ctr">
                <a:spAutoFit/>
              </a:bodyPr>
              <a:lstStyle/>
              <a:p>
                <a:pPr>
                  <a:defRPr sz="105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'データ（Q1～Q12)'!$M$56:$V$56</c:f>
              <c:strCache>
                <c:ptCount val="10"/>
                <c:pt idx="0">
                  <c:v>自宅から駅、バス停が遠いから</c:v>
                </c:pt>
                <c:pt idx="1">
                  <c:v>目的地が駅、バス停から遠いから</c:v>
                </c:pt>
                <c:pt idx="2">
                  <c:v>公共交通機関の便数が少ないから</c:v>
                </c:pt>
                <c:pt idx="3">
                  <c:v>乗継ぎが不便だから</c:v>
                </c:pt>
                <c:pt idx="4">
                  <c:v>公共交通機関に関する情報が不十分だから</c:v>
                </c:pt>
                <c:pt idx="5">
                  <c:v>運賃が高いから</c:v>
                </c:pt>
                <c:pt idx="6">
                  <c:v>公共交通機関の社員の態度が悪いから</c:v>
                </c:pt>
                <c:pt idx="7">
                  <c:v>自家用車のほうが便利だから</c:v>
                </c:pt>
                <c:pt idx="8">
                  <c:v>その他</c:v>
                </c:pt>
                <c:pt idx="9">
                  <c:v>不明</c:v>
                </c:pt>
              </c:strCache>
            </c:strRef>
          </c:cat>
          <c:val>
            <c:numRef>
              <c:f>'データ（Q1～Q12)'!$M$57:$V$57</c:f>
              <c:numCache>
                <c:formatCode>0.0</c:formatCode>
                <c:ptCount val="10"/>
                <c:pt idx="0">
                  <c:v>28.452707780122275</c:v>
                </c:pt>
                <c:pt idx="1">
                  <c:v>18.053571704786904</c:v>
                </c:pt>
                <c:pt idx="2">
                  <c:v>21.884731972505303</c:v>
                </c:pt>
                <c:pt idx="3">
                  <c:v>14.019398414302366</c:v>
                </c:pt>
                <c:pt idx="4">
                  <c:v>7.0659441747430458</c:v>
                </c:pt>
                <c:pt idx="5">
                  <c:v>9.2371992544079049</c:v>
                </c:pt>
                <c:pt idx="6">
                  <c:v>0.54708220513736605</c:v>
                </c:pt>
                <c:pt idx="7">
                  <c:v>75.248304926144613</c:v>
                </c:pt>
                <c:pt idx="8">
                  <c:v>6.6973775658896146</c:v>
                </c:pt>
                <c:pt idx="9">
                  <c:v>15.082230504481169</c:v>
                </c:pt>
              </c:numCache>
            </c:numRef>
          </c:val>
          <c:extLst>
            <c:ext xmlns:c16="http://schemas.microsoft.com/office/drawing/2014/chart" uri="{C3380CC4-5D6E-409C-BE32-E72D297353CC}">
              <c16:uniqueId val="{00000005-FA5A-486D-B316-C0127922EBC9}"/>
            </c:ext>
          </c:extLst>
        </c:ser>
        <c:ser>
          <c:idx val="0"/>
          <c:order val="1"/>
          <c:tx>
            <c:strRef>
              <c:f>'データ（Q1～Q12)'!$L$58</c:f>
              <c:strCache>
                <c:ptCount val="1"/>
                <c:pt idx="0">
                  <c:v>バス</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5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'データ（Q1～Q12)'!$M$56:$V$56</c:f>
              <c:strCache>
                <c:ptCount val="10"/>
                <c:pt idx="0">
                  <c:v>自宅から駅、バス停が遠いから</c:v>
                </c:pt>
                <c:pt idx="1">
                  <c:v>目的地が駅、バス停から遠いから</c:v>
                </c:pt>
                <c:pt idx="2">
                  <c:v>公共交通機関の便数が少ないから</c:v>
                </c:pt>
                <c:pt idx="3">
                  <c:v>乗継ぎが不便だから</c:v>
                </c:pt>
                <c:pt idx="4">
                  <c:v>公共交通機関に関する情報が不十分だから</c:v>
                </c:pt>
                <c:pt idx="5">
                  <c:v>運賃が高いから</c:v>
                </c:pt>
                <c:pt idx="6">
                  <c:v>公共交通機関の社員の態度が悪いから</c:v>
                </c:pt>
                <c:pt idx="7">
                  <c:v>自家用車のほうが便利だから</c:v>
                </c:pt>
                <c:pt idx="8">
                  <c:v>その他</c:v>
                </c:pt>
                <c:pt idx="9">
                  <c:v>不明</c:v>
                </c:pt>
              </c:strCache>
            </c:strRef>
          </c:cat>
          <c:val>
            <c:numRef>
              <c:f>'データ（Q1～Q12)'!$M$58:$V$58</c:f>
              <c:numCache>
                <c:formatCode>0.0</c:formatCode>
                <c:ptCount val="10"/>
                <c:pt idx="0">
                  <c:v>19.399314663304008</c:v>
                </c:pt>
                <c:pt idx="1">
                  <c:v>16.26045601031452</c:v>
                </c:pt>
                <c:pt idx="2">
                  <c:v>29.012230669220536</c:v>
                </c:pt>
                <c:pt idx="3">
                  <c:v>16.028873083177118</c:v>
                </c:pt>
                <c:pt idx="4">
                  <c:v>9.9068078447553898</c:v>
                </c:pt>
                <c:pt idx="5">
                  <c:v>10.867937159556453</c:v>
                </c:pt>
                <c:pt idx="6">
                  <c:v>1.1185367184603798</c:v>
                </c:pt>
                <c:pt idx="7">
                  <c:v>78.966586410639778</c:v>
                </c:pt>
                <c:pt idx="8">
                  <c:v>6.4383998650489556</c:v>
                </c:pt>
                <c:pt idx="9">
                  <c:v>12.517576514039778</c:v>
                </c:pt>
              </c:numCache>
            </c:numRef>
          </c:val>
          <c:extLst>
            <c:ext xmlns:c16="http://schemas.microsoft.com/office/drawing/2014/chart" uri="{C3380CC4-5D6E-409C-BE32-E72D297353CC}">
              <c16:uniqueId val="{00000006-FA5A-486D-B316-C0127922EBC9}"/>
            </c:ext>
          </c:extLst>
        </c:ser>
        <c:dLbls>
          <c:showLegendKey val="0"/>
          <c:showVal val="0"/>
          <c:showCatName val="0"/>
          <c:showSerName val="0"/>
          <c:showPercent val="0"/>
          <c:showBubbleSize val="0"/>
        </c:dLbls>
        <c:gapWidth val="150"/>
        <c:axId val="194876687"/>
        <c:axId val="1"/>
      </c:barChart>
      <c:lineChart>
        <c:grouping val="standard"/>
        <c:varyColors val="0"/>
        <c:ser>
          <c:idx val="2"/>
          <c:order val="2"/>
          <c:spPr>
            <a:ln>
              <a:solidFill>
                <a:schemeClr val="bg1"/>
              </a:solidFill>
            </a:ln>
          </c:spPr>
          <c:marker>
            <c:symbol val="none"/>
          </c:marker>
          <c:val>
            <c:numLit>
              <c:formatCode>General</c:formatCode>
              <c:ptCount val="1"/>
              <c:pt idx="0">
                <c:v>1</c:v>
              </c:pt>
            </c:numLit>
          </c:val>
          <c:smooth val="0"/>
          <c:extLst>
            <c:ext xmlns:c16="http://schemas.microsoft.com/office/drawing/2014/chart" uri="{C3380CC4-5D6E-409C-BE32-E72D297353CC}">
              <c16:uniqueId val="{00000007-FA5A-486D-B316-C0127922EBC9}"/>
            </c:ext>
          </c:extLst>
        </c:ser>
        <c:dLbls>
          <c:showLegendKey val="0"/>
          <c:showVal val="0"/>
          <c:showCatName val="0"/>
          <c:showSerName val="0"/>
          <c:showPercent val="0"/>
          <c:showBubbleSize val="0"/>
        </c:dLbls>
        <c:marker val="1"/>
        <c:smooth val="0"/>
        <c:axId val="3"/>
        <c:axId val="4"/>
      </c:lineChart>
      <c:catAx>
        <c:axId val="194876687"/>
        <c:scaling>
          <c:orientation val="maxMin"/>
        </c:scaling>
        <c:delete val="1"/>
        <c:axPos val="l"/>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94876687"/>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solidFill>
          <a:srgbClr val="FFFFFF"/>
        </a:solidFill>
        <a:ln w="12700">
          <a:solidFill>
            <a:srgbClr val="000000"/>
          </a:solidFill>
          <a:prstDash val="solid"/>
        </a:ln>
      </c:spPr>
    </c:plotArea>
    <c:legend>
      <c:legendPos val="r"/>
      <c:legendEntry>
        <c:idx val="2"/>
        <c:txPr>
          <a:bodyPr/>
          <a:lstStyle/>
          <a:p>
            <a:pPr>
              <a:defRPr sz="1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27546369203849519"/>
          <c:y val="0.93401821106672511"/>
          <c:w val="0.57176047438514632"/>
          <c:h val="4.1055718475073277E-2"/>
        </c:manualLayout>
      </c:layout>
      <c:overlay val="0"/>
      <c:spPr>
        <a:solidFill>
          <a:srgbClr val="FFFFFF"/>
        </a:solidFill>
        <a:ln w="3175">
          <a:no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41234836626655E-2"/>
          <c:y val="0.10456761453368718"/>
          <c:w val="0.87173372299571761"/>
          <c:h val="0.73918486135882333"/>
        </c:manualLayout>
      </c:layout>
      <c:barChart>
        <c:barDir val="bar"/>
        <c:grouping val="percentStacked"/>
        <c:varyColors val="0"/>
        <c:ser>
          <c:idx val="0"/>
          <c:order val="0"/>
          <c:tx>
            <c:strRef>
              <c:f>'データ（居住地等別）（要確認）'!$C$103</c:f>
              <c:strCache>
                <c:ptCount val="1"/>
                <c:pt idx="0">
                  <c:v>利用している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'データ（居住地等別）（要確認）'!$B$104:$B$108</c:f>
              <c:strCache>
                <c:ptCount val="5"/>
                <c:pt idx="0">
                  <c:v>県計</c:v>
                </c:pt>
                <c:pt idx="1">
                  <c:v>県央</c:v>
                </c:pt>
                <c:pt idx="2">
                  <c:v>県南</c:v>
                </c:pt>
                <c:pt idx="3">
                  <c:v>沿岸</c:v>
                </c:pt>
                <c:pt idx="4">
                  <c:v>県北</c:v>
                </c:pt>
              </c:strCache>
            </c:strRef>
          </c:cat>
          <c:val>
            <c:numRef>
              <c:f>'データ（居住地等別）（要確認）'!$C$104:$C$108</c:f>
              <c:numCache>
                <c:formatCode>0.0</c:formatCode>
                <c:ptCount val="5"/>
                <c:pt idx="0">
                  <c:v>14.7</c:v>
                </c:pt>
                <c:pt idx="1">
                  <c:v>23.7</c:v>
                </c:pt>
                <c:pt idx="2">
                  <c:v>7.8</c:v>
                </c:pt>
                <c:pt idx="3">
                  <c:v>12.7</c:v>
                </c:pt>
                <c:pt idx="4">
                  <c:v>9.1</c:v>
                </c:pt>
              </c:numCache>
            </c:numRef>
          </c:val>
          <c:extLst>
            <c:ext xmlns:c16="http://schemas.microsoft.com/office/drawing/2014/chart" uri="{C3380CC4-5D6E-409C-BE32-E72D297353CC}">
              <c16:uniqueId val="{00000000-A5F0-4A21-A339-CCF69F67ABD0}"/>
            </c:ext>
          </c:extLst>
        </c:ser>
        <c:ser>
          <c:idx val="1"/>
          <c:order val="1"/>
          <c:tx>
            <c:strRef>
              <c:f>'データ（居住地等別）（要確認）'!$D$103</c:f>
              <c:strCache>
                <c:ptCount val="1"/>
                <c:pt idx="0">
                  <c:v>ほとんど利用していない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'データ（居住地等別）（要確認）'!$B$104:$B$108</c:f>
              <c:strCache>
                <c:ptCount val="5"/>
                <c:pt idx="0">
                  <c:v>県計</c:v>
                </c:pt>
                <c:pt idx="1">
                  <c:v>県央</c:v>
                </c:pt>
                <c:pt idx="2">
                  <c:v>県南</c:v>
                </c:pt>
                <c:pt idx="3">
                  <c:v>沿岸</c:v>
                </c:pt>
                <c:pt idx="4">
                  <c:v>県北</c:v>
                </c:pt>
              </c:strCache>
            </c:strRef>
          </c:cat>
          <c:val>
            <c:numRef>
              <c:f>'データ（居住地等別）（要確認）'!$D$104:$D$108</c:f>
              <c:numCache>
                <c:formatCode>0.0</c:formatCode>
                <c:ptCount val="5"/>
                <c:pt idx="0">
                  <c:v>83.899999999999991</c:v>
                </c:pt>
                <c:pt idx="1">
                  <c:v>75.599999999999994</c:v>
                </c:pt>
                <c:pt idx="2">
                  <c:v>90.100000000000009</c:v>
                </c:pt>
                <c:pt idx="3">
                  <c:v>85.899999999999991</c:v>
                </c:pt>
                <c:pt idx="4">
                  <c:v>89.2</c:v>
                </c:pt>
              </c:numCache>
            </c:numRef>
          </c:val>
          <c:extLst>
            <c:ext xmlns:c16="http://schemas.microsoft.com/office/drawing/2014/chart" uri="{C3380CC4-5D6E-409C-BE32-E72D297353CC}">
              <c16:uniqueId val="{00000001-A5F0-4A21-A339-CCF69F67ABD0}"/>
            </c:ext>
          </c:extLst>
        </c:ser>
        <c:ser>
          <c:idx val="2"/>
          <c:order val="2"/>
          <c:tx>
            <c:strRef>
              <c:f>'データ（居住地等別）（要確認）'!$E$103</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2.3466530098371848E-2"/>
                  <c:y val="8.1008392469459836E-7"/>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F0-4A21-A339-CCF69F67ABD0}"/>
                </c:ext>
              </c:extLst>
            </c:dLbl>
            <c:dLbl>
              <c:idx val="1"/>
              <c:layout>
                <c:manualLayout>
                  <c:x val="2.3234707286138925E-2"/>
                  <c:y val="0"/>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5F0-4A21-A339-CCF69F67ABD0}"/>
                </c:ext>
              </c:extLst>
            </c:dLbl>
            <c:dLbl>
              <c:idx val="2"/>
              <c:layout>
                <c:manualLayout>
                  <c:x val="2.9738770458570728E-2"/>
                  <c:y val="4.0504196234729918E-7"/>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5F0-4A21-A339-CCF69F67ABD0}"/>
                </c:ext>
              </c:extLst>
            </c:dLbl>
            <c:dLbl>
              <c:idx val="3"/>
              <c:layout>
                <c:manualLayout>
                  <c:x val="2.2615690737772823E-2"/>
                  <c:y val="-2.4150785499638633E-3"/>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5F0-4A21-A339-CCF69F67ABD0}"/>
                </c:ext>
              </c:extLst>
            </c:dLbl>
            <c:dLbl>
              <c:idx val="4"/>
              <c:layout>
                <c:manualLayout>
                  <c:x val="2.3598820058996908E-2"/>
                  <c:y val="0"/>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5F0-4A21-A339-CCF69F67ABD0}"/>
                </c:ext>
              </c:extLst>
            </c:dLbl>
            <c:numFmt formatCode="0.0_ " sourceLinked="0"/>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'データ（居住地等別）（要確認）'!$B$104:$B$108</c:f>
              <c:strCache>
                <c:ptCount val="5"/>
                <c:pt idx="0">
                  <c:v>県計</c:v>
                </c:pt>
                <c:pt idx="1">
                  <c:v>県央</c:v>
                </c:pt>
                <c:pt idx="2">
                  <c:v>県南</c:v>
                </c:pt>
                <c:pt idx="3">
                  <c:v>沿岸</c:v>
                </c:pt>
                <c:pt idx="4">
                  <c:v>県北</c:v>
                </c:pt>
              </c:strCache>
            </c:strRef>
          </c:cat>
          <c:val>
            <c:numRef>
              <c:f>'データ（居住地等別）（要確認）'!$E$104:$E$108</c:f>
              <c:numCache>
                <c:formatCode>0.0</c:formatCode>
                <c:ptCount val="5"/>
                <c:pt idx="0">
                  <c:v>1.4</c:v>
                </c:pt>
                <c:pt idx="1">
                  <c:v>0.7</c:v>
                </c:pt>
                <c:pt idx="2">
                  <c:v>2.1</c:v>
                </c:pt>
                <c:pt idx="3">
                  <c:v>1.4</c:v>
                </c:pt>
                <c:pt idx="4">
                  <c:v>1.7</c:v>
                </c:pt>
              </c:numCache>
            </c:numRef>
          </c:val>
          <c:extLst>
            <c:ext xmlns:c16="http://schemas.microsoft.com/office/drawing/2014/chart" uri="{C3380CC4-5D6E-409C-BE32-E72D297353CC}">
              <c16:uniqueId val="{00000007-A5F0-4A21-A339-CCF69F67ABD0}"/>
            </c:ext>
          </c:extLst>
        </c:ser>
        <c:dLbls>
          <c:showLegendKey val="0"/>
          <c:showVal val="0"/>
          <c:showCatName val="0"/>
          <c:showSerName val="0"/>
          <c:showPercent val="0"/>
          <c:showBubbleSize val="0"/>
        </c:dLbls>
        <c:gapWidth val="40"/>
        <c:overlap val="100"/>
        <c:axId val="199447119"/>
        <c:axId val="1"/>
      </c:barChart>
      <c:lineChart>
        <c:grouping val="standard"/>
        <c:varyColors val="0"/>
        <c:ser>
          <c:idx val="3"/>
          <c:order val="3"/>
          <c:tx>
            <c:strRef>
              <c:f>'データ（居住地等別）（要確認）'!$F$103</c:f>
              <c:strCache>
                <c:ptCount val="1"/>
              </c:strCache>
            </c:strRef>
          </c:tx>
          <c:spPr>
            <a:ln>
              <a:solidFill>
                <a:schemeClr val="bg1"/>
              </a:solidFill>
            </a:ln>
          </c:spPr>
          <c:marker>
            <c:symbol val="none"/>
          </c:marker>
          <c:val>
            <c:numRef>
              <c:f>'データ（居住地等別）（要確認）'!$F$104:$F$108</c:f>
              <c:numCache>
                <c:formatCode>0.0</c:formatCode>
                <c:ptCount val="5"/>
              </c:numCache>
            </c:numRef>
          </c:val>
          <c:smooth val="0"/>
          <c:extLst>
            <c:ext xmlns:c16="http://schemas.microsoft.com/office/drawing/2014/chart" uri="{C3380CC4-5D6E-409C-BE32-E72D297353CC}">
              <c16:uniqueId val="{00000008-A5F0-4A21-A339-CCF69F67ABD0}"/>
            </c:ext>
          </c:extLst>
        </c:ser>
        <c:dLbls>
          <c:showLegendKey val="0"/>
          <c:showVal val="0"/>
          <c:showCatName val="0"/>
          <c:showSerName val="0"/>
          <c:showPercent val="0"/>
          <c:showBubbleSize val="0"/>
        </c:dLbls>
        <c:marker val="1"/>
        <c:smooth val="0"/>
        <c:axId val="3"/>
        <c:axId val="4"/>
      </c:lineChart>
      <c:catAx>
        <c:axId val="199447119"/>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199447119"/>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14454292770925758"/>
          <c:y val="0.84782913005439542"/>
          <c:w val="0.77728721962851988"/>
          <c:h val="0.13768153980752407"/>
        </c:manualLayout>
      </c:layout>
      <c:overlay val="0"/>
      <c:spPr>
        <a:solidFill>
          <a:srgbClr val="FFFFFF"/>
        </a:solidFill>
        <a:ln w="3175">
          <a:noFill/>
          <a:prstDash val="solid"/>
        </a:ln>
      </c:spPr>
      <c:txPr>
        <a:bodyPr/>
        <a:lstStyle/>
        <a:p>
          <a:pPr>
            <a:defRPr sz="895"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&amp;C49</c:oddFooter>
    </c:headerFooter>
    <c:pageMargins b="0.98399999999999999" l="0.78700000000000003" r="0.78700000000000003" t="0.98399999999999999" header="0.51200000000000001" footer="0.51200000000000001"/>
    <c:pageSetup paperSize="9" orientation="landscape"/>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72317926207509E-2"/>
          <c:y val="0.10139877451440689"/>
          <c:w val="0.87299332301645405"/>
          <c:h val="0.74475651626098882"/>
        </c:manualLayout>
      </c:layout>
      <c:barChart>
        <c:barDir val="bar"/>
        <c:grouping val="percentStacked"/>
        <c:varyColors val="0"/>
        <c:ser>
          <c:idx val="0"/>
          <c:order val="0"/>
          <c:tx>
            <c:strRef>
              <c:f>'データ（居住地等別）（要確認）'!$C$109</c:f>
              <c:strCache>
                <c:ptCount val="1"/>
                <c:pt idx="0">
                  <c:v>利用している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'データ（居住地等別）（要確認）'!$B$110:$B$112</c:f>
              <c:strCache>
                <c:ptCount val="3"/>
                <c:pt idx="0">
                  <c:v>県計</c:v>
                </c:pt>
                <c:pt idx="1">
                  <c:v>男</c:v>
                </c:pt>
                <c:pt idx="2">
                  <c:v>女</c:v>
                </c:pt>
              </c:strCache>
            </c:strRef>
          </c:cat>
          <c:val>
            <c:numRef>
              <c:f>'データ（居住地等別）（要確認）'!$C$110:$C$112</c:f>
              <c:numCache>
                <c:formatCode>0.0</c:formatCode>
                <c:ptCount val="3"/>
                <c:pt idx="0">
                  <c:v>14.7</c:v>
                </c:pt>
                <c:pt idx="1">
                  <c:v>10.5</c:v>
                </c:pt>
                <c:pt idx="2">
                  <c:v>18.100000000000001</c:v>
                </c:pt>
              </c:numCache>
            </c:numRef>
          </c:val>
          <c:extLst>
            <c:ext xmlns:c16="http://schemas.microsoft.com/office/drawing/2014/chart" uri="{C3380CC4-5D6E-409C-BE32-E72D297353CC}">
              <c16:uniqueId val="{00000000-F140-47B3-825E-82AE92596FCA}"/>
            </c:ext>
          </c:extLst>
        </c:ser>
        <c:ser>
          <c:idx val="1"/>
          <c:order val="1"/>
          <c:tx>
            <c:strRef>
              <c:f>'データ（居住地等別）（要確認）'!$D$109</c:f>
              <c:strCache>
                <c:ptCount val="1"/>
                <c:pt idx="0">
                  <c:v>ほとんど利用していない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'データ（居住地等別）（要確認）'!$B$110:$B$112</c:f>
              <c:strCache>
                <c:ptCount val="3"/>
                <c:pt idx="0">
                  <c:v>県計</c:v>
                </c:pt>
                <c:pt idx="1">
                  <c:v>男</c:v>
                </c:pt>
                <c:pt idx="2">
                  <c:v>女</c:v>
                </c:pt>
              </c:strCache>
            </c:strRef>
          </c:cat>
          <c:val>
            <c:numRef>
              <c:f>'データ（居住地等別）（要確認）'!$D$110:$D$112</c:f>
              <c:numCache>
                <c:formatCode>0.0</c:formatCode>
                <c:ptCount val="3"/>
                <c:pt idx="0">
                  <c:v>83.899999999999991</c:v>
                </c:pt>
                <c:pt idx="1">
                  <c:v>88.3</c:v>
                </c:pt>
                <c:pt idx="2">
                  <c:v>80.3</c:v>
                </c:pt>
              </c:numCache>
            </c:numRef>
          </c:val>
          <c:extLst>
            <c:ext xmlns:c16="http://schemas.microsoft.com/office/drawing/2014/chart" uri="{C3380CC4-5D6E-409C-BE32-E72D297353CC}">
              <c16:uniqueId val="{00000001-F140-47B3-825E-82AE92596FCA}"/>
            </c:ext>
          </c:extLst>
        </c:ser>
        <c:ser>
          <c:idx val="2"/>
          <c:order val="2"/>
          <c:tx>
            <c:strRef>
              <c:f>'データ（居住地等別）（要確認）'!$E$109</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2.3234707286138783E-2"/>
                  <c:y val="-2.202177179044366E-17"/>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140-47B3-825E-82AE92596FCA}"/>
                </c:ext>
              </c:extLst>
            </c:dLbl>
            <c:dLbl>
              <c:idx val="1"/>
              <c:layout>
                <c:manualLayout>
                  <c:x val="2.1298481678960684E-2"/>
                  <c:y val="0"/>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140-47B3-825E-82AE92596FCA}"/>
                </c:ext>
              </c:extLst>
            </c:dLbl>
            <c:dLbl>
              <c:idx val="2"/>
              <c:layout>
                <c:manualLayout>
                  <c:x val="2.7107158500495273E-2"/>
                  <c:y val="4.8048057137084887E-3"/>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140-47B3-825E-82AE92596FCA}"/>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'データ（居住地等別）（要確認）'!$B$110:$B$112</c:f>
              <c:strCache>
                <c:ptCount val="3"/>
                <c:pt idx="0">
                  <c:v>県計</c:v>
                </c:pt>
                <c:pt idx="1">
                  <c:v>男</c:v>
                </c:pt>
                <c:pt idx="2">
                  <c:v>女</c:v>
                </c:pt>
              </c:strCache>
            </c:strRef>
          </c:cat>
          <c:val>
            <c:numRef>
              <c:f>'データ（居住地等別）（要確認）'!$E$110:$E$112</c:f>
              <c:numCache>
                <c:formatCode>0.0</c:formatCode>
                <c:ptCount val="3"/>
                <c:pt idx="0">
                  <c:v>1.4</c:v>
                </c:pt>
                <c:pt idx="1">
                  <c:v>1.2</c:v>
                </c:pt>
                <c:pt idx="2">
                  <c:v>1.6</c:v>
                </c:pt>
              </c:numCache>
            </c:numRef>
          </c:val>
          <c:extLst>
            <c:ext xmlns:c16="http://schemas.microsoft.com/office/drawing/2014/chart" uri="{C3380CC4-5D6E-409C-BE32-E72D297353CC}">
              <c16:uniqueId val="{00000005-F140-47B3-825E-82AE92596FCA}"/>
            </c:ext>
          </c:extLst>
        </c:ser>
        <c:dLbls>
          <c:showLegendKey val="0"/>
          <c:showVal val="0"/>
          <c:showCatName val="0"/>
          <c:showSerName val="0"/>
          <c:showPercent val="0"/>
          <c:showBubbleSize val="0"/>
        </c:dLbls>
        <c:gapWidth val="40"/>
        <c:overlap val="100"/>
        <c:axId val="199448079"/>
        <c:axId val="1"/>
      </c:barChart>
      <c:lineChart>
        <c:grouping val="standard"/>
        <c:varyColors val="0"/>
        <c:ser>
          <c:idx val="3"/>
          <c:order val="3"/>
          <c:tx>
            <c:strRef>
              <c:f>'データ（居住地等別）（要確認）'!$F$109</c:f>
              <c:strCache>
                <c:ptCount val="1"/>
              </c:strCache>
            </c:strRef>
          </c:tx>
          <c:spPr>
            <a:ln>
              <a:solidFill>
                <a:schemeClr val="bg1"/>
              </a:solidFill>
            </a:ln>
          </c:spPr>
          <c:marker>
            <c:symbol val="none"/>
          </c:marker>
          <c:val>
            <c:numRef>
              <c:f>'データ（居住地等別）（要確認）'!$F$110:$F$112</c:f>
              <c:numCache>
                <c:formatCode>0.0</c:formatCode>
                <c:ptCount val="3"/>
              </c:numCache>
            </c:numRef>
          </c:val>
          <c:smooth val="0"/>
          <c:extLst>
            <c:ext xmlns:c16="http://schemas.microsoft.com/office/drawing/2014/chart" uri="{C3380CC4-5D6E-409C-BE32-E72D297353CC}">
              <c16:uniqueId val="{00000006-F140-47B3-825E-82AE92596FCA}"/>
            </c:ext>
          </c:extLst>
        </c:ser>
        <c:dLbls>
          <c:showLegendKey val="0"/>
          <c:showVal val="0"/>
          <c:showCatName val="0"/>
          <c:showSerName val="0"/>
          <c:showPercent val="0"/>
          <c:showBubbleSize val="0"/>
        </c:dLbls>
        <c:marker val="1"/>
        <c:smooth val="0"/>
        <c:axId val="3"/>
        <c:axId val="4"/>
      </c:lineChart>
      <c:catAx>
        <c:axId val="199448079"/>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99448079"/>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14623338257016247"/>
          <c:y val="0.86232188367758378"/>
          <c:w val="0.75480059084194973"/>
          <c:h val="0.11956559777853859"/>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500"/>
      <c:rotY val="20"/>
      <c:depthPercent val="100"/>
      <c:rAngAx val="1"/>
    </c:view3D>
    <c:floor>
      <c:thickness val="0"/>
      <c:spPr>
        <a:solidFill>
          <a:srgbClr val="808080"/>
        </a:solidFill>
        <a:ln w="3175">
          <a:solidFill>
            <a:srgbClr val="000000"/>
          </a:solidFill>
          <a:prstDash val="solid"/>
        </a:ln>
      </c:spPr>
    </c:floor>
    <c:sideWall>
      <c:thickness val="0"/>
      <c:spPr>
        <a:solidFill>
          <a:srgbClr val="FFFFCC"/>
        </a:solidFill>
        <a:ln w="12700">
          <a:solidFill>
            <a:srgbClr val="808080"/>
          </a:solidFill>
          <a:prstDash val="solid"/>
        </a:ln>
      </c:spPr>
    </c:sideWall>
    <c:backWall>
      <c:thickness val="0"/>
      <c:spPr>
        <a:solidFill>
          <a:srgbClr val="FFFFCC"/>
        </a:solidFill>
        <a:ln w="12700">
          <a:solidFill>
            <a:srgbClr val="808080"/>
          </a:solidFill>
          <a:prstDash val="solid"/>
        </a:ln>
      </c:spPr>
    </c:backWall>
    <c:plotArea>
      <c:layout/>
      <c:bar3DChart>
        <c:barDir val="bar"/>
        <c:grouping val="percentStacked"/>
        <c:varyColors val="0"/>
        <c:ser>
          <c:idx val="0"/>
          <c:order val="0"/>
          <c:tx>
            <c:v/>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375"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32F7-42FD-BE99-C179ED4080D6}"/>
            </c:ext>
          </c:extLst>
        </c:ser>
        <c:ser>
          <c:idx val="1"/>
          <c:order val="1"/>
          <c:tx>
            <c:v/>
          </c:tx>
          <c:spPr>
            <a:solidFill>
              <a:srgbClr val="993366"/>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375" b="1" i="0" u="none" strike="noStrike" baseline="0">
                    <a:solidFill>
                      <a:srgbClr val="FFFFFF"/>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1-32F7-42FD-BE99-C179ED4080D6}"/>
            </c:ext>
          </c:extLst>
        </c:ser>
        <c:ser>
          <c:idx val="2"/>
          <c:order val="2"/>
          <c:tx>
            <c:v/>
          </c:tx>
          <c:spPr>
            <a:solidFill>
              <a:srgbClr val="FFFF0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375"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2-32F7-42FD-BE99-C179ED4080D6}"/>
            </c:ext>
          </c:extLst>
        </c:ser>
        <c:ser>
          <c:idx val="3"/>
          <c:order val="3"/>
          <c:tx>
            <c:v/>
          </c:tx>
          <c:spPr>
            <a:solidFill>
              <a:srgbClr val="00FF0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375"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3-32F7-42FD-BE99-C179ED4080D6}"/>
            </c:ext>
          </c:extLst>
        </c:ser>
        <c:ser>
          <c:idx val="4"/>
          <c:order val="4"/>
          <c:tx>
            <c:v/>
          </c:tx>
          <c:spPr>
            <a:solidFill>
              <a:srgbClr val="CCFFCC"/>
            </a:solidFill>
            <a:ln w="12700">
              <a:solidFill>
                <a:srgbClr val="000000"/>
              </a:solidFill>
              <a:prstDash val="solid"/>
            </a:ln>
          </c:spPr>
          <c:invertIfNegative val="0"/>
          <c:dLbls>
            <c:dLbl>
              <c:idx val="0"/>
              <c:spPr>
                <a:noFill/>
                <a:ln w="25400">
                  <a:noFill/>
                </a:ln>
              </c:spPr>
              <c:txPr>
                <a:bodyPr/>
                <a:lstStyle/>
                <a:p>
                  <a:pPr>
                    <a:defRPr sz="375"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6="http://schemas.microsoft.com/office/drawing/2014/chart" uri="{C3380CC4-5D6E-409C-BE32-E72D297353CC}">
                  <c16:uniqueId val="{00000004-32F7-42FD-BE99-C179ED4080D6}"/>
                </c:ext>
              </c:extLst>
            </c:dLbl>
            <c:spPr>
              <a:noFill/>
              <a:ln w="25400">
                <a:noFill/>
              </a:ln>
            </c:spPr>
            <c:txPr>
              <a:bodyPr wrap="square" lIns="38100" tIns="19050" rIns="38100" bIns="19050" anchor="ctr">
                <a:spAutoFit/>
              </a:bodyPr>
              <a:lstStyle/>
              <a:p>
                <a:pPr>
                  <a:defRPr sz="375" b="1" i="0" u="none" strike="noStrike" baseline="0">
                    <a:solidFill>
                      <a:srgbClr val="FFFFFF"/>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5-32F7-42FD-BE99-C179ED4080D6}"/>
            </c:ext>
          </c:extLst>
        </c:ser>
        <c:ser>
          <c:idx val="5"/>
          <c:order val="5"/>
          <c:tx>
            <c:v/>
          </c:tx>
          <c:spPr>
            <a:solidFill>
              <a:srgbClr val="FF8080"/>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375" b="1" i="0" u="none" strike="noStrike" baseline="0">
                    <a:solidFill>
                      <a:srgbClr val="FFFFFF"/>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6-32F7-42FD-BE99-C179ED4080D6}"/>
            </c:ext>
          </c:extLst>
        </c:ser>
        <c:dLbls>
          <c:showLegendKey val="0"/>
          <c:showVal val="0"/>
          <c:showCatName val="0"/>
          <c:showSerName val="0"/>
          <c:showPercent val="0"/>
          <c:showBubbleSize val="0"/>
        </c:dLbls>
        <c:gapWidth val="150"/>
        <c:shape val="cylinder"/>
        <c:axId val="191256927"/>
        <c:axId val="1"/>
        <c:axId val="0"/>
      </c:bar3DChart>
      <c:catAx>
        <c:axId val="191256927"/>
        <c:scaling>
          <c:orientation val="minMax"/>
        </c:scaling>
        <c:delete val="1"/>
        <c:axPos val="l"/>
        <c:majorTickMark val="out"/>
        <c:minorTickMark val="none"/>
        <c:tickLblPos val="nextTo"/>
        <c:crossAx val="1"/>
        <c:crosses val="autoZero"/>
        <c:auto val="1"/>
        <c:lblAlgn val="ctr"/>
        <c:lblOffset val="100"/>
        <c:noMultiLvlLbl val="0"/>
      </c:catAx>
      <c:valAx>
        <c:axId val="1"/>
        <c:scaling>
          <c:orientation val="minMax"/>
        </c:scaling>
        <c:delete val="0"/>
        <c:axPos val="b"/>
        <c:numFmt formatCode="0%" sourceLinked="1"/>
        <c:majorTickMark val="in"/>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ＭＳ Ｐゴシック"/>
                <a:ea typeface="ＭＳ Ｐゴシック"/>
                <a:cs typeface="ＭＳ Ｐゴシック"/>
              </a:defRPr>
            </a:pPr>
            <a:endParaRPr lang="ja-JP"/>
          </a:p>
        </c:txPr>
        <c:crossAx val="191256927"/>
        <c:crosses val="autoZero"/>
        <c:crossBetween val="between"/>
        <c:majorUnit val="0.2"/>
      </c:valAx>
      <c:spPr>
        <a:noFill/>
        <a:ln w="25400">
          <a:noFill/>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306858381832707E-2"/>
          <c:y val="0.1017547346310809"/>
          <c:w val="0.86084050363269804"/>
          <c:h val="0.74386219799272868"/>
        </c:manualLayout>
      </c:layout>
      <c:barChart>
        <c:barDir val="bar"/>
        <c:grouping val="percentStacked"/>
        <c:varyColors val="0"/>
        <c:ser>
          <c:idx val="0"/>
          <c:order val="0"/>
          <c:tx>
            <c:strRef>
              <c:f>'データ（居住地等別）（要確認）'!$C$113</c:f>
              <c:strCache>
                <c:ptCount val="1"/>
                <c:pt idx="0">
                  <c:v>利用している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'データ（居住地等別）（要確認）'!$B$114:$B$121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'データ（居住地等別）（要確認）'!$C$114:$C$121</c:f>
              <c:numCache>
                <c:formatCode>0.0</c:formatCode>
                <c:ptCount val="8"/>
                <c:pt idx="0">
                  <c:v>14.7</c:v>
                </c:pt>
                <c:pt idx="1">
                  <c:v>49.400000000000006</c:v>
                </c:pt>
                <c:pt idx="2">
                  <c:v>28.9</c:v>
                </c:pt>
                <c:pt idx="3">
                  <c:v>14.2</c:v>
                </c:pt>
                <c:pt idx="4">
                  <c:v>11.7</c:v>
                </c:pt>
                <c:pt idx="5">
                  <c:v>12</c:v>
                </c:pt>
                <c:pt idx="6">
                  <c:v>13.2</c:v>
                </c:pt>
                <c:pt idx="7">
                  <c:v>14.4</c:v>
                </c:pt>
              </c:numCache>
            </c:numRef>
          </c:val>
          <c:extLst>
            <c:ext xmlns:c16="http://schemas.microsoft.com/office/drawing/2014/chart" uri="{C3380CC4-5D6E-409C-BE32-E72D297353CC}">
              <c16:uniqueId val="{00000000-7AEC-4A6E-AB88-F84A69A70CA9}"/>
            </c:ext>
          </c:extLst>
        </c:ser>
        <c:ser>
          <c:idx val="1"/>
          <c:order val="1"/>
          <c:tx>
            <c:strRef>
              <c:f>'データ（居住地等別）（要確認）'!$D$113</c:f>
              <c:strCache>
                <c:ptCount val="1"/>
                <c:pt idx="0">
                  <c:v>ほとんど利用していない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'データ（居住地等別）（要確認）'!$B$114:$B$121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'データ（居住地等別）（要確認）'!$D$114:$D$121</c:f>
              <c:numCache>
                <c:formatCode>0.0</c:formatCode>
                <c:ptCount val="8"/>
                <c:pt idx="0">
                  <c:v>83.899999999999991</c:v>
                </c:pt>
                <c:pt idx="1">
                  <c:v>47.5</c:v>
                </c:pt>
                <c:pt idx="2">
                  <c:v>71.099999999999994</c:v>
                </c:pt>
                <c:pt idx="3">
                  <c:v>84.899999999999991</c:v>
                </c:pt>
                <c:pt idx="4">
                  <c:v>88</c:v>
                </c:pt>
                <c:pt idx="5">
                  <c:v>87.4</c:v>
                </c:pt>
                <c:pt idx="6">
                  <c:v>86.1</c:v>
                </c:pt>
                <c:pt idx="7">
                  <c:v>82.699999999999989</c:v>
                </c:pt>
              </c:numCache>
            </c:numRef>
          </c:val>
          <c:extLst>
            <c:ext xmlns:c16="http://schemas.microsoft.com/office/drawing/2014/chart" uri="{C3380CC4-5D6E-409C-BE32-E72D297353CC}">
              <c16:uniqueId val="{00000001-7AEC-4A6E-AB88-F84A69A70CA9}"/>
            </c:ext>
          </c:extLst>
        </c:ser>
        <c:ser>
          <c:idx val="2"/>
          <c:order val="2"/>
          <c:tx>
            <c:strRef>
              <c:f>'データ（居住地等別）（要確認）'!$E$113</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2.1298481678960684E-2"/>
                  <c:y val="0"/>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AEC-4A6E-AB88-F84A69A70CA9}"/>
                </c:ext>
              </c:extLst>
            </c:dLbl>
            <c:dLbl>
              <c:idx val="1"/>
              <c:layout>
                <c:manualLayout>
                  <c:x val="3.1874698589505583E-2"/>
                  <c:y val="8.1008392469459836E-7"/>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AEC-4A6E-AB88-F84A69A70CA9}"/>
                </c:ext>
              </c:extLst>
            </c:dLbl>
            <c:dLbl>
              <c:idx val="2"/>
              <c:layout>
                <c:manualLayout>
                  <c:x val="2.0830433441634919E-2"/>
                  <c:y val="3.7833101542531214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AEC-4A6E-AB88-F84A69A70CA9}"/>
                </c:ext>
              </c:extLst>
            </c:dLbl>
            <c:dLbl>
              <c:idx val="3"/>
              <c:layout>
                <c:manualLayout>
                  <c:x val="2.276452462688399E-2"/>
                  <c:y val="3.0266481234024975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AEC-4A6E-AB88-F84A69A70CA9}"/>
                </c:ext>
              </c:extLst>
            </c:dLbl>
            <c:dLbl>
              <c:idx val="4"/>
              <c:layout>
                <c:manualLayout>
                  <c:x val="1.9320939761582022E-2"/>
                  <c:y val="2.6483171080652723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AEC-4A6E-AB88-F84A69A70CA9}"/>
                </c:ext>
              </c:extLst>
            </c:dLbl>
            <c:dLbl>
              <c:idx val="5"/>
              <c:layout>
                <c:manualLayout>
                  <c:x val="2.1697117128651442E-2"/>
                  <c:y val="4.4554615859145972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AEC-4A6E-AB88-F84A69A70CA9}"/>
                </c:ext>
              </c:extLst>
            </c:dLbl>
            <c:dLbl>
              <c:idx val="6"/>
              <c:layout>
                <c:manualLayout>
                  <c:x val="2.2288457845208373E-2"/>
                  <c:y val="2.8352937364310944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AEC-4A6E-AB88-F84A69A70CA9}"/>
                </c:ext>
              </c:extLst>
            </c:dLbl>
            <c:dLbl>
              <c:idx val="7"/>
              <c:layout>
                <c:manualLayout>
                  <c:x val="3.2520325203252036E-2"/>
                  <c:y val="4.050419623472991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B5-4A17-AE2A-13E662BDE023}"/>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'データ（居住地等別）（要確認）'!$B$114:$B$121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'データ（居住地等別）（要確認）'!$E$114:$E$121</c:f>
              <c:numCache>
                <c:formatCode>0.0</c:formatCode>
                <c:ptCount val="8"/>
                <c:pt idx="0">
                  <c:v>1.4</c:v>
                </c:pt>
                <c:pt idx="1">
                  <c:v>3.1</c:v>
                </c:pt>
                <c:pt idx="2">
                  <c:v>0</c:v>
                </c:pt>
                <c:pt idx="3">
                  <c:v>0.9</c:v>
                </c:pt>
                <c:pt idx="4">
                  <c:v>0.3</c:v>
                </c:pt>
                <c:pt idx="5">
                  <c:v>0.6</c:v>
                </c:pt>
                <c:pt idx="6">
                  <c:v>0.7</c:v>
                </c:pt>
                <c:pt idx="7">
                  <c:v>2.9</c:v>
                </c:pt>
              </c:numCache>
            </c:numRef>
          </c:val>
          <c:extLst>
            <c:ext xmlns:c16="http://schemas.microsoft.com/office/drawing/2014/chart" uri="{C3380CC4-5D6E-409C-BE32-E72D297353CC}">
              <c16:uniqueId val="{00000009-7AEC-4A6E-AB88-F84A69A70CA9}"/>
            </c:ext>
          </c:extLst>
        </c:ser>
        <c:dLbls>
          <c:showLegendKey val="0"/>
          <c:showVal val="0"/>
          <c:showCatName val="0"/>
          <c:showSerName val="0"/>
          <c:showPercent val="0"/>
          <c:showBubbleSize val="0"/>
        </c:dLbls>
        <c:gapWidth val="40"/>
        <c:overlap val="100"/>
        <c:axId val="199451439"/>
        <c:axId val="1"/>
      </c:barChart>
      <c:lineChart>
        <c:grouping val="standard"/>
        <c:varyColors val="0"/>
        <c:ser>
          <c:idx val="3"/>
          <c:order val="3"/>
          <c:tx>
            <c:strRef>
              <c:f>'データ（居住地等別）（要確認）'!$F$113</c:f>
              <c:strCache>
                <c:ptCount val="1"/>
              </c:strCache>
            </c:strRef>
          </c:tx>
          <c:spPr>
            <a:ln>
              <a:solidFill>
                <a:schemeClr val="bg1"/>
              </a:solidFill>
            </a:ln>
          </c:spPr>
          <c:marker>
            <c:symbol val="none"/>
          </c:marker>
          <c:val>
            <c:numRef>
              <c:f>'データ（居住地等別）（要確認）'!$F$114:$F$121</c:f>
              <c:numCache>
                <c:formatCode>0.0</c:formatCode>
                <c:ptCount val="8"/>
              </c:numCache>
            </c:numRef>
          </c:val>
          <c:smooth val="0"/>
          <c:extLst>
            <c:ext xmlns:c16="http://schemas.microsoft.com/office/drawing/2014/chart" uri="{C3380CC4-5D6E-409C-BE32-E72D297353CC}">
              <c16:uniqueId val="{0000000A-7AEC-4A6E-AB88-F84A69A70CA9}"/>
            </c:ext>
          </c:extLst>
        </c:ser>
        <c:dLbls>
          <c:showLegendKey val="0"/>
          <c:showVal val="0"/>
          <c:showCatName val="0"/>
          <c:showSerName val="0"/>
          <c:showPercent val="0"/>
          <c:showBubbleSize val="0"/>
        </c:dLbls>
        <c:marker val="1"/>
        <c:smooth val="0"/>
        <c:axId val="3"/>
        <c:axId val="4"/>
      </c:lineChart>
      <c:catAx>
        <c:axId val="199451439"/>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日本語用のフォントを使用)"/>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min val="0"/>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99451439"/>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17699146013827916"/>
          <c:y val="0.85869869527178666"/>
          <c:w val="0.70059105443677949"/>
          <c:h val="0.11956559777853859"/>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準備している人の割合</a:t>
            </a:r>
          </a:p>
        </c:rich>
      </c:tx>
      <c:layout>
        <c:manualLayout>
          <c:xMode val="edge"/>
          <c:yMode val="edge"/>
          <c:x val="9.5531580790564743E-2"/>
          <c:y val="5.1724701079031786E-2"/>
        </c:manualLayout>
      </c:layout>
      <c:overlay val="0"/>
      <c:spPr>
        <a:noFill/>
        <a:ln w="25400">
          <a:noFill/>
        </a:ln>
      </c:spPr>
    </c:title>
    <c:autoTitleDeleted val="0"/>
    <c:plotArea>
      <c:layout>
        <c:manualLayout>
          <c:layoutTarget val="inner"/>
          <c:xMode val="edge"/>
          <c:yMode val="edge"/>
          <c:x val="0.14728620863081657"/>
          <c:y val="0.35509742731184329"/>
          <c:w val="0.81606570340830786"/>
          <c:h val="0.53448575838361168"/>
        </c:manualLayout>
      </c:layout>
      <c:barChart>
        <c:barDir val="bar"/>
        <c:grouping val="stacked"/>
        <c:varyColors val="0"/>
        <c:ser>
          <c:idx val="1"/>
          <c:order val="0"/>
          <c:tx>
            <c:strRef>
              <c:f>'データ（Q1～Q12)'!$B$68</c:f>
              <c:strCache>
                <c:ptCount val="1"/>
                <c:pt idx="0">
                  <c:v>準備している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'データ（Q1～Q12)'!$A$69:$A$71</c:f>
              <c:strCache>
                <c:ptCount val="3"/>
                <c:pt idx="0">
                  <c:v>令和８年</c:v>
                </c:pt>
                <c:pt idx="1">
                  <c:v>令和７年※</c:v>
                </c:pt>
                <c:pt idx="2">
                  <c:v>令和６年</c:v>
                </c:pt>
              </c:strCache>
            </c:strRef>
          </c:cat>
          <c:val>
            <c:numRef>
              <c:f>'データ（Q1～Q12)'!$B$69:$B$71</c:f>
              <c:numCache>
                <c:formatCode>0.0</c:formatCode>
                <c:ptCount val="3"/>
                <c:pt idx="0">
                  <c:v>47.6</c:v>
                </c:pt>
                <c:pt idx="1">
                  <c:v>39.200000000000003</c:v>
                </c:pt>
                <c:pt idx="2">
                  <c:v>47.5</c:v>
                </c:pt>
              </c:numCache>
            </c:numRef>
          </c:val>
          <c:extLst>
            <c:ext xmlns:c16="http://schemas.microsoft.com/office/drawing/2014/chart" uri="{C3380CC4-5D6E-409C-BE32-E72D297353CC}">
              <c16:uniqueId val="{00000000-28EB-4FDB-82B6-70431CECD768}"/>
            </c:ext>
          </c:extLst>
        </c:ser>
        <c:ser>
          <c:idx val="0"/>
          <c:order val="1"/>
          <c:tx>
            <c:strRef>
              <c:f>'データ（Q1～Q12)'!$C$68</c:f>
              <c:strCache>
                <c:ptCount val="1"/>
                <c:pt idx="0">
                  <c:v>特に準備していない</c:v>
                </c:pt>
              </c:strCache>
            </c:strRef>
          </c:tx>
          <c:spPr>
            <a:pattFill prst="divot">
              <a:fgClr>
                <a:srgbClr val="00B050"/>
              </a:fgClr>
              <a:bgClr>
                <a:schemeClr val="bg1"/>
              </a:bgClr>
            </a:pattFill>
            <a:ln>
              <a:solidFill>
                <a:srgbClr val="000000"/>
              </a:solidFill>
            </a:ln>
          </c:spPr>
          <c:invertIfNegative val="0"/>
          <c:dLbls>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'データ（Q1～Q12)'!$A$69:$A$71</c:f>
              <c:strCache>
                <c:ptCount val="3"/>
                <c:pt idx="0">
                  <c:v>令和８年</c:v>
                </c:pt>
                <c:pt idx="1">
                  <c:v>令和７年※</c:v>
                </c:pt>
                <c:pt idx="2">
                  <c:v>令和６年</c:v>
                </c:pt>
              </c:strCache>
            </c:strRef>
          </c:cat>
          <c:val>
            <c:numRef>
              <c:f>'データ（Q1～Q12)'!$C$69:$C$71</c:f>
              <c:numCache>
                <c:formatCode>0.0</c:formatCode>
                <c:ptCount val="3"/>
                <c:pt idx="0">
                  <c:v>50.4</c:v>
                </c:pt>
                <c:pt idx="1">
                  <c:v>55.3</c:v>
                </c:pt>
                <c:pt idx="2">
                  <c:v>51.6</c:v>
                </c:pt>
              </c:numCache>
            </c:numRef>
          </c:val>
          <c:extLst>
            <c:ext xmlns:c16="http://schemas.microsoft.com/office/drawing/2014/chart" uri="{C3380CC4-5D6E-409C-BE32-E72D297353CC}">
              <c16:uniqueId val="{00000001-28EB-4FDB-82B6-70431CECD768}"/>
            </c:ext>
          </c:extLst>
        </c:ser>
        <c:ser>
          <c:idx val="2"/>
          <c:order val="2"/>
          <c:tx>
            <c:strRef>
              <c:f>'データ（Q1～Q12)'!$D$68</c:f>
              <c:strCache>
                <c:ptCount val="1"/>
                <c:pt idx="0">
                  <c:v>不明</c:v>
                </c:pt>
              </c:strCache>
            </c:strRef>
          </c:tx>
          <c:spPr>
            <a:pattFill prst="pct25">
              <a:fgClr>
                <a:schemeClr val="accent4">
                  <a:lumMod val="60000"/>
                  <a:lumOff val="40000"/>
                </a:schemeClr>
              </a:fgClr>
              <a:bgClr>
                <a:schemeClr val="bg1"/>
              </a:bgClr>
            </a:pattFill>
            <a:ln>
              <a:solidFill>
                <a:srgbClr val="000000"/>
              </a:solidFill>
            </a:ln>
          </c:spPr>
          <c:invertIfNegative val="0"/>
          <c:dLbls>
            <c:dLbl>
              <c:idx val="0"/>
              <c:layout>
                <c:manualLayout>
                  <c:x val="3.2448476221677458E-2"/>
                  <c:y val="0"/>
                </c:manualLayout>
              </c:layout>
              <c:spPr/>
              <c:txPr>
                <a:bodyPr/>
                <a:lstStyle/>
                <a:p>
                  <a:pPr>
                    <a:defRPr sz="1200" b="1"/>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EB-4FDB-82B6-70431CECD768}"/>
                </c:ext>
              </c:extLst>
            </c:dLbl>
            <c:dLbl>
              <c:idx val="1"/>
              <c:layout>
                <c:manualLayout>
                  <c:x val="1.750283366659512E-4"/>
                  <c:y val="5.832604257122104E-7"/>
                </c:manualLayout>
              </c:layout>
              <c:spPr/>
              <c:txPr>
                <a:bodyPr/>
                <a:lstStyle/>
                <a:p>
                  <a:pPr>
                    <a:defRPr sz="1200" b="1"/>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8EB-4FDB-82B6-70431CECD768}"/>
                </c:ext>
              </c:extLst>
            </c:dLbl>
            <c:dLbl>
              <c:idx val="2"/>
              <c:layout>
                <c:manualLayout>
                  <c:x val="2.6219305083277789E-2"/>
                  <c:y val="0"/>
                </c:manualLayout>
              </c:layout>
              <c:spPr/>
              <c:txPr>
                <a:bodyPr/>
                <a:lstStyle/>
                <a:p>
                  <a:pPr>
                    <a:defRPr sz="1200" b="1"/>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8EB-4FDB-82B6-70431CECD768}"/>
                </c:ext>
              </c:extLst>
            </c:dLbl>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'データ（Q1～Q12)'!$A$69:$A$71</c:f>
              <c:strCache>
                <c:ptCount val="3"/>
                <c:pt idx="0">
                  <c:v>令和８年</c:v>
                </c:pt>
                <c:pt idx="1">
                  <c:v>令和７年※</c:v>
                </c:pt>
                <c:pt idx="2">
                  <c:v>令和６年</c:v>
                </c:pt>
              </c:strCache>
            </c:strRef>
          </c:cat>
          <c:val>
            <c:numRef>
              <c:f>'データ（Q1～Q12)'!$D$69:$D$71</c:f>
              <c:numCache>
                <c:formatCode>0.0</c:formatCode>
                <c:ptCount val="3"/>
                <c:pt idx="0">
                  <c:v>2</c:v>
                </c:pt>
                <c:pt idx="1">
                  <c:v>5.5</c:v>
                </c:pt>
                <c:pt idx="2">
                  <c:v>0.9</c:v>
                </c:pt>
              </c:numCache>
            </c:numRef>
          </c:val>
          <c:extLst>
            <c:ext xmlns:c16="http://schemas.microsoft.com/office/drawing/2014/chart" uri="{C3380CC4-5D6E-409C-BE32-E72D297353CC}">
              <c16:uniqueId val="{00000005-28EB-4FDB-82B6-70431CECD768}"/>
            </c:ext>
          </c:extLst>
        </c:ser>
        <c:dLbls>
          <c:showLegendKey val="0"/>
          <c:showVal val="0"/>
          <c:showCatName val="0"/>
          <c:showSerName val="0"/>
          <c:showPercent val="0"/>
          <c:showBubbleSize val="0"/>
        </c:dLbls>
        <c:gapWidth val="150"/>
        <c:overlap val="100"/>
        <c:axId val="199440879"/>
        <c:axId val="1"/>
      </c:barChart>
      <c:lineChart>
        <c:grouping val="standard"/>
        <c:varyColors val="0"/>
        <c:ser>
          <c:idx val="3"/>
          <c:order val="3"/>
          <c:spPr>
            <a:ln cmpd="dbl">
              <a:solidFill>
                <a:sysClr val="window" lastClr="FFFFFF"/>
              </a:solidFill>
            </a:ln>
          </c:spPr>
          <c:marker>
            <c:symbol val="none"/>
          </c:marker>
          <c:val>
            <c:numRef>
              <c:f>'データ（Q1～Q12)'!$B$93</c:f>
              <c:numCache>
                <c:formatCode>General</c:formatCode>
                <c:ptCount val="1"/>
                <c:pt idx="0">
                  <c:v>0</c:v>
                </c:pt>
              </c:numCache>
            </c:numRef>
          </c:val>
          <c:smooth val="0"/>
          <c:extLst>
            <c:ext xmlns:c16="http://schemas.microsoft.com/office/drawing/2014/chart" uri="{C3380CC4-5D6E-409C-BE32-E72D297353CC}">
              <c16:uniqueId val="{00000006-28EB-4FDB-82B6-70431CECD768}"/>
            </c:ext>
          </c:extLst>
        </c:ser>
        <c:dLbls>
          <c:showLegendKey val="0"/>
          <c:showVal val="0"/>
          <c:showCatName val="0"/>
          <c:showSerName val="0"/>
          <c:showPercent val="0"/>
          <c:showBubbleSize val="0"/>
        </c:dLbls>
        <c:marker val="1"/>
        <c:smooth val="0"/>
        <c:axId val="3"/>
        <c:axId val="4"/>
      </c:lineChart>
      <c:catAx>
        <c:axId val="199440879"/>
        <c:scaling>
          <c:orientation val="maxMin"/>
        </c:scaling>
        <c:delete val="0"/>
        <c:axPos val="l"/>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99440879"/>
        <c:crosses val="autoZero"/>
        <c:crossBetween val="between"/>
        <c:majorUnit val="20"/>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egendEntry>
        <c:idx val="3"/>
        <c:txPr>
          <a:bodyPr/>
          <a:lstStyle/>
          <a:p>
            <a:pPr>
              <a:defRPr sz="2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41176500713594444"/>
          <c:y val="3.3333333333333333E-2"/>
          <c:w val="0.54662885934093253"/>
          <c:h val="0.15555613881598135"/>
        </c:manualLayout>
      </c:layout>
      <c:overlay val="0"/>
      <c:spPr>
        <a:solidFill>
          <a:srgbClr val="FFFFFF"/>
        </a:solidFill>
        <a:ln w="3175">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2"/>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準備している内容（複数回答）</a:t>
            </a:r>
          </a:p>
        </c:rich>
      </c:tx>
      <c:layout>
        <c:manualLayout>
          <c:xMode val="edge"/>
          <c:yMode val="edge"/>
          <c:x val="0.24501843086788666"/>
          <c:y val="4.7115255844416094E-2"/>
        </c:manualLayout>
      </c:layout>
      <c:overlay val="0"/>
      <c:spPr>
        <a:noFill/>
        <a:ln w="25400">
          <a:noFill/>
        </a:ln>
      </c:spPr>
    </c:title>
    <c:autoTitleDeleted val="0"/>
    <c:plotArea>
      <c:layout>
        <c:manualLayout>
          <c:layoutTarget val="inner"/>
          <c:xMode val="edge"/>
          <c:yMode val="edge"/>
          <c:x val="6.8047337278106509E-2"/>
          <c:y val="0.152360674667083"/>
          <c:w val="0.8550295857988166"/>
          <c:h val="0.82676863088850938"/>
        </c:manualLayout>
      </c:layout>
      <c:barChart>
        <c:barDir val="bar"/>
        <c:grouping val="clustered"/>
        <c:varyColors val="0"/>
        <c:ser>
          <c:idx val="0"/>
          <c:order val="0"/>
          <c:tx>
            <c:strRef>
              <c:f>'データ（Q1～Q12)'!$F$68:$N$68</c:f>
              <c:strCache>
                <c:ptCount val="9"/>
                <c:pt idx="0">
                  <c:v>家族分の食料や水、懐中電灯などの非常持出品を常に確保している</c:v>
                </c:pt>
                <c:pt idx="1">
                  <c:v>家具などの転倒防止措置を行っている</c:v>
                </c:pt>
                <c:pt idx="2">
                  <c:v>家族で、自分の住む地域の避難所・避難路や危険箇所などを実際に歩いて確認している</c:v>
                </c:pt>
                <c:pt idx="3">
                  <c:v>家族で年１回以上、災害が起きた場合の具体的対応（連絡方法、集合場所）などを話し合っている</c:v>
                </c:pt>
                <c:pt idx="4">
                  <c:v>地域で実施される防災訓練に年１回以上参加している</c:v>
                </c:pt>
                <c:pt idx="5">
                  <c:v>自分が住む住宅の耐震化について措置を行っている</c:v>
                </c:pt>
                <c:pt idx="6">
                  <c:v>地域の自主防災組織に加入している</c:v>
                </c:pt>
                <c:pt idx="7">
                  <c:v>その他</c:v>
                </c:pt>
                <c:pt idx="8">
                  <c:v>不明</c:v>
                </c:pt>
              </c:strCache>
            </c:strRef>
          </c:tx>
          <c:spPr>
            <a:pattFill prst="openDmnd">
              <a:fgClr>
                <a:srgbClr val="FF0000"/>
              </a:fgClr>
              <a:bgClr>
                <a:schemeClr val="bg1"/>
              </a:bgClr>
            </a:pattFill>
            <a:ln w="12700">
              <a:solidFill>
                <a:srgbClr val="000000"/>
              </a:solidFill>
              <a:prstDash val="solid"/>
            </a:ln>
          </c:spPr>
          <c:invertIfNegative val="0"/>
          <c:dPt>
            <c:idx val="0"/>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0-F622-422B-A2C8-362529CAA843}"/>
              </c:ext>
            </c:extLst>
          </c:dPt>
          <c:dPt>
            <c:idx val="1"/>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1-F622-422B-A2C8-362529CAA843}"/>
              </c:ext>
            </c:extLst>
          </c:dPt>
          <c:dPt>
            <c:idx val="2"/>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2-F622-422B-A2C8-362529CAA843}"/>
              </c:ext>
            </c:extLst>
          </c:dPt>
          <c:dPt>
            <c:idx val="3"/>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3-F622-422B-A2C8-362529CAA843}"/>
              </c:ext>
            </c:extLst>
          </c:dPt>
          <c:dPt>
            <c:idx val="4"/>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4-F622-422B-A2C8-362529CAA843}"/>
              </c:ext>
            </c:extLst>
          </c:dPt>
          <c:dPt>
            <c:idx val="5"/>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5-F622-422B-A2C8-362529CAA843}"/>
              </c:ext>
            </c:extLst>
          </c:dPt>
          <c:dPt>
            <c:idx val="6"/>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6-F622-422B-A2C8-362529CAA843}"/>
              </c:ext>
            </c:extLst>
          </c:dPt>
          <c:dPt>
            <c:idx val="7"/>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7-F622-422B-A2C8-362529CAA843}"/>
              </c:ext>
            </c:extLst>
          </c:dPt>
          <c:dPt>
            <c:idx val="8"/>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8-F622-422B-A2C8-362529CAA843}"/>
              </c:ext>
            </c:extLst>
          </c:dPt>
          <c:dLbls>
            <c:spPr>
              <a:noFill/>
              <a:ln w="25400">
                <a:noFill/>
              </a:ln>
            </c:spPr>
            <c:txPr>
              <a:bodyPr wrap="square" lIns="38100" tIns="19050" rIns="38100" bIns="19050" anchor="ctr">
                <a:spAutoFit/>
              </a:bodyPr>
              <a:lstStyle/>
              <a:p>
                <a:pPr>
                  <a:defRPr sz="105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'データ（Q1～Q12)'!$F$69:$N$69</c:f>
              <c:numCache>
                <c:formatCode>0.0</c:formatCode>
                <c:ptCount val="9"/>
                <c:pt idx="0">
                  <c:v>77.682076736516592</c:v>
                </c:pt>
                <c:pt idx="1">
                  <c:v>42.830936227272325</c:v>
                </c:pt>
                <c:pt idx="2">
                  <c:v>31.116316031277211</c:v>
                </c:pt>
                <c:pt idx="3">
                  <c:v>25.472379685656612</c:v>
                </c:pt>
                <c:pt idx="4">
                  <c:v>21.502003696092011</c:v>
                </c:pt>
                <c:pt idx="5">
                  <c:v>18.82581472171826</c:v>
                </c:pt>
                <c:pt idx="6">
                  <c:v>12.159840169849346</c:v>
                </c:pt>
                <c:pt idx="7">
                  <c:v>2.5358694647883784</c:v>
                </c:pt>
                <c:pt idx="8">
                  <c:v>0.15469802177022335</c:v>
                </c:pt>
              </c:numCache>
            </c:numRef>
          </c:val>
          <c:extLst>
            <c:ext xmlns:c16="http://schemas.microsoft.com/office/drawing/2014/chart" uri="{C3380CC4-5D6E-409C-BE32-E72D297353CC}">
              <c16:uniqueId val="{00000009-F622-422B-A2C8-362529CAA843}"/>
            </c:ext>
          </c:extLst>
        </c:ser>
        <c:dLbls>
          <c:showLegendKey val="0"/>
          <c:showVal val="0"/>
          <c:showCatName val="0"/>
          <c:showSerName val="0"/>
          <c:showPercent val="0"/>
          <c:showBubbleSize val="0"/>
        </c:dLbls>
        <c:gapWidth val="80"/>
        <c:axId val="199463439"/>
        <c:axId val="1"/>
      </c:barChart>
      <c:catAx>
        <c:axId val="199463439"/>
        <c:scaling>
          <c:orientation val="maxMin"/>
        </c:scaling>
        <c:delete val="1"/>
        <c:axPos val="l"/>
        <c:majorTickMark val="out"/>
        <c:minorTickMark val="none"/>
        <c:tickLblPos val="nextTo"/>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99463439"/>
        <c:crosses val="autoZero"/>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特に準備していない理由</a:t>
            </a:r>
          </a:p>
          <a:p>
            <a:pPr>
              <a:defRPr sz="1100" b="0" i="0" u="none" strike="noStrike" baseline="0">
                <a:solidFill>
                  <a:srgbClr val="000000"/>
                </a:solidFill>
                <a:latin typeface="ＭＳ Ｐゴシック"/>
                <a:ea typeface="ＭＳ Ｐゴシック"/>
                <a:cs typeface="ＭＳ Ｐゴシック"/>
              </a:defRPr>
            </a:pPr>
            <a:endParaRPr lang="ja-JP" altLang="en-US" sz="1100" b="0" i="0" u="none" strike="noStrike" baseline="0">
              <a:solidFill>
                <a:srgbClr val="000000"/>
              </a:solidFill>
              <a:latin typeface="ＭＳ Ｐゴシック"/>
              <a:ea typeface="ＭＳ Ｐゴシック"/>
            </a:endParaRPr>
          </a:p>
        </c:rich>
      </c:tx>
      <c:layout>
        <c:manualLayout>
          <c:xMode val="edge"/>
          <c:yMode val="edge"/>
          <c:x val="5.6879185326146824E-2"/>
          <c:y val="5.1723668129270102E-2"/>
        </c:manualLayout>
      </c:layout>
      <c:overlay val="0"/>
      <c:spPr>
        <a:noFill/>
        <a:ln w="25400">
          <a:noFill/>
        </a:ln>
      </c:spPr>
    </c:title>
    <c:autoTitleDeleted val="0"/>
    <c:plotArea>
      <c:layout>
        <c:manualLayout>
          <c:layoutTarget val="inner"/>
          <c:xMode val="edge"/>
          <c:yMode val="edge"/>
          <c:x val="0.11672290086673479"/>
          <c:y val="0.35902817896676165"/>
          <c:w val="0.84534172012868869"/>
          <c:h val="0.53448584726165738"/>
        </c:manualLayout>
      </c:layout>
      <c:barChart>
        <c:barDir val="bar"/>
        <c:grouping val="stacked"/>
        <c:varyColors val="0"/>
        <c:ser>
          <c:idx val="1"/>
          <c:order val="0"/>
          <c:tx>
            <c:strRef>
              <c:f>'データ（Q1～Q12)'!$Q$68</c:f>
              <c:strCache>
                <c:ptCount val="1"/>
                <c:pt idx="0">
                  <c:v>そもそも準備の必要がない、あるいは準備をすることは無駄だから</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'データ（Q1～Q12)'!$P$69:$P$70</c:f>
              <c:strCache>
                <c:ptCount val="2"/>
                <c:pt idx="0">
                  <c:v>令和８年</c:v>
                </c:pt>
                <c:pt idx="1">
                  <c:v>令和６年</c:v>
                </c:pt>
              </c:strCache>
            </c:strRef>
          </c:cat>
          <c:val>
            <c:numRef>
              <c:f>'データ（Q1～Q12)'!$Q$69:$Q$70</c:f>
              <c:numCache>
                <c:formatCode>0.0</c:formatCode>
                <c:ptCount val="2"/>
                <c:pt idx="0">
                  <c:v>5.4</c:v>
                </c:pt>
                <c:pt idx="1">
                  <c:v>4.7</c:v>
                </c:pt>
              </c:numCache>
            </c:numRef>
          </c:val>
          <c:extLst>
            <c:ext xmlns:c16="http://schemas.microsoft.com/office/drawing/2014/chart" uri="{C3380CC4-5D6E-409C-BE32-E72D297353CC}">
              <c16:uniqueId val="{00000000-8B97-40D3-961D-E01A98715DB4}"/>
            </c:ext>
          </c:extLst>
        </c:ser>
        <c:ser>
          <c:idx val="0"/>
          <c:order val="1"/>
          <c:tx>
            <c:strRef>
              <c:f>'データ（Q1～Q12)'!$R$68</c:f>
              <c:strCache>
                <c:ptCount val="1"/>
                <c:pt idx="0">
                  <c:v>準備は必要だと思うが、準備に至っていない</c:v>
                </c:pt>
              </c:strCache>
            </c:strRef>
          </c:tx>
          <c:spPr>
            <a:pattFill prst="divot">
              <a:fgClr>
                <a:srgbClr val="00B050"/>
              </a:fgClr>
              <a:bgClr>
                <a:schemeClr val="bg1"/>
              </a:bgClr>
            </a:pattFill>
            <a:ln>
              <a:solidFill>
                <a:srgbClr val="000000"/>
              </a:solidFill>
            </a:ln>
          </c:spPr>
          <c:invertIfNegative val="0"/>
          <c:dLbls>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'データ（Q1～Q12)'!$P$69:$P$70</c:f>
              <c:strCache>
                <c:ptCount val="2"/>
                <c:pt idx="0">
                  <c:v>令和８年</c:v>
                </c:pt>
                <c:pt idx="1">
                  <c:v>令和６年</c:v>
                </c:pt>
              </c:strCache>
            </c:strRef>
          </c:cat>
          <c:val>
            <c:numRef>
              <c:f>'データ（Q1～Q12)'!$R$69:$R$70</c:f>
              <c:numCache>
                <c:formatCode>0.0</c:formatCode>
                <c:ptCount val="2"/>
                <c:pt idx="0">
                  <c:v>94</c:v>
                </c:pt>
                <c:pt idx="1">
                  <c:v>94.3</c:v>
                </c:pt>
              </c:numCache>
            </c:numRef>
          </c:val>
          <c:extLst>
            <c:ext xmlns:c16="http://schemas.microsoft.com/office/drawing/2014/chart" uri="{C3380CC4-5D6E-409C-BE32-E72D297353CC}">
              <c16:uniqueId val="{00000001-8B97-40D3-961D-E01A98715DB4}"/>
            </c:ext>
          </c:extLst>
        </c:ser>
        <c:ser>
          <c:idx val="2"/>
          <c:order val="2"/>
          <c:tx>
            <c:strRef>
              <c:f>'データ（Q1～Q12)'!$S$68</c:f>
              <c:strCache>
                <c:ptCount val="1"/>
                <c:pt idx="0">
                  <c:v>不明</c:v>
                </c:pt>
              </c:strCache>
            </c:strRef>
          </c:tx>
          <c:spPr>
            <a:pattFill prst="pct25">
              <a:fgClr>
                <a:schemeClr val="accent4">
                  <a:lumMod val="60000"/>
                  <a:lumOff val="40000"/>
                </a:schemeClr>
              </a:fgClr>
              <a:bgClr>
                <a:schemeClr val="bg1"/>
              </a:bgClr>
            </a:pattFill>
            <a:ln>
              <a:solidFill>
                <a:srgbClr val="000000"/>
              </a:solidFill>
            </a:ln>
          </c:spPr>
          <c:invertIfNegative val="0"/>
          <c:dLbls>
            <c:dLbl>
              <c:idx val="0"/>
              <c:layout>
                <c:manualLayout>
                  <c:x val="2.7013989387361312E-2"/>
                  <c:y val="9.0870490942001433E-17"/>
                </c:manualLayout>
              </c:layout>
              <c:spPr/>
              <c:txPr>
                <a:bodyPr/>
                <a:lstStyle/>
                <a:p>
                  <a:pPr>
                    <a:defRPr sz="1200" b="1"/>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B97-40D3-961D-E01A98715DB4}"/>
                </c:ext>
              </c:extLst>
            </c:dLbl>
            <c:dLbl>
              <c:idx val="1"/>
              <c:layout>
                <c:manualLayout>
                  <c:x val="2.8943560057887119E-2"/>
                  <c:y val="0"/>
                </c:manualLayout>
              </c:layout>
              <c:numFmt formatCode="#,##0.0_);[Red]\(#,##0.0\)" sourceLinked="0"/>
              <c:spPr/>
              <c:txPr>
                <a:bodyPr/>
                <a:lstStyle/>
                <a:p>
                  <a:pPr>
                    <a:defRPr sz="1200" b="1"/>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B97-40D3-961D-E01A98715DB4}"/>
                </c:ext>
              </c:extLst>
            </c:dLbl>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'データ（Q1～Q12)'!$P$69:$P$70</c:f>
              <c:strCache>
                <c:ptCount val="2"/>
                <c:pt idx="0">
                  <c:v>令和８年</c:v>
                </c:pt>
                <c:pt idx="1">
                  <c:v>令和６年</c:v>
                </c:pt>
              </c:strCache>
            </c:strRef>
          </c:cat>
          <c:val>
            <c:numRef>
              <c:f>'データ（Q1～Q12)'!$S$69:$S$70</c:f>
              <c:numCache>
                <c:formatCode>0.0</c:formatCode>
                <c:ptCount val="2"/>
                <c:pt idx="0">
                  <c:v>0.6</c:v>
                </c:pt>
                <c:pt idx="1">
                  <c:v>1</c:v>
                </c:pt>
              </c:numCache>
            </c:numRef>
          </c:val>
          <c:extLst>
            <c:ext xmlns:c16="http://schemas.microsoft.com/office/drawing/2014/chart" uri="{C3380CC4-5D6E-409C-BE32-E72D297353CC}">
              <c16:uniqueId val="{00000004-8B97-40D3-961D-E01A98715DB4}"/>
            </c:ext>
          </c:extLst>
        </c:ser>
        <c:dLbls>
          <c:showLegendKey val="0"/>
          <c:showVal val="0"/>
          <c:showCatName val="0"/>
          <c:showSerName val="0"/>
          <c:showPercent val="0"/>
          <c:showBubbleSize val="0"/>
        </c:dLbls>
        <c:gapWidth val="150"/>
        <c:overlap val="100"/>
        <c:axId val="199461519"/>
        <c:axId val="1"/>
      </c:barChart>
      <c:lineChart>
        <c:grouping val="standard"/>
        <c:varyColors val="0"/>
        <c:ser>
          <c:idx val="3"/>
          <c:order val="3"/>
          <c:spPr>
            <a:ln>
              <a:solidFill>
                <a:sysClr val="window" lastClr="FFFFFF"/>
              </a:solidFill>
            </a:ln>
          </c:spPr>
          <c:marker>
            <c:symbol val="none"/>
          </c:marker>
          <c:val>
            <c:numRef>
              <c:f>'データ（Q1～Q12)'!$T$95:$T$96</c:f>
              <c:numCache>
                <c:formatCode>General</c:formatCode>
                <c:ptCount val="2"/>
              </c:numCache>
            </c:numRef>
          </c:val>
          <c:smooth val="0"/>
          <c:extLst>
            <c:ext xmlns:c16="http://schemas.microsoft.com/office/drawing/2014/chart" uri="{C3380CC4-5D6E-409C-BE32-E72D297353CC}">
              <c16:uniqueId val="{00000005-8B97-40D3-961D-E01A98715DB4}"/>
            </c:ext>
          </c:extLst>
        </c:ser>
        <c:dLbls>
          <c:showLegendKey val="0"/>
          <c:showVal val="0"/>
          <c:showCatName val="0"/>
          <c:showSerName val="0"/>
          <c:showPercent val="0"/>
          <c:showBubbleSize val="0"/>
        </c:dLbls>
        <c:marker val="1"/>
        <c:smooth val="0"/>
        <c:axId val="3"/>
        <c:axId val="4"/>
      </c:lineChart>
      <c:catAx>
        <c:axId val="199461519"/>
        <c:scaling>
          <c:orientation val="maxMin"/>
        </c:scaling>
        <c:delete val="0"/>
        <c:axPos val="l"/>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99461519"/>
        <c:crosses val="autoZero"/>
        <c:crossBetween val="between"/>
        <c:majorUnit val="20"/>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egendEntry>
        <c:idx val="3"/>
        <c:txPr>
          <a:bodyPr/>
          <a:lstStyle/>
          <a:p>
            <a:pPr>
              <a:defRPr sz="92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20405225034280267"/>
          <c:y val="3.4351145038167941E-2"/>
          <c:w val="0.74240277128890009"/>
          <c:h val="0.21374085872853676"/>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2"/>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準備に至っていない理由（複数回答）</a:t>
            </a:r>
          </a:p>
        </c:rich>
      </c:tx>
      <c:layout>
        <c:manualLayout>
          <c:xMode val="edge"/>
          <c:yMode val="edge"/>
          <c:x val="0.17111954320473172"/>
          <c:y val="9.8910286816557575E-3"/>
        </c:manualLayout>
      </c:layout>
      <c:overlay val="0"/>
      <c:spPr>
        <a:noFill/>
        <a:ln w="25400">
          <a:noFill/>
        </a:ln>
      </c:spPr>
    </c:title>
    <c:autoTitleDeleted val="0"/>
    <c:plotArea>
      <c:layout>
        <c:manualLayout>
          <c:layoutTarget val="inner"/>
          <c:xMode val="edge"/>
          <c:yMode val="edge"/>
          <c:x val="6.485054539564257E-2"/>
          <c:y val="0.11574511662145195"/>
          <c:w val="0.86170324668494336"/>
          <c:h val="0.84936137043194426"/>
        </c:manualLayout>
      </c:layout>
      <c:barChart>
        <c:barDir val="bar"/>
        <c:grouping val="clustered"/>
        <c:varyColors val="0"/>
        <c:ser>
          <c:idx val="2"/>
          <c:order val="0"/>
          <c:spPr>
            <a:pattFill prst="openDmnd">
              <a:fgClr>
                <a:srgbClr val="FF0000"/>
              </a:fgClr>
              <a:bgClr>
                <a:schemeClr val="bg1"/>
              </a:bgClr>
            </a:pattFill>
            <a:ln w="12700">
              <a:solidFill>
                <a:srgbClr val="000000"/>
              </a:solidFill>
              <a:prstDash val="solid"/>
            </a:ln>
          </c:spPr>
          <c:invertIfNegative val="0"/>
          <c:dPt>
            <c:idx val="0"/>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0-1A7C-46D4-9AC5-B7222C5C0131}"/>
              </c:ext>
            </c:extLst>
          </c:dPt>
          <c:dPt>
            <c:idx val="1"/>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1-1A7C-46D4-9AC5-B7222C5C0131}"/>
              </c:ext>
            </c:extLst>
          </c:dPt>
          <c:dPt>
            <c:idx val="2"/>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2-1A7C-46D4-9AC5-B7222C5C0131}"/>
              </c:ext>
            </c:extLst>
          </c:dPt>
          <c:dPt>
            <c:idx val="3"/>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3-1A7C-46D4-9AC5-B7222C5C0131}"/>
              </c:ext>
            </c:extLst>
          </c:dPt>
          <c:dPt>
            <c:idx val="4"/>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4-1A7C-46D4-9AC5-B7222C5C0131}"/>
              </c:ext>
            </c:extLst>
          </c:dPt>
          <c:dPt>
            <c:idx val="5"/>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5-1A7C-46D4-9AC5-B7222C5C0131}"/>
              </c:ext>
            </c:extLst>
          </c:dPt>
          <c:dPt>
            <c:idx val="6"/>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6-1A7C-46D4-9AC5-B7222C5C0131}"/>
              </c:ext>
            </c:extLst>
          </c:dPt>
          <c:dPt>
            <c:idx val="7"/>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7-1A7C-46D4-9AC5-B7222C5C0131}"/>
              </c:ext>
            </c:extLst>
          </c:dPt>
          <c:dLbls>
            <c:dLbl>
              <c:idx val="0"/>
              <c:layout>
                <c:manualLayout>
                  <c:x val="-8.776567965576805E-3"/>
                  <c:y val="2.3656822077051149E-3"/>
                </c:manualLayout>
              </c:layout>
              <c:spPr>
                <a:noFill/>
                <a:ln w="25400">
                  <a:noFill/>
                </a:ln>
              </c:spPr>
              <c:txPr>
                <a:bodyPr/>
                <a:lstStyle/>
                <a:p>
                  <a:pPr>
                    <a:defRPr sz="105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A7C-46D4-9AC5-B7222C5C0131}"/>
                </c:ext>
              </c:extLst>
            </c:dLbl>
            <c:dLbl>
              <c:idx val="1"/>
              <c:layout>
                <c:manualLayout>
                  <c:x val="-8.3616687569822191E-3"/>
                  <c:y val="-4.4690628182518189E-3"/>
                </c:manualLayout>
              </c:layout>
              <c:spPr>
                <a:noFill/>
                <a:ln w="25400">
                  <a:noFill/>
                </a:ln>
              </c:spPr>
              <c:txPr>
                <a:bodyPr/>
                <a:lstStyle/>
                <a:p>
                  <a:pPr>
                    <a:defRPr sz="105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A7C-46D4-9AC5-B7222C5C0131}"/>
                </c:ext>
              </c:extLst>
            </c:dLbl>
            <c:spPr>
              <a:noFill/>
              <a:ln w="25400">
                <a:noFill/>
              </a:ln>
            </c:spPr>
            <c:txPr>
              <a:bodyPr wrap="square" lIns="38100" tIns="19050" rIns="38100" bIns="19050" anchor="ctr">
                <a:spAutoFit/>
              </a:bodyPr>
              <a:lstStyle/>
              <a:p>
                <a:pPr>
                  <a:defRPr sz="105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'データ（Q1～Q12)'!$U$68:$AB$68</c:f>
              <c:strCache>
                <c:ptCount val="8"/>
                <c:pt idx="0">
                  <c:v>どのような危険があるかわからないから、何を準備したらよいかわからない</c:v>
                </c:pt>
                <c:pt idx="1">
                  <c:v>準備に費用がかかるから</c:v>
                </c:pt>
                <c:pt idx="2">
                  <c:v>手間がかかってわずらわしいから</c:v>
                </c:pt>
                <c:pt idx="3">
                  <c:v>準備しても災害が起きないと無駄になるから</c:v>
                </c:pt>
                <c:pt idx="4">
                  <c:v>周囲の人も準備していないから</c:v>
                </c:pt>
                <c:pt idx="5">
                  <c:v>被災体験や、災害の場面などを見たことがないから</c:v>
                </c:pt>
                <c:pt idx="6">
                  <c:v>その他</c:v>
                </c:pt>
                <c:pt idx="7">
                  <c:v>不明</c:v>
                </c:pt>
              </c:strCache>
            </c:strRef>
          </c:cat>
          <c:val>
            <c:numRef>
              <c:f>'データ（Q1～Q12)'!$U$69:$AB$69</c:f>
              <c:numCache>
                <c:formatCode>0.0</c:formatCode>
                <c:ptCount val="8"/>
                <c:pt idx="0">
                  <c:v>46.9151589617219</c:v>
                </c:pt>
                <c:pt idx="1">
                  <c:v>31.207497842930724</c:v>
                </c:pt>
                <c:pt idx="2">
                  <c:v>20.531818945203089</c:v>
                </c:pt>
                <c:pt idx="3">
                  <c:v>8.90967424782915</c:v>
                </c:pt>
                <c:pt idx="4">
                  <c:v>6.4401176281080286</c:v>
                </c:pt>
                <c:pt idx="5">
                  <c:v>4.1103563279049009</c:v>
                </c:pt>
                <c:pt idx="6">
                  <c:v>14.152896649268618</c:v>
                </c:pt>
                <c:pt idx="7">
                  <c:v>1.8510779094905248</c:v>
                </c:pt>
              </c:numCache>
            </c:numRef>
          </c:val>
          <c:extLst>
            <c:ext xmlns:c16="http://schemas.microsoft.com/office/drawing/2014/chart" uri="{C3380CC4-5D6E-409C-BE32-E72D297353CC}">
              <c16:uniqueId val="{00000008-1A7C-46D4-9AC5-B7222C5C0131}"/>
            </c:ext>
          </c:extLst>
        </c:ser>
        <c:dLbls>
          <c:showLegendKey val="0"/>
          <c:showVal val="0"/>
          <c:showCatName val="0"/>
          <c:showSerName val="0"/>
          <c:showPercent val="0"/>
          <c:showBubbleSize val="0"/>
        </c:dLbls>
        <c:gapWidth val="80"/>
        <c:axId val="199474479"/>
        <c:axId val="1"/>
      </c:barChart>
      <c:catAx>
        <c:axId val="199474479"/>
        <c:scaling>
          <c:orientation val="maxMin"/>
        </c:scaling>
        <c:delete val="1"/>
        <c:axPos val="l"/>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99474479"/>
        <c:crosses val="autoZero"/>
        <c:crossBetween val="between"/>
        <c:majorUnit val="20"/>
      </c:valAx>
      <c:spPr>
        <a:solidFill>
          <a:srgbClr val="FFFFFF"/>
        </a:solid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&amp;C24</c:oddFooter>
    </c:headerFooter>
    <c:pageMargins b="0.98399999999999999" l="0.78700000000000003" r="0.78700000000000003" t="0.98399999999999999" header="0.51200000000000001" footer="0.51200000000000001"/>
    <c:pageSetup paperSize="9" orientation="landscape"/>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240711061559786E-2"/>
          <c:y val="0.10456761453368718"/>
          <c:w val="0.85993434449012462"/>
          <c:h val="0.73918486135882333"/>
        </c:manualLayout>
      </c:layout>
      <c:barChart>
        <c:barDir val="bar"/>
        <c:grouping val="percentStacked"/>
        <c:varyColors val="0"/>
        <c:ser>
          <c:idx val="0"/>
          <c:order val="0"/>
          <c:tx>
            <c:strRef>
              <c:f>'データ（居住地等別）（要確認）'!$C$123</c:f>
              <c:strCache>
                <c:ptCount val="1"/>
                <c:pt idx="0">
                  <c:v>準備している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'データ（居住地等別）（要確認）'!$B$124:$B$128</c:f>
              <c:strCache>
                <c:ptCount val="5"/>
                <c:pt idx="0">
                  <c:v>県計</c:v>
                </c:pt>
                <c:pt idx="1">
                  <c:v>県央</c:v>
                </c:pt>
                <c:pt idx="2">
                  <c:v>県南</c:v>
                </c:pt>
                <c:pt idx="3">
                  <c:v>沿岸</c:v>
                </c:pt>
                <c:pt idx="4">
                  <c:v>県北</c:v>
                </c:pt>
              </c:strCache>
            </c:strRef>
          </c:cat>
          <c:val>
            <c:numRef>
              <c:f>'データ（居住地等別）（要確認）'!$C$124:$C$128</c:f>
              <c:numCache>
                <c:formatCode>0.0</c:formatCode>
                <c:ptCount val="5"/>
                <c:pt idx="0">
                  <c:v>47.6</c:v>
                </c:pt>
                <c:pt idx="1">
                  <c:v>48</c:v>
                </c:pt>
                <c:pt idx="2">
                  <c:v>45.4</c:v>
                </c:pt>
                <c:pt idx="3">
                  <c:v>58.2</c:v>
                </c:pt>
                <c:pt idx="4">
                  <c:v>38.4</c:v>
                </c:pt>
              </c:numCache>
            </c:numRef>
          </c:val>
          <c:extLst>
            <c:ext xmlns:c16="http://schemas.microsoft.com/office/drawing/2014/chart" uri="{C3380CC4-5D6E-409C-BE32-E72D297353CC}">
              <c16:uniqueId val="{00000000-699A-4EFA-92A9-AD01E0A25001}"/>
            </c:ext>
          </c:extLst>
        </c:ser>
        <c:ser>
          <c:idx val="1"/>
          <c:order val="1"/>
          <c:tx>
            <c:strRef>
              <c:f>'データ（居住地等別）（要確認）'!$D$123</c:f>
              <c:strCache>
                <c:ptCount val="1"/>
                <c:pt idx="0">
                  <c:v>特に準備していない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'データ（居住地等別）（要確認）'!$B$124:$B$128</c:f>
              <c:strCache>
                <c:ptCount val="5"/>
                <c:pt idx="0">
                  <c:v>県計</c:v>
                </c:pt>
                <c:pt idx="1">
                  <c:v>県央</c:v>
                </c:pt>
                <c:pt idx="2">
                  <c:v>県南</c:v>
                </c:pt>
                <c:pt idx="3">
                  <c:v>沿岸</c:v>
                </c:pt>
                <c:pt idx="4">
                  <c:v>県北</c:v>
                </c:pt>
              </c:strCache>
            </c:strRef>
          </c:cat>
          <c:val>
            <c:numRef>
              <c:f>'データ（居住地等別）（要確認）'!$D$124:$D$128</c:f>
              <c:numCache>
                <c:formatCode>0.0</c:formatCode>
                <c:ptCount val="5"/>
                <c:pt idx="0">
                  <c:v>50.4</c:v>
                </c:pt>
                <c:pt idx="1">
                  <c:v>50.4</c:v>
                </c:pt>
                <c:pt idx="2">
                  <c:v>52.300000000000011</c:v>
                </c:pt>
                <c:pt idx="3">
                  <c:v>39.700000000000003</c:v>
                </c:pt>
                <c:pt idx="4">
                  <c:v>59.7</c:v>
                </c:pt>
              </c:numCache>
            </c:numRef>
          </c:val>
          <c:extLst>
            <c:ext xmlns:c16="http://schemas.microsoft.com/office/drawing/2014/chart" uri="{C3380CC4-5D6E-409C-BE32-E72D297353CC}">
              <c16:uniqueId val="{00000001-699A-4EFA-92A9-AD01E0A25001}"/>
            </c:ext>
          </c:extLst>
        </c:ser>
        <c:ser>
          <c:idx val="2"/>
          <c:order val="2"/>
          <c:tx>
            <c:strRef>
              <c:f>'データ（居住地等別）（要確認）'!$E$123</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2.6933036110566626E-2"/>
                  <c:y val="-4.8148153764730681E-3"/>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9A-4EFA-92A9-AD01E0A25001}"/>
                </c:ext>
              </c:extLst>
            </c:dLbl>
            <c:dLbl>
              <c:idx val="1"/>
              <c:layout>
                <c:manualLayout>
                  <c:x val="2.6099142051012807E-2"/>
                  <c:y val="7.5823864196426272E-7"/>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9A-4EFA-92A9-AD01E0A25001}"/>
                </c:ext>
              </c:extLst>
            </c:dLbl>
            <c:dLbl>
              <c:idx val="2"/>
              <c:layout>
                <c:manualLayout>
                  <c:x val="2.8856824404178527E-2"/>
                  <c:y val="7.5823864196426272E-7"/>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99A-4EFA-92A9-AD01E0A25001}"/>
                </c:ext>
              </c:extLst>
            </c:dLbl>
            <c:dLbl>
              <c:idx val="3"/>
              <c:layout>
                <c:manualLayout>
                  <c:x val="2.8906373999619438E-2"/>
                  <c:y val="4.7619047619048491E-3"/>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99A-4EFA-92A9-AD01E0A25001}"/>
                </c:ext>
              </c:extLst>
            </c:dLbl>
            <c:dLbl>
              <c:idx val="4"/>
              <c:layout>
                <c:manualLayout>
                  <c:x val="2.6933036110566626E-2"/>
                  <c:y val="0"/>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99A-4EFA-92A9-AD01E0A25001}"/>
                </c:ext>
              </c:extLst>
            </c:dLbl>
            <c:numFmt formatCode="0.0_ " sourceLinked="0"/>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'データ（居住地等別）（要確認）'!$B$124:$B$128</c:f>
              <c:strCache>
                <c:ptCount val="5"/>
                <c:pt idx="0">
                  <c:v>県計</c:v>
                </c:pt>
                <c:pt idx="1">
                  <c:v>県央</c:v>
                </c:pt>
                <c:pt idx="2">
                  <c:v>県南</c:v>
                </c:pt>
                <c:pt idx="3">
                  <c:v>沿岸</c:v>
                </c:pt>
                <c:pt idx="4">
                  <c:v>県北</c:v>
                </c:pt>
              </c:strCache>
            </c:strRef>
          </c:cat>
          <c:val>
            <c:numRef>
              <c:f>'データ（居住地等別）（要確認）'!$E$124:$E$128</c:f>
              <c:numCache>
                <c:formatCode>0.0</c:formatCode>
                <c:ptCount val="5"/>
                <c:pt idx="0">
                  <c:v>2</c:v>
                </c:pt>
                <c:pt idx="1">
                  <c:v>1.6</c:v>
                </c:pt>
                <c:pt idx="2">
                  <c:v>2.2999999999999998</c:v>
                </c:pt>
                <c:pt idx="3">
                  <c:v>2.1</c:v>
                </c:pt>
                <c:pt idx="4">
                  <c:v>1.9</c:v>
                </c:pt>
              </c:numCache>
            </c:numRef>
          </c:val>
          <c:extLst>
            <c:ext xmlns:c16="http://schemas.microsoft.com/office/drawing/2014/chart" uri="{C3380CC4-5D6E-409C-BE32-E72D297353CC}">
              <c16:uniqueId val="{00000007-699A-4EFA-92A9-AD01E0A25001}"/>
            </c:ext>
          </c:extLst>
        </c:ser>
        <c:dLbls>
          <c:showLegendKey val="0"/>
          <c:showVal val="0"/>
          <c:showCatName val="0"/>
          <c:showSerName val="0"/>
          <c:showPercent val="0"/>
          <c:showBubbleSize val="0"/>
        </c:dLbls>
        <c:gapWidth val="40"/>
        <c:overlap val="100"/>
        <c:axId val="199470639"/>
        <c:axId val="1"/>
      </c:barChart>
      <c:lineChart>
        <c:grouping val="standard"/>
        <c:varyColors val="0"/>
        <c:ser>
          <c:idx val="3"/>
          <c:order val="3"/>
          <c:tx>
            <c:strRef>
              <c:f>'データ（居住地等別）（要確認）'!$F$123</c:f>
              <c:strCache>
                <c:ptCount val="1"/>
              </c:strCache>
            </c:strRef>
          </c:tx>
          <c:spPr>
            <a:ln>
              <a:solidFill>
                <a:schemeClr val="bg1"/>
              </a:solidFill>
            </a:ln>
          </c:spPr>
          <c:marker>
            <c:symbol val="none"/>
          </c:marker>
          <c:val>
            <c:numRef>
              <c:f>'データ（居住地等別）（要確認）'!$F$124:$F$128</c:f>
              <c:numCache>
                <c:formatCode>0.0</c:formatCode>
                <c:ptCount val="5"/>
              </c:numCache>
            </c:numRef>
          </c:val>
          <c:smooth val="0"/>
          <c:extLst>
            <c:ext xmlns:c16="http://schemas.microsoft.com/office/drawing/2014/chart" uri="{C3380CC4-5D6E-409C-BE32-E72D297353CC}">
              <c16:uniqueId val="{00000008-699A-4EFA-92A9-AD01E0A25001}"/>
            </c:ext>
          </c:extLst>
        </c:ser>
        <c:dLbls>
          <c:showLegendKey val="0"/>
          <c:showVal val="0"/>
          <c:showCatName val="0"/>
          <c:showSerName val="0"/>
          <c:showPercent val="0"/>
          <c:showBubbleSize val="0"/>
        </c:dLbls>
        <c:marker val="1"/>
        <c:smooth val="0"/>
        <c:axId val="3"/>
        <c:axId val="4"/>
      </c:lineChart>
      <c:catAx>
        <c:axId val="199470639"/>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199470639"/>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14208471728644537"/>
          <c:y val="0.81522005401498721"/>
          <c:w val="0.79793618718014236"/>
          <c:h val="0.18116018106432352"/>
        </c:manualLayout>
      </c:layout>
      <c:overlay val="0"/>
      <c:spPr>
        <a:noFill/>
        <a:ln w="3175">
          <a:noFill/>
          <a:prstDash val="solid"/>
        </a:ln>
      </c:spPr>
      <c:txPr>
        <a:bodyPr/>
        <a:lstStyle/>
        <a:p>
          <a:pPr>
            <a:defRPr sz="895"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&amp;C49</c:oddFooter>
    </c:headerFooter>
    <c:pageMargins b="0.98399999999999999" l="0.78700000000000003" r="0.78700000000000003" t="0.98399999999999999" header="0.51200000000000001" footer="0.51200000000000001"/>
    <c:pageSetup paperSize="9" orientation="landscape"/>
  </c:printSettings>
  <c:userShapes r:id="rId1"/>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104932679875171E-2"/>
          <c:y val="0.10139877451440689"/>
          <c:w val="0.85726074063750879"/>
          <c:h val="0.74475651626098882"/>
        </c:manualLayout>
      </c:layout>
      <c:barChart>
        <c:barDir val="bar"/>
        <c:grouping val="percentStacked"/>
        <c:varyColors val="0"/>
        <c:ser>
          <c:idx val="0"/>
          <c:order val="0"/>
          <c:tx>
            <c:strRef>
              <c:f>'データ（居住地等別）（要確認）'!$C$129</c:f>
              <c:strCache>
                <c:ptCount val="1"/>
                <c:pt idx="0">
                  <c:v>準備している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'データ（居住地等別）（要確認）'!$B$130:$B$132</c:f>
              <c:strCache>
                <c:ptCount val="3"/>
                <c:pt idx="0">
                  <c:v>県計</c:v>
                </c:pt>
                <c:pt idx="1">
                  <c:v>男</c:v>
                </c:pt>
                <c:pt idx="2">
                  <c:v>女</c:v>
                </c:pt>
              </c:strCache>
            </c:strRef>
          </c:cat>
          <c:val>
            <c:numRef>
              <c:f>'データ（居住地等別）（要確認）'!$C$130:$C$132</c:f>
              <c:numCache>
                <c:formatCode>0.0</c:formatCode>
                <c:ptCount val="3"/>
                <c:pt idx="0">
                  <c:v>47.6</c:v>
                </c:pt>
                <c:pt idx="1">
                  <c:v>46.1</c:v>
                </c:pt>
                <c:pt idx="2">
                  <c:v>48.8</c:v>
                </c:pt>
              </c:numCache>
            </c:numRef>
          </c:val>
          <c:extLst>
            <c:ext xmlns:c16="http://schemas.microsoft.com/office/drawing/2014/chart" uri="{C3380CC4-5D6E-409C-BE32-E72D297353CC}">
              <c16:uniqueId val="{00000000-D1C8-492E-9343-F8E020F5173A}"/>
            </c:ext>
          </c:extLst>
        </c:ser>
        <c:ser>
          <c:idx val="1"/>
          <c:order val="1"/>
          <c:tx>
            <c:strRef>
              <c:f>'データ（居住地等別）（要確認）'!$D$129</c:f>
              <c:strCache>
                <c:ptCount val="1"/>
                <c:pt idx="0">
                  <c:v>特に準備していない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'データ（居住地等別）（要確認）'!$B$130:$B$132</c:f>
              <c:strCache>
                <c:ptCount val="3"/>
                <c:pt idx="0">
                  <c:v>県計</c:v>
                </c:pt>
                <c:pt idx="1">
                  <c:v>男</c:v>
                </c:pt>
                <c:pt idx="2">
                  <c:v>女</c:v>
                </c:pt>
              </c:strCache>
            </c:strRef>
          </c:cat>
          <c:val>
            <c:numRef>
              <c:f>'データ（居住地等別）（要確認）'!$D$130:$D$132</c:f>
              <c:numCache>
                <c:formatCode>0.0</c:formatCode>
                <c:ptCount val="3"/>
                <c:pt idx="0">
                  <c:v>50.4</c:v>
                </c:pt>
                <c:pt idx="1">
                  <c:v>52.199999999999996</c:v>
                </c:pt>
                <c:pt idx="2">
                  <c:v>49</c:v>
                </c:pt>
              </c:numCache>
            </c:numRef>
          </c:val>
          <c:extLst>
            <c:ext xmlns:c16="http://schemas.microsoft.com/office/drawing/2014/chart" uri="{C3380CC4-5D6E-409C-BE32-E72D297353CC}">
              <c16:uniqueId val="{00000001-D1C8-492E-9343-F8E020F5173A}"/>
            </c:ext>
          </c:extLst>
        </c:ser>
        <c:ser>
          <c:idx val="2"/>
          <c:order val="2"/>
          <c:tx>
            <c:strRef>
              <c:f>'データ（居住地等別）（要確認）'!$E$129</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2.6933036110566626E-2"/>
                  <c:y val="0"/>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1C8-492E-9343-F8E020F5173A}"/>
                </c:ext>
              </c:extLst>
            </c:dLbl>
            <c:dLbl>
              <c:idx val="1"/>
              <c:layout>
                <c:manualLayout>
                  <c:x val="2.6536008620995227E-2"/>
                  <c:y val="-4.829978318174253E-3"/>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1C8-492E-9343-F8E020F5173A}"/>
                </c:ext>
              </c:extLst>
            </c:dLbl>
            <c:dLbl>
              <c:idx val="2"/>
              <c:layout>
                <c:manualLayout>
                  <c:x val="2.8856824404178527E-2"/>
                  <c:y val="-8.8270562060812094E-17"/>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1C8-492E-9343-F8E020F5173A}"/>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'データ（居住地等別）（要確認）'!$B$130:$B$132</c:f>
              <c:strCache>
                <c:ptCount val="3"/>
                <c:pt idx="0">
                  <c:v>県計</c:v>
                </c:pt>
                <c:pt idx="1">
                  <c:v>男</c:v>
                </c:pt>
                <c:pt idx="2">
                  <c:v>女</c:v>
                </c:pt>
              </c:strCache>
            </c:strRef>
          </c:cat>
          <c:val>
            <c:numRef>
              <c:f>'データ（居住地等別）（要確認）'!$E$130:$E$132</c:f>
              <c:numCache>
                <c:formatCode>0.0</c:formatCode>
                <c:ptCount val="3"/>
                <c:pt idx="0">
                  <c:v>2</c:v>
                </c:pt>
                <c:pt idx="1">
                  <c:v>1.7</c:v>
                </c:pt>
                <c:pt idx="2">
                  <c:v>2.2000000000000002</c:v>
                </c:pt>
              </c:numCache>
            </c:numRef>
          </c:val>
          <c:extLst>
            <c:ext xmlns:c16="http://schemas.microsoft.com/office/drawing/2014/chart" uri="{C3380CC4-5D6E-409C-BE32-E72D297353CC}">
              <c16:uniqueId val="{00000005-D1C8-492E-9343-F8E020F5173A}"/>
            </c:ext>
          </c:extLst>
        </c:ser>
        <c:dLbls>
          <c:showLegendKey val="0"/>
          <c:showVal val="0"/>
          <c:showCatName val="0"/>
          <c:showSerName val="0"/>
          <c:showPercent val="0"/>
          <c:showBubbleSize val="0"/>
        </c:dLbls>
        <c:gapWidth val="40"/>
        <c:overlap val="100"/>
        <c:axId val="199473039"/>
        <c:axId val="1"/>
      </c:barChart>
      <c:lineChart>
        <c:grouping val="standard"/>
        <c:varyColors val="0"/>
        <c:ser>
          <c:idx val="3"/>
          <c:order val="3"/>
          <c:tx>
            <c:strRef>
              <c:f>'データ（居住地等別）（要確認）'!$F$129</c:f>
              <c:strCache>
                <c:ptCount val="1"/>
              </c:strCache>
            </c:strRef>
          </c:tx>
          <c:spPr>
            <a:ln>
              <a:solidFill>
                <a:schemeClr val="bg1"/>
              </a:solidFill>
            </a:ln>
          </c:spPr>
          <c:marker>
            <c:symbol val="none"/>
          </c:marker>
          <c:val>
            <c:numRef>
              <c:f>'データ（居住地等別）（要確認）'!$F$130:$F$132</c:f>
              <c:numCache>
                <c:formatCode>0.0</c:formatCode>
                <c:ptCount val="3"/>
              </c:numCache>
            </c:numRef>
          </c:val>
          <c:smooth val="0"/>
          <c:extLst>
            <c:ext xmlns:c16="http://schemas.microsoft.com/office/drawing/2014/chart" uri="{C3380CC4-5D6E-409C-BE32-E72D297353CC}">
              <c16:uniqueId val="{00000006-D1C8-492E-9343-F8E020F5173A}"/>
            </c:ext>
          </c:extLst>
        </c:ser>
        <c:dLbls>
          <c:showLegendKey val="0"/>
          <c:showVal val="0"/>
          <c:showCatName val="0"/>
          <c:showSerName val="0"/>
          <c:showPercent val="0"/>
          <c:showBubbleSize val="0"/>
        </c:dLbls>
        <c:marker val="1"/>
        <c:smooth val="0"/>
        <c:axId val="3"/>
        <c:axId val="4"/>
      </c:lineChart>
      <c:catAx>
        <c:axId val="199473039"/>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99473039"/>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17404160763090454"/>
          <c:y val="0.85869869527178666"/>
          <c:w val="0.7566382520768975"/>
          <c:h val="0.101449655749553"/>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968694130624979E-2"/>
          <c:y val="0.1017547346310809"/>
          <c:w val="0.85117866788390584"/>
          <c:h val="0.74386219799272868"/>
        </c:manualLayout>
      </c:layout>
      <c:barChart>
        <c:barDir val="bar"/>
        <c:grouping val="percentStacked"/>
        <c:varyColors val="0"/>
        <c:ser>
          <c:idx val="0"/>
          <c:order val="0"/>
          <c:tx>
            <c:strRef>
              <c:f>'データ（居住地等別）（要確認）'!$C$133</c:f>
              <c:strCache>
                <c:ptCount val="1"/>
                <c:pt idx="0">
                  <c:v>準備している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'データ（居住地等別）（要確認）'!$B$134:$B$141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'データ（居住地等別）（要確認）'!$C$134:$C$141</c:f>
              <c:numCache>
                <c:formatCode>0.0</c:formatCode>
                <c:ptCount val="8"/>
                <c:pt idx="0">
                  <c:v>47.6</c:v>
                </c:pt>
                <c:pt idx="1">
                  <c:v>30.8</c:v>
                </c:pt>
                <c:pt idx="2">
                  <c:v>27.7</c:v>
                </c:pt>
                <c:pt idx="3">
                  <c:v>45</c:v>
                </c:pt>
                <c:pt idx="4">
                  <c:v>49.6</c:v>
                </c:pt>
                <c:pt idx="5">
                  <c:v>53.6</c:v>
                </c:pt>
                <c:pt idx="6">
                  <c:v>52.2</c:v>
                </c:pt>
                <c:pt idx="7">
                  <c:v>46.1</c:v>
                </c:pt>
              </c:numCache>
            </c:numRef>
          </c:val>
          <c:extLst>
            <c:ext xmlns:c16="http://schemas.microsoft.com/office/drawing/2014/chart" uri="{C3380CC4-5D6E-409C-BE32-E72D297353CC}">
              <c16:uniqueId val="{00000000-163C-4B73-9681-ABDC57446EB7}"/>
            </c:ext>
          </c:extLst>
        </c:ser>
        <c:ser>
          <c:idx val="1"/>
          <c:order val="1"/>
          <c:tx>
            <c:strRef>
              <c:f>'データ（居住地等別）（要確認）'!$D$133</c:f>
              <c:strCache>
                <c:ptCount val="1"/>
                <c:pt idx="0">
                  <c:v>特に準備していない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'データ（居住地等別）（要確認）'!$B$134:$B$141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'データ（居住地等別）（要確認）'!$D$134:$D$141</c:f>
              <c:numCache>
                <c:formatCode>0.0</c:formatCode>
                <c:ptCount val="8"/>
                <c:pt idx="0">
                  <c:v>50.4</c:v>
                </c:pt>
                <c:pt idx="1">
                  <c:v>66.100000000000009</c:v>
                </c:pt>
                <c:pt idx="2">
                  <c:v>72.3</c:v>
                </c:pt>
                <c:pt idx="3">
                  <c:v>53.4</c:v>
                </c:pt>
                <c:pt idx="4">
                  <c:v>49.699999999999989</c:v>
                </c:pt>
                <c:pt idx="5">
                  <c:v>45.9</c:v>
                </c:pt>
                <c:pt idx="6">
                  <c:v>46.5</c:v>
                </c:pt>
                <c:pt idx="7">
                  <c:v>50.1</c:v>
                </c:pt>
              </c:numCache>
            </c:numRef>
          </c:val>
          <c:extLst>
            <c:ext xmlns:c16="http://schemas.microsoft.com/office/drawing/2014/chart" uri="{C3380CC4-5D6E-409C-BE32-E72D297353CC}">
              <c16:uniqueId val="{00000001-163C-4B73-9681-ABDC57446EB7}"/>
            </c:ext>
          </c:extLst>
        </c:ser>
        <c:ser>
          <c:idx val="2"/>
          <c:order val="2"/>
          <c:tx>
            <c:strRef>
              <c:f>'データ（居住地等別）（要確認）'!$E$133</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2.6933036110566626E-2"/>
                  <c:y val="0"/>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63C-4B73-9681-ABDC57446EB7}"/>
                </c:ext>
              </c:extLst>
            </c:dLbl>
            <c:dLbl>
              <c:idx val="1"/>
              <c:layout>
                <c:manualLayout>
                  <c:x val="3.0986148855286749E-2"/>
                  <c:y val="1.1411617026132603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63C-4B73-9681-ABDC57446EB7}"/>
                </c:ext>
              </c:extLst>
            </c:dLbl>
            <c:dLbl>
              <c:idx val="2"/>
              <c:layout>
                <c:manualLayout>
                  <c:x val="1.8037257265633357E-2"/>
                  <c:y val="1.8955966049106568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63C-4B73-9681-ABDC57446EB7}"/>
                </c:ext>
              </c:extLst>
            </c:dLbl>
            <c:dLbl>
              <c:idx val="3"/>
              <c:layout>
                <c:manualLayout>
                  <c:x val="2.1256042891693142E-2"/>
                  <c:y val="1.7439488765178043E-5"/>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63C-4B73-9681-ABDC57446EB7}"/>
                </c:ext>
              </c:extLst>
            </c:dLbl>
            <c:dLbl>
              <c:idx val="4"/>
              <c:layout>
                <c:manualLayout>
                  <c:x val="2.0395336979543315E-2"/>
                  <c:y val="1.137357962946394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63C-4B73-9681-ABDC57446EB7}"/>
                </c:ext>
              </c:extLst>
            </c:dLbl>
            <c:dLbl>
              <c:idx val="5"/>
              <c:layout>
                <c:manualLayout>
                  <c:x val="2.1263798546920766E-2"/>
                  <c:y val="3.8038723420442008E-7"/>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63C-4B73-9681-ABDC57446EB7}"/>
                </c:ext>
              </c:extLst>
            </c:dLbl>
            <c:dLbl>
              <c:idx val="6"/>
              <c:layout>
                <c:manualLayout>
                  <c:x val="2.5138005301172845E-2"/>
                  <c:y val="1.8955966049106568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63C-4B73-9681-ABDC57446EB7}"/>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'データ（居住地等別）（要確認）'!$B$134:$B$141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'データ（居住地等別）（要確認）'!$E$134:$E$141</c:f>
              <c:numCache>
                <c:formatCode>0.0</c:formatCode>
                <c:ptCount val="8"/>
                <c:pt idx="0">
                  <c:v>2</c:v>
                </c:pt>
                <c:pt idx="1">
                  <c:v>3.1</c:v>
                </c:pt>
                <c:pt idx="2">
                  <c:v>0</c:v>
                </c:pt>
                <c:pt idx="3">
                  <c:v>1.6</c:v>
                </c:pt>
                <c:pt idx="4">
                  <c:v>0.7</c:v>
                </c:pt>
                <c:pt idx="5">
                  <c:v>0.5</c:v>
                </c:pt>
                <c:pt idx="6">
                  <c:v>1.3</c:v>
                </c:pt>
                <c:pt idx="7">
                  <c:v>3.8</c:v>
                </c:pt>
              </c:numCache>
            </c:numRef>
          </c:val>
          <c:extLst>
            <c:ext xmlns:c16="http://schemas.microsoft.com/office/drawing/2014/chart" uri="{C3380CC4-5D6E-409C-BE32-E72D297353CC}">
              <c16:uniqueId val="{00000009-163C-4B73-9681-ABDC57446EB7}"/>
            </c:ext>
          </c:extLst>
        </c:ser>
        <c:dLbls>
          <c:showLegendKey val="0"/>
          <c:showVal val="0"/>
          <c:showCatName val="0"/>
          <c:showSerName val="0"/>
          <c:showPercent val="0"/>
          <c:showBubbleSize val="0"/>
        </c:dLbls>
        <c:gapWidth val="40"/>
        <c:overlap val="100"/>
        <c:axId val="199487919"/>
        <c:axId val="1"/>
      </c:barChart>
      <c:lineChart>
        <c:grouping val="standard"/>
        <c:varyColors val="0"/>
        <c:ser>
          <c:idx val="3"/>
          <c:order val="3"/>
          <c:tx>
            <c:strRef>
              <c:f>'データ（居住地等別）（要確認）'!$F$133</c:f>
              <c:strCache>
                <c:ptCount val="1"/>
              </c:strCache>
            </c:strRef>
          </c:tx>
          <c:spPr>
            <a:ln>
              <a:solidFill>
                <a:schemeClr val="bg1"/>
              </a:solidFill>
            </a:ln>
          </c:spPr>
          <c:marker>
            <c:symbol val="none"/>
          </c:marker>
          <c:val>
            <c:numRef>
              <c:f>'データ（居住地等別）（要確認）'!$F$134:$F$141</c:f>
              <c:numCache>
                <c:formatCode>0.0</c:formatCode>
                <c:ptCount val="8"/>
              </c:numCache>
            </c:numRef>
          </c:val>
          <c:smooth val="0"/>
          <c:extLst>
            <c:ext xmlns:c16="http://schemas.microsoft.com/office/drawing/2014/chart" uri="{C3380CC4-5D6E-409C-BE32-E72D297353CC}">
              <c16:uniqueId val="{0000000A-163C-4B73-9681-ABDC57446EB7}"/>
            </c:ext>
          </c:extLst>
        </c:ser>
        <c:dLbls>
          <c:showLegendKey val="0"/>
          <c:showVal val="0"/>
          <c:showCatName val="0"/>
          <c:showSerName val="0"/>
          <c:showPercent val="0"/>
          <c:showBubbleSize val="0"/>
        </c:dLbls>
        <c:marker val="1"/>
        <c:smooth val="0"/>
        <c:axId val="3"/>
        <c:axId val="4"/>
      </c:lineChart>
      <c:catAx>
        <c:axId val="199487919"/>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日本語用のフォントを使用)"/>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min val="0"/>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99487919"/>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16814190261615528"/>
          <c:y val="0.85869869527178666"/>
          <c:w val="0.77433736712114531"/>
          <c:h val="0.11956559777853859"/>
        </c:manualLayout>
      </c:layout>
      <c:overlay val="0"/>
      <c:spPr>
        <a:noFill/>
        <a:ln w="3175">
          <a:noFill/>
          <a:prstDash val="solid"/>
        </a:ln>
      </c:spPr>
      <c:txPr>
        <a:bodyPr/>
        <a:lstStyle/>
        <a:p>
          <a:pPr>
            <a:defRPr sz="92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行動している人の割合</a:t>
            </a:r>
          </a:p>
        </c:rich>
      </c:tx>
      <c:layout>
        <c:manualLayout>
          <c:xMode val="edge"/>
          <c:yMode val="edge"/>
          <c:x val="9.5531758530183725E-2"/>
          <c:y val="5.1725098608483996E-2"/>
        </c:manualLayout>
      </c:layout>
      <c:overlay val="0"/>
      <c:spPr>
        <a:noFill/>
        <a:ln w="25400">
          <a:noFill/>
        </a:ln>
      </c:spPr>
    </c:title>
    <c:autoTitleDeleted val="0"/>
    <c:plotArea>
      <c:layout>
        <c:manualLayout>
          <c:layoutTarget val="inner"/>
          <c:xMode val="edge"/>
          <c:yMode val="edge"/>
          <c:x val="9.6517435320584932E-2"/>
          <c:y val="0.38082400581726467"/>
          <c:w val="0.87365242925747377"/>
          <c:h val="0.53448575838361168"/>
        </c:manualLayout>
      </c:layout>
      <c:barChart>
        <c:barDir val="bar"/>
        <c:grouping val="stacked"/>
        <c:varyColors val="0"/>
        <c:ser>
          <c:idx val="1"/>
          <c:order val="0"/>
          <c:tx>
            <c:strRef>
              <c:f>'データ（Q1～Q12)'!$B$75</c:f>
              <c:strCache>
                <c:ptCount val="1"/>
                <c:pt idx="0">
                  <c:v>行動している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'データ（Q1～Q12)'!$A$76:$A$77</c:f>
              <c:strCache>
                <c:ptCount val="2"/>
                <c:pt idx="0">
                  <c:v>令和８年</c:v>
                </c:pt>
                <c:pt idx="1">
                  <c:v>令和６年</c:v>
                </c:pt>
              </c:strCache>
            </c:strRef>
          </c:cat>
          <c:val>
            <c:numRef>
              <c:f>'データ（Q1～Q12)'!$B$76:$B$77</c:f>
              <c:numCache>
                <c:formatCode>0.0</c:formatCode>
                <c:ptCount val="2"/>
                <c:pt idx="0">
                  <c:v>49.900000000000006</c:v>
                </c:pt>
                <c:pt idx="1">
                  <c:v>48.6</c:v>
                </c:pt>
              </c:numCache>
            </c:numRef>
          </c:val>
          <c:extLst>
            <c:ext xmlns:c16="http://schemas.microsoft.com/office/drawing/2014/chart" uri="{C3380CC4-5D6E-409C-BE32-E72D297353CC}">
              <c16:uniqueId val="{00000000-E7C0-46E7-96C2-8ADC3863DEB4}"/>
            </c:ext>
          </c:extLst>
        </c:ser>
        <c:ser>
          <c:idx val="0"/>
          <c:order val="1"/>
          <c:tx>
            <c:strRef>
              <c:f>'データ（Q1～Q12)'!$C$75</c:f>
              <c:strCache>
                <c:ptCount val="1"/>
                <c:pt idx="0">
                  <c:v>ほとんど行動していない</c:v>
                </c:pt>
              </c:strCache>
            </c:strRef>
          </c:tx>
          <c:spPr>
            <a:pattFill prst="divot">
              <a:fgClr>
                <a:srgbClr val="00B050"/>
              </a:fgClr>
              <a:bgClr>
                <a:schemeClr val="bg1"/>
              </a:bgClr>
            </a:pattFill>
            <a:ln>
              <a:solidFill>
                <a:srgbClr val="000000"/>
              </a:solidFill>
            </a:ln>
          </c:spPr>
          <c:invertIfNegative val="0"/>
          <c:dLbls>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'データ（Q1～Q12)'!$A$76:$A$77</c:f>
              <c:strCache>
                <c:ptCount val="2"/>
                <c:pt idx="0">
                  <c:v>令和８年</c:v>
                </c:pt>
                <c:pt idx="1">
                  <c:v>令和６年</c:v>
                </c:pt>
              </c:strCache>
            </c:strRef>
          </c:cat>
          <c:val>
            <c:numRef>
              <c:f>'データ（Q1～Q12)'!$C$76:$C$77</c:f>
              <c:numCache>
                <c:formatCode>0.0</c:formatCode>
                <c:ptCount val="2"/>
                <c:pt idx="0">
                  <c:v>43.8</c:v>
                </c:pt>
                <c:pt idx="1">
                  <c:v>44.6</c:v>
                </c:pt>
              </c:numCache>
            </c:numRef>
          </c:val>
          <c:extLst>
            <c:ext xmlns:c16="http://schemas.microsoft.com/office/drawing/2014/chart" uri="{C3380CC4-5D6E-409C-BE32-E72D297353CC}">
              <c16:uniqueId val="{00000001-E7C0-46E7-96C2-8ADC3863DEB4}"/>
            </c:ext>
          </c:extLst>
        </c:ser>
        <c:ser>
          <c:idx val="2"/>
          <c:order val="2"/>
          <c:tx>
            <c:strRef>
              <c:f>'データ（Q1～Q12)'!$D$75</c:f>
              <c:strCache>
                <c:ptCount val="1"/>
                <c:pt idx="0">
                  <c:v>不明</c:v>
                </c:pt>
              </c:strCache>
            </c:strRef>
          </c:tx>
          <c:spPr>
            <a:pattFill prst="pct25">
              <a:fgClr>
                <a:schemeClr val="accent4">
                  <a:lumMod val="60000"/>
                  <a:lumOff val="40000"/>
                </a:schemeClr>
              </a:fgClr>
              <a:bgClr>
                <a:schemeClr val="bg1"/>
              </a:bgClr>
            </a:pattFill>
            <a:ln>
              <a:solidFill>
                <a:srgbClr val="000000"/>
              </a:solidFill>
            </a:ln>
          </c:spPr>
          <c:invertIfNegative val="0"/>
          <c:dLbls>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'データ（Q1～Q12)'!$A$76:$A$77</c:f>
              <c:strCache>
                <c:ptCount val="2"/>
                <c:pt idx="0">
                  <c:v>令和８年</c:v>
                </c:pt>
                <c:pt idx="1">
                  <c:v>令和６年</c:v>
                </c:pt>
              </c:strCache>
            </c:strRef>
          </c:cat>
          <c:val>
            <c:numRef>
              <c:f>'データ（Q1～Q12)'!$D$76:$D$77</c:f>
              <c:numCache>
                <c:formatCode>0.0</c:formatCode>
                <c:ptCount val="2"/>
                <c:pt idx="0">
                  <c:v>6.4</c:v>
                </c:pt>
                <c:pt idx="1">
                  <c:v>6.8</c:v>
                </c:pt>
              </c:numCache>
            </c:numRef>
          </c:val>
          <c:extLst>
            <c:ext xmlns:c16="http://schemas.microsoft.com/office/drawing/2014/chart" uri="{C3380CC4-5D6E-409C-BE32-E72D297353CC}">
              <c16:uniqueId val="{00000002-E7C0-46E7-96C2-8ADC3863DEB4}"/>
            </c:ext>
          </c:extLst>
        </c:ser>
        <c:dLbls>
          <c:showLegendKey val="0"/>
          <c:showVal val="0"/>
          <c:showCatName val="0"/>
          <c:showSerName val="0"/>
          <c:showPercent val="0"/>
          <c:showBubbleSize val="0"/>
        </c:dLbls>
        <c:gapWidth val="150"/>
        <c:overlap val="100"/>
        <c:axId val="199490799"/>
        <c:axId val="1"/>
      </c:barChart>
      <c:lineChart>
        <c:grouping val="standard"/>
        <c:varyColors val="0"/>
        <c:ser>
          <c:idx val="3"/>
          <c:order val="3"/>
          <c:spPr>
            <a:ln>
              <a:solidFill>
                <a:sysClr val="window" lastClr="FFFFFF"/>
              </a:solidFill>
            </a:ln>
          </c:spPr>
          <c:marker>
            <c:symbol val="none"/>
          </c:marker>
          <c:val>
            <c:numRef>
              <c:f>'データ（Q1～Q12)'!$E$103:$E$105</c:f>
              <c:numCache>
                <c:formatCode>General</c:formatCode>
                <c:ptCount val="3"/>
              </c:numCache>
            </c:numRef>
          </c:val>
          <c:smooth val="0"/>
          <c:extLst>
            <c:ext xmlns:c16="http://schemas.microsoft.com/office/drawing/2014/chart" uri="{C3380CC4-5D6E-409C-BE32-E72D297353CC}">
              <c16:uniqueId val="{00000003-E7C0-46E7-96C2-8ADC3863DEB4}"/>
            </c:ext>
          </c:extLst>
        </c:ser>
        <c:dLbls>
          <c:showLegendKey val="0"/>
          <c:showVal val="0"/>
          <c:showCatName val="0"/>
          <c:showSerName val="0"/>
          <c:showPercent val="0"/>
          <c:showBubbleSize val="0"/>
        </c:dLbls>
        <c:marker val="1"/>
        <c:smooth val="0"/>
        <c:axId val="3"/>
        <c:axId val="4"/>
      </c:lineChart>
      <c:catAx>
        <c:axId val="199490799"/>
        <c:scaling>
          <c:orientation val="maxMin"/>
        </c:scaling>
        <c:delete val="0"/>
        <c:axPos val="l"/>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99490799"/>
        <c:crosses val="autoZero"/>
        <c:crossBetween val="between"/>
        <c:majorUnit val="20"/>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egendEntry>
        <c:idx val="3"/>
        <c:txPr>
          <a:bodyPr/>
          <a:lstStyle/>
          <a:p>
            <a:pPr>
              <a:defRPr sz="3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35428601424821898"/>
          <c:y val="4.4692737430167599E-2"/>
          <c:w val="0.60142902137232856"/>
          <c:h val="0.15642458100558659"/>
        </c:manualLayout>
      </c:layout>
      <c:overlay val="0"/>
      <c:spPr>
        <a:solidFill>
          <a:srgbClr val="FFFFFF"/>
        </a:solidFill>
        <a:ln w="3175">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2"/>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行動の内容</a:t>
            </a:r>
          </a:p>
        </c:rich>
      </c:tx>
      <c:layout>
        <c:manualLayout>
          <c:xMode val="edge"/>
          <c:yMode val="edge"/>
          <c:x val="0.41188278524008032"/>
          <c:y val="5.0743083344090183E-3"/>
        </c:manualLayout>
      </c:layout>
      <c:overlay val="0"/>
      <c:spPr>
        <a:noFill/>
        <a:ln w="25400">
          <a:noFill/>
        </a:ln>
      </c:spPr>
    </c:title>
    <c:autoTitleDeleted val="0"/>
    <c:plotArea>
      <c:layout>
        <c:manualLayout>
          <c:layoutTarget val="inner"/>
          <c:xMode val="edge"/>
          <c:yMode val="edge"/>
          <c:x val="3.4428794992175271E-2"/>
          <c:y val="7.5674884901682365E-2"/>
          <c:w val="0.91549295774647887"/>
          <c:h val="0.87241857062949102"/>
        </c:manualLayout>
      </c:layout>
      <c:barChart>
        <c:barDir val="bar"/>
        <c:grouping val="stacked"/>
        <c:varyColors val="0"/>
        <c:ser>
          <c:idx val="3"/>
          <c:order val="0"/>
          <c:tx>
            <c:strRef>
              <c:f>'データ（Q1～Q12)'!$G$75</c:f>
              <c:strCache>
                <c:ptCount val="1"/>
                <c:pt idx="0">
                  <c:v>実行している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'データ（Q1～Q12)'!$F$76:$F$86</c:f>
              <c:strCache>
                <c:ptCount val="11"/>
                <c:pt idx="0">
                  <c:v>外出時はカギをかけている</c:v>
                </c:pt>
                <c:pt idx="1">
                  <c:v>自転車・自動車にカギをかけている</c:v>
                </c:pt>
                <c:pt idx="2">
                  <c:v>夜、一人の外出を控えている</c:v>
                </c:pt>
                <c:pt idx="3">
                  <c:v>家に人がいるときも、用心のためにカギをかけている</c:v>
                </c:pt>
                <c:pt idx="4">
                  <c:v>特殊詐欺被害防止対策について、家族で話し合っている</c:v>
                </c:pt>
                <c:pt idx="5">
                  <c:v>隣近所と声をかけ合うようにしている</c:v>
                </c:pt>
                <c:pt idx="6">
                  <c:v>特殊詐欺被害防止対策で有効と言われる留守番電話機能を設定し活用している　　　　</c:v>
                </c:pt>
                <c:pt idx="7">
                  <c:v>住宅に防犯性能の高いカギやサッシ、補助錠などを取り付けている</c:v>
                </c:pt>
                <c:pt idx="8">
                  <c:v>ぴかぽメールや警察の広報紙などで、地域の犯罪情報や危険な場所に関心を持ち、把握に努めている</c:v>
                </c:pt>
                <c:pt idx="9">
                  <c:v>防犯パトロールや買物・散歩など日常生活を通じて防犯の視点で見る「ながら見守り」を行い、地域の防犯活動に参画している</c:v>
                </c:pt>
                <c:pt idx="10">
                  <c:v>自身（あなた）や家族が、防犯ブザーやホイッスルなどを持ち歩いている</c:v>
                </c:pt>
              </c:strCache>
            </c:strRef>
          </c:cat>
          <c:val>
            <c:numRef>
              <c:f>'データ（Q1～Q12)'!$G$76:$G$86</c:f>
              <c:numCache>
                <c:formatCode>0.0</c:formatCode>
                <c:ptCount val="11"/>
                <c:pt idx="0">
                  <c:v>91.2</c:v>
                </c:pt>
                <c:pt idx="1">
                  <c:v>78.3</c:v>
                </c:pt>
                <c:pt idx="2">
                  <c:v>70.2</c:v>
                </c:pt>
                <c:pt idx="3">
                  <c:v>66.699999999999989</c:v>
                </c:pt>
                <c:pt idx="4">
                  <c:v>55.2</c:v>
                </c:pt>
                <c:pt idx="5">
                  <c:v>49</c:v>
                </c:pt>
                <c:pt idx="6">
                  <c:v>40</c:v>
                </c:pt>
                <c:pt idx="7">
                  <c:v>35.6</c:v>
                </c:pt>
                <c:pt idx="8">
                  <c:v>28.5</c:v>
                </c:pt>
                <c:pt idx="9">
                  <c:v>15.5</c:v>
                </c:pt>
                <c:pt idx="10">
                  <c:v>12.5</c:v>
                </c:pt>
              </c:numCache>
            </c:numRef>
          </c:val>
          <c:extLst>
            <c:ext xmlns:c16="http://schemas.microsoft.com/office/drawing/2014/chart" uri="{C3380CC4-5D6E-409C-BE32-E72D297353CC}">
              <c16:uniqueId val="{00000000-FB88-4A11-8EF6-7AA67B038D19}"/>
            </c:ext>
          </c:extLst>
        </c:ser>
        <c:ser>
          <c:idx val="0"/>
          <c:order val="1"/>
          <c:tx>
            <c:strRef>
              <c:f>'データ（Q1～Q12)'!$H$75</c:f>
              <c:strCache>
                <c:ptCount val="1"/>
                <c:pt idx="0">
                  <c:v>ほとんど実行していない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'データ（Q1～Q12)'!$F$76:$F$86</c:f>
              <c:strCache>
                <c:ptCount val="11"/>
                <c:pt idx="0">
                  <c:v>外出時はカギをかけている</c:v>
                </c:pt>
                <c:pt idx="1">
                  <c:v>自転車・自動車にカギをかけている</c:v>
                </c:pt>
                <c:pt idx="2">
                  <c:v>夜、一人の外出を控えている</c:v>
                </c:pt>
                <c:pt idx="3">
                  <c:v>家に人がいるときも、用心のためにカギをかけている</c:v>
                </c:pt>
                <c:pt idx="4">
                  <c:v>特殊詐欺被害防止対策について、家族で話し合っている</c:v>
                </c:pt>
                <c:pt idx="5">
                  <c:v>隣近所と声をかけ合うようにしている</c:v>
                </c:pt>
                <c:pt idx="6">
                  <c:v>特殊詐欺被害防止対策で有効と言われる留守番電話機能を設定し活用している　　　　</c:v>
                </c:pt>
                <c:pt idx="7">
                  <c:v>住宅に防犯性能の高いカギやサッシ、補助錠などを取り付けている</c:v>
                </c:pt>
                <c:pt idx="8">
                  <c:v>ぴかぽメールや警察の広報紙などで、地域の犯罪情報や危険な場所に関心を持ち、把握に努めている</c:v>
                </c:pt>
                <c:pt idx="9">
                  <c:v>防犯パトロールや買物・散歩など日常生活を通じて防犯の視点で見る「ながら見守り」を行い、地域の防犯活動に参画している</c:v>
                </c:pt>
                <c:pt idx="10">
                  <c:v>自身（あなた）や家族が、防犯ブザーやホイッスルなどを持ち歩いている</c:v>
                </c:pt>
              </c:strCache>
            </c:strRef>
          </c:cat>
          <c:val>
            <c:numRef>
              <c:f>'データ（Q1～Q12)'!$H$76:$H$86</c:f>
              <c:numCache>
                <c:formatCode>0.0</c:formatCode>
                <c:ptCount val="11"/>
                <c:pt idx="0">
                  <c:v>6</c:v>
                </c:pt>
                <c:pt idx="1">
                  <c:v>5.2</c:v>
                </c:pt>
                <c:pt idx="2">
                  <c:v>24.7</c:v>
                </c:pt>
                <c:pt idx="3">
                  <c:v>27.7</c:v>
                </c:pt>
                <c:pt idx="4">
                  <c:v>38.4</c:v>
                </c:pt>
                <c:pt idx="5">
                  <c:v>44.3</c:v>
                </c:pt>
                <c:pt idx="6">
                  <c:v>53.4</c:v>
                </c:pt>
                <c:pt idx="7">
                  <c:v>56.3</c:v>
                </c:pt>
                <c:pt idx="8">
                  <c:v>63.8</c:v>
                </c:pt>
                <c:pt idx="9">
                  <c:v>77.2</c:v>
                </c:pt>
                <c:pt idx="10">
                  <c:v>79.900000000000006</c:v>
                </c:pt>
              </c:numCache>
            </c:numRef>
          </c:val>
          <c:extLst>
            <c:ext xmlns:c16="http://schemas.microsoft.com/office/drawing/2014/chart" uri="{C3380CC4-5D6E-409C-BE32-E72D297353CC}">
              <c16:uniqueId val="{00000001-FB88-4A11-8EF6-7AA67B038D19}"/>
            </c:ext>
          </c:extLst>
        </c:ser>
        <c:ser>
          <c:idx val="1"/>
          <c:order val="2"/>
          <c:tx>
            <c:strRef>
              <c:f>'データ（Q1～Q12)'!$I$75</c:f>
              <c:strCache>
                <c:ptCount val="1"/>
                <c:pt idx="0">
                  <c:v>運転しない</c:v>
                </c:pt>
              </c:strCache>
            </c:strRef>
          </c:tx>
          <c:spPr>
            <a:pattFill prst="ltUpDiag">
              <a:fgClr>
                <a:srgbClr val="4F81BD"/>
              </a:fgClr>
              <a:bgClr>
                <a:sysClr val="window" lastClr="FFFFFF"/>
              </a:bgClr>
            </a:pattFill>
            <a:ln w="12700">
              <a:solidFill>
                <a:srgbClr val="000000"/>
              </a:solidFill>
              <a:prstDash val="solid"/>
            </a:ln>
          </c:spPr>
          <c:invertIfNegative val="0"/>
          <c:dLbls>
            <c:spPr>
              <a:noFill/>
              <a:ln w="25400">
                <a:noFill/>
              </a:ln>
            </c:spPr>
            <c:txPr>
              <a:bodyPr/>
              <a:lstStyle/>
              <a:p>
                <a:pPr>
                  <a:defRPr sz="11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'データ（Q1～Q12)'!$F$76:$F$86</c:f>
              <c:strCache>
                <c:ptCount val="11"/>
                <c:pt idx="0">
                  <c:v>外出時はカギをかけている</c:v>
                </c:pt>
                <c:pt idx="1">
                  <c:v>自転車・自動車にカギをかけている</c:v>
                </c:pt>
                <c:pt idx="2">
                  <c:v>夜、一人の外出を控えている</c:v>
                </c:pt>
                <c:pt idx="3">
                  <c:v>家に人がいるときも、用心のためにカギをかけている</c:v>
                </c:pt>
                <c:pt idx="4">
                  <c:v>特殊詐欺被害防止対策について、家族で話し合っている</c:v>
                </c:pt>
                <c:pt idx="5">
                  <c:v>隣近所と声をかけ合うようにしている</c:v>
                </c:pt>
                <c:pt idx="6">
                  <c:v>特殊詐欺被害防止対策で有効と言われる留守番電話機能を設定し活用している　　　　</c:v>
                </c:pt>
                <c:pt idx="7">
                  <c:v>住宅に防犯性能の高いカギやサッシ、補助錠などを取り付けている</c:v>
                </c:pt>
                <c:pt idx="8">
                  <c:v>ぴかぽメールや警察の広報紙などで、地域の犯罪情報や危険な場所に関心を持ち、把握に努めている</c:v>
                </c:pt>
                <c:pt idx="9">
                  <c:v>防犯パトロールや買物・散歩など日常生活を通じて防犯の視点で見る「ながら見守り」を行い、地域の防犯活動に参画している</c:v>
                </c:pt>
                <c:pt idx="10">
                  <c:v>自身（あなた）や家族が、防犯ブザーやホイッスルなどを持ち歩いている</c:v>
                </c:pt>
              </c:strCache>
            </c:strRef>
          </c:cat>
          <c:val>
            <c:numRef>
              <c:f>'データ（Q1～Q12)'!$I$76:$I$86</c:f>
              <c:numCache>
                <c:formatCode>General</c:formatCode>
                <c:ptCount val="11"/>
                <c:pt idx="1">
                  <c:v>11.1</c:v>
                </c:pt>
              </c:numCache>
            </c:numRef>
          </c:val>
          <c:extLst>
            <c:ext xmlns:c16="http://schemas.microsoft.com/office/drawing/2014/chart" uri="{C3380CC4-5D6E-409C-BE32-E72D297353CC}">
              <c16:uniqueId val="{00000002-FB88-4A11-8EF6-7AA67B038D19}"/>
            </c:ext>
          </c:extLst>
        </c:ser>
        <c:ser>
          <c:idx val="2"/>
          <c:order val="3"/>
          <c:tx>
            <c:strRef>
              <c:f>'データ（Q1～Q12)'!$J$75</c:f>
              <c:strCache>
                <c:ptCount val="1"/>
                <c:pt idx="0">
                  <c:v>不明</c:v>
                </c:pt>
              </c:strCache>
            </c:strRef>
          </c:tx>
          <c:spPr>
            <a:pattFill prst="pct25">
              <a:fgClr>
                <a:srgbClr val="8064A2">
                  <a:lumMod val="60000"/>
                  <a:lumOff val="40000"/>
                </a:srgbClr>
              </a:fgClr>
              <a:bgClr>
                <a:sysClr val="window" lastClr="FFFFFF"/>
              </a:bgClr>
            </a:pattFill>
            <a:ln w="12700">
              <a:solidFill>
                <a:srgbClr val="000000"/>
              </a:solidFill>
              <a:prstDash val="solid"/>
            </a:ln>
          </c:spPr>
          <c:invertIfNegative val="0"/>
          <c:dLbls>
            <c:dLbl>
              <c:idx val="0"/>
              <c:layout>
                <c:manualLayout>
                  <c:x val="2.9512918864469773E-2"/>
                  <c:y val="3.7107920038303081E-7"/>
                </c:manualLayout>
              </c:layout>
              <c:spPr/>
              <c:txPr>
                <a:bodyPr/>
                <a:lstStyle/>
                <a:p>
                  <a:pPr algn="ctr">
                    <a:defRPr lang="ja-JP" altLang="en-US" sz="1100" b="1" i="0" u="none" strike="noStrike" kern="1200"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B88-4A11-8EF6-7AA67B038D19}"/>
                </c:ext>
              </c:extLst>
            </c:dLbl>
            <c:dLbl>
              <c:idx val="8"/>
              <c:numFmt formatCode="#,##0.0_);[Red]\(#,##0.0\)" sourceLinked="0"/>
              <c:spPr/>
              <c:txPr>
                <a:bodyPr/>
                <a:lstStyle/>
                <a:p>
                  <a:pPr algn="ctr">
                    <a:defRPr lang="ja-JP" altLang="en-US" sz="1100" b="1" i="0" u="none" strike="noStrike" kern="1200"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6="http://schemas.microsoft.com/office/drawing/2014/chart" uri="{C3380CC4-5D6E-409C-BE32-E72D297353CC}">
                  <c16:uniqueId val="{00000004-FB88-4A11-8EF6-7AA67B038D19}"/>
                </c:ext>
              </c:extLst>
            </c:dLbl>
            <c:spPr>
              <a:noFill/>
              <a:ln w="25400">
                <a:noFill/>
              </a:ln>
            </c:spPr>
            <c:txPr>
              <a:bodyPr/>
              <a:lstStyle/>
              <a:p>
                <a:pPr algn="ctr">
                  <a:defRPr lang="ja-JP" altLang="en-US" sz="1100" b="1" i="0" u="none" strike="noStrike" kern="1200"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'データ（Q1～Q12)'!$F$76:$F$86</c:f>
              <c:strCache>
                <c:ptCount val="11"/>
                <c:pt idx="0">
                  <c:v>外出時はカギをかけている</c:v>
                </c:pt>
                <c:pt idx="1">
                  <c:v>自転車・自動車にカギをかけている</c:v>
                </c:pt>
                <c:pt idx="2">
                  <c:v>夜、一人の外出を控えている</c:v>
                </c:pt>
                <c:pt idx="3">
                  <c:v>家に人がいるときも、用心のためにカギをかけている</c:v>
                </c:pt>
                <c:pt idx="4">
                  <c:v>特殊詐欺被害防止対策について、家族で話し合っている</c:v>
                </c:pt>
                <c:pt idx="5">
                  <c:v>隣近所と声をかけ合うようにしている</c:v>
                </c:pt>
                <c:pt idx="6">
                  <c:v>特殊詐欺被害防止対策で有効と言われる留守番電話機能を設定し活用している　　　　</c:v>
                </c:pt>
                <c:pt idx="7">
                  <c:v>住宅に防犯性能の高いカギやサッシ、補助錠などを取り付けている</c:v>
                </c:pt>
                <c:pt idx="8">
                  <c:v>ぴかぽメールや警察の広報紙などで、地域の犯罪情報や危険な場所に関心を持ち、把握に努めている</c:v>
                </c:pt>
                <c:pt idx="9">
                  <c:v>防犯パトロールや買物・散歩など日常生活を通じて防犯の視点で見る「ながら見守り」を行い、地域の防犯活動に参画している</c:v>
                </c:pt>
                <c:pt idx="10">
                  <c:v>自身（あなた）や家族が、防犯ブザーやホイッスルなどを持ち歩いている</c:v>
                </c:pt>
              </c:strCache>
            </c:strRef>
          </c:cat>
          <c:val>
            <c:numRef>
              <c:f>'データ（Q1～Q12)'!$J$76:$J$86</c:f>
              <c:numCache>
                <c:formatCode>General</c:formatCode>
                <c:ptCount val="11"/>
                <c:pt idx="0">
                  <c:v>2.8</c:v>
                </c:pt>
                <c:pt idx="1">
                  <c:v>5.4</c:v>
                </c:pt>
                <c:pt idx="2">
                  <c:v>5.0999999999999996</c:v>
                </c:pt>
                <c:pt idx="3">
                  <c:v>5.6</c:v>
                </c:pt>
                <c:pt idx="4">
                  <c:v>6.4</c:v>
                </c:pt>
                <c:pt idx="5">
                  <c:v>6.7</c:v>
                </c:pt>
                <c:pt idx="6">
                  <c:v>6.6</c:v>
                </c:pt>
                <c:pt idx="7">
                  <c:v>8.1</c:v>
                </c:pt>
                <c:pt idx="8">
                  <c:v>7.7</c:v>
                </c:pt>
                <c:pt idx="9">
                  <c:v>7.4</c:v>
                </c:pt>
                <c:pt idx="10">
                  <c:v>7.5</c:v>
                </c:pt>
              </c:numCache>
            </c:numRef>
          </c:val>
          <c:extLst>
            <c:ext xmlns:c16="http://schemas.microsoft.com/office/drawing/2014/chart" uri="{C3380CC4-5D6E-409C-BE32-E72D297353CC}">
              <c16:uniqueId val="{00000005-FB88-4A11-8EF6-7AA67B038D19}"/>
            </c:ext>
          </c:extLst>
        </c:ser>
        <c:dLbls>
          <c:showLegendKey val="0"/>
          <c:showVal val="0"/>
          <c:showCatName val="0"/>
          <c:showSerName val="0"/>
          <c:showPercent val="0"/>
          <c:showBubbleSize val="0"/>
        </c:dLbls>
        <c:gapWidth val="80"/>
        <c:overlap val="100"/>
        <c:axId val="199497999"/>
        <c:axId val="1"/>
      </c:barChart>
      <c:lineChart>
        <c:grouping val="standard"/>
        <c:varyColors val="0"/>
        <c:ser>
          <c:idx val="4"/>
          <c:order val="4"/>
          <c:spPr>
            <a:ln>
              <a:gradFill>
                <a:gsLst>
                  <a:gs pos="0">
                    <a:srgbClr val="4F81BD">
                      <a:tint val="66000"/>
                      <a:satMod val="160000"/>
                      <a:alpha val="1000"/>
                    </a:srgbClr>
                  </a:gs>
                  <a:gs pos="50000">
                    <a:srgbClr val="4F81BD">
                      <a:tint val="44500"/>
                      <a:satMod val="160000"/>
                      <a:alpha val="0"/>
                    </a:srgbClr>
                  </a:gs>
                  <a:gs pos="100000">
                    <a:srgbClr val="4F81BD">
                      <a:tint val="23500"/>
                      <a:satMod val="160000"/>
                      <a:alpha val="0"/>
                    </a:srgbClr>
                  </a:gs>
                </a:gsLst>
                <a:lin ang="5400000" scaled="0"/>
              </a:gradFill>
            </a:ln>
          </c:spPr>
          <c:marker>
            <c:symbol val="none"/>
          </c:marker>
          <c:val>
            <c:numRef>
              <c:f>'データ（Q1～Q12)'!$K$103:$K$114</c:f>
              <c:numCache>
                <c:formatCode>General</c:formatCode>
                <c:ptCount val="12"/>
                <c:pt idx="3">
                  <c:v>0</c:v>
                </c:pt>
                <c:pt idx="4">
                  <c:v>0</c:v>
                </c:pt>
                <c:pt idx="5">
                  <c:v>0</c:v>
                </c:pt>
                <c:pt idx="6" formatCode="0.0">
                  <c:v>39.822272703814889</c:v>
                </c:pt>
              </c:numCache>
            </c:numRef>
          </c:val>
          <c:smooth val="0"/>
          <c:extLst>
            <c:ext xmlns:c16="http://schemas.microsoft.com/office/drawing/2014/chart" uri="{C3380CC4-5D6E-409C-BE32-E72D297353CC}">
              <c16:uniqueId val="{00000006-FB88-4A11-8EF6-7AA67B038D19}"/>
            </c:ext>
          </c:extLst>
        </c:ser>
        <c:dLbls>
          <c:showLegendKey val="0"/>
          <c:showVal val="0"/>
          <c:showCatName val="0"/>
          <c:showSerName val="0"/>
          <c:showPercent val="0"/>
          <c:showBubbleSize val="0"/>
        </c:dLbls>
        <c:marker val="1"/>
        <c:smooth val="0"/>
        <c:axId val="3"/>
        <c:axId val="4"/>
      </c:lineChart>
      <c:catAx>
        <c:axId val="199497999"/>
        <c:scaling>
          <c:orientation val="maxMin"/>
        </c:scaling>
        <c:delete val="1"/>
        <c:axPos val="l"/>
        <c:numFmt formatCode="General" sourceLinked="1"/>
        <c:majorTickMark val="out"/>
        <c:minorTickMark val="none"/>
        <c:tickLblPos val="nextTo"/>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99497999"/>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solidFill>
          <a:srgbClr val="FFFFFF"/>
        </a:solidFill>
        <a:ln w="12700">
          <a:solidFill>
            <a:srgbClr val="000000"/>
          </a:solidFill>
          <a:prstDash val="solid"/>
        </a:ln>
      </c:spPr>
    </c:plotArea>
    <c:legend>
      <c:legendPos val="r"/>
      <c:legendEntry>
        <c:idx val="0"/>
        <c:txPr>
          <a:bodyPr/>
          <a:lstStyle/>
          <a:p>
            <a:pPr>
              <a:defRPr sz="600" b="0" i="0" u="none" strike="noStrike" baseline="0">
                <a:solidFill>
                  <a:srgbClr val="000000"/>
                </a:solidFill>
                <a:latin typeface="ＭＳ Ｐゴシック"/>
                <a:ea typeface="ＭＳ Ｐゴシック"/>
                <a:cs typeface="ＭＳ Ｐゴシック"/>
              </a:defRPr>
            </a:pPr>
            <a:endParaRPr lang="ja-JP"/>
          </a:p>
        </c:txPr>
      </c:legendEntry>
      <c:legendEntry>
        <c:idx val="1"/>
        <c:txPr>
          <a:bodyPr/>
          <a:lstStyle/>
          <a:p>
            <a:pPr>
              <a:defRPr sz="600" b="0" i="0" u="none" strike="noStrike" baseline="0">
                <a:solidFill>
                  <a:srgbClr val="000000"/>
                </a:solidFill>
                <a:latin typeface="ＭＳ Ｐゴシック"/>
                <a:ea typeface="ＭＳ Ｐゴシック"/>
                <a:cs typeface="ＭＳ Ｐゴシック"/>
              </a:defRPr>
            </a:pPr>
            <a:endParaRPr lang="ja-JP"/>
          </a:p>
        </c:txPr>
      </c:legendEntry>
      <c:legendEntry>
        <c:idx val="2"/>
        <c:txPr>
          <a:bodyPr/>
          <a:lstStyle/>
          <a:p>
            <a:pPr>
              <a:defRPr sz="600" b="0" i="0" u="none" strike="noStrike" baseline="0">
                <a:solidFill>
                  <a:srgbClr val="000000"/>
                </a:solidFill>
                <a:latin typeface="ＭＳ Ｐゴシック"/>
                <a:ea typeface="ＭＳ Ｐゴシック"/>
                <a:cs typeface="ＭＳ Ｐゴシック"/>
              </a:defRPr>
            </a:pPr>
            <a:endParaRPr lang="ja-JP"/>
          </a:p>
        </c:txPr>
      </c:legendEntry>
      <c:legendEntry>
        <c:idx val="3"/>
        <c:txPr>
          <a:bodyPr/>
          <a:lstStyle/>
          <a:p>
            <a:pPr>
              <a:defRPr sz="600" b="0" i="0" u="none" strike="noStrike" baseline="0">
                <a:solidFill>
                  <a:srgbClr val="000000"/>
                </a:solidFill>
                <a:latin typeface="ＭＳ Ｐゴシック"/>
                <a:ea typeface="ＭＳ Ｐゴシック"/>
                <a:cs typeface="ＭＳ Ｐゴシック"/>
              </a:defRPr>
            </a:pPr>
            <a:endParaRPr lang="ja-JP"/>
          </a:p>
        </c:txPr>
      </c:legendEntry>
      <c:legendEntry>
        <c:idx val="4"/>
        <c:txPr>
          <a:bodyPr/>
          <a:lstStyle/>
          <a:p>
            <a:pPr>
              <a:defRPr sz="1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5.4117647058823527E-2"/>
          <c:y val="0.95792384148702725"/>
          <c:w val="0.88784313725490194"/>
          <c:h val="4.1530226754442623E-2"/>
        </c:manualLayout>
      </c:layout>
      <c:overlay val="0"/>
      <c:spPr>
        <a:solidFill>
          <a:srgbClr val="FFFFFF"/>
        </a:solidFill>
        <a:ln w="3175">
          <a:noFill/>
          <a:prstDash val="solid"/>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取り組んでいる人の割合</a:t>
            </a:r>
          </a:p>
        </c:rich>
      </c:tx>
      <c:layout>
        <c:manualLayout>
          <c:xMode val="edge"/>
          <c:yMode val="edge"/>
          <c:x val="2.8597766220734535E-2"/>
          <c:y val="5.1723727904177723E-2"/>
        </c:manualLayout>
      </c:layout>
      <c:overlay val="0"/>
      <c:spPr>
        <a:noFill/>
        <a:ln w="25400">
          <a:noFill/>
        </a:ln>
      </c:spPr>
    </c:title>
    <c:autoTitleDeleted val="0"/>
    <c:plotArea>
      <c:layout>
        <c:manualLayout>
          <c:layoutTarget val="inner"/>
          <c:xMode val="edge"/>
          <c:yMode val="edge"/>
          <c:x val="0.12913772344723917"/>
          <c:y val="0.36446276973686909"/>
          <c:w val="0.83816989703210176"/>
          <c:h val="0.53448575838361168"/>
        </c:manualLayout>
      </c:layout>
      <c:barChart>
        <c:barDir val="bar"/>
        <c:grouping val="stacked"/>
        <c:varyColors val="0"/>
        <c:ser>
          <c:idx val="1"/>
          <c:order val="0"/>
          <c:tx>
            <c:strRef>
              <c:f>'データ（Q1～Q12)'!$B$4</c:f>
              <c:strCache>
                <c:ptCount val="1"/>
                <c:pt idx="0">
                  <c:v>取り組んでいる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'データ（Q1～Q12)'!$A$5:$A$7</c:f>
              <c:strCache>
                <c:ptCount val="3"/>
                <c:pt idx="0">
                  <c:v>令和８年</c:v>
                </c:pt>
                <c:pt idx="1">
                  <c:v>令和７年※</c:v>
                </c:pt>
                <c:pt idx="2">
                  <c:v>令和６年</c:v>
                </c:pt>
              </c:strCache>
            </c:strRef>
          </c:cat>
          <c:val>
            <c:numRef>
              <c:f>'データ（Q1～Q12)'!$B$5:$B$7</c:f>
              <c:numCache>
                <c:formatCode>0.0</c:formatCode>
                <c:ptCount val="3"/>
                <c:pt idx="0">
                  <c:v>45.2</c:v>
                </c:pt>
                <c:pt idx="1">
                  <c:v>44.7</c:v>
                </c:pt>
                <c:pt idx="2">
                  <c:v>47</c:v>
                </c:pt>
              </c:numCache>
            </c:numRef>
          </c:val>
          <c:extLst>
            <c:ext xmlns:c16="http://schemas.microsoft.com/office/drawing/2014/chart" uri="{C3380CC4-5D6E-409C-BE32-E72D297353CC}">
              <c16:uniqueId val="{00000000-852F-439A-8C54-89264D0151B0}"/>
            </c:ext>
          </c:extLst>
        </c:ser>
        <c:ser>
          <c:idx val="0"/>
          <c:order val="1"/>
          <c:tx>
            <c:strRef>
              <c:f>'データ（Q1～Q12)'!$C$4</c:f>
              <c:strCache>
                <c:ptCount val="1"/>
                <c:pt idx="0">
                  <c:v>取り組んでいない</c:v>
                </c:pt>
              </c:strCache>
            </c:strRef>
          </c:tx>
          <c:spPr>
            <a:pattFill prst="divot">
              <a:fgClr>
                <a:srgbClr val="00B050"/>
              </a:fgClr>
              <a:bgClr>
                <a:schemeClr val="bg1"/>
              </a:bgClr>
            </a:pattFill>
            <a:ln>
              <a:solidFill>
                <a:srgbClr val="000000"/>
              </a:solidFill>
            </a:ln>
          </c:spPr>
          <c:invertIfNegative val="0"/>
          <c:dLbls>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'データ（Q1～Q12)'!$A$5:$A$7</c:f>
              <c:strCache>
                <c:ptCount val="3"/>
                <c:pt idx="0">
                  <c:v>令和８年</c:v>
                </c:pt>
                <c:pt idx="1">
                  <c:v>令和７年※</c:v>
                </c:pt>
                <c:pt idx="2">
                  <c:v>令和６年</c:v>
                </c:pt>
              </c:strCache>
            </c:strRef>
          </c:cat>
          <c:val>
            <c:numRef>
              <c:f>'データ（Q1～Q12)'!$C$5:$C$7</c:f>
              <c:numCache>
                <c:formatCode>0.0</c:formatCode>
                <c:ptCount val="3"/>
                <c:pt idx="0">
                  <c:v>53.3</c:v>
                </c:pt>
                <c:pt idx="1">
                  <c:v>45.2</c:v>
                </c:pt>
                <c:pt idx="2">
                  <c:v>51.7</c:v>
                </c:pt>
              </c:numCache>
            </c:numRef>
          </c:val>
          <c:extLst>
            <c:ext xmlns:c16="http://schemas.microsoft.com/office/drawing/2014/chart" uri="{C3380CC4-5D6E-409C-BE32-E72D297353CC}">
              <c16:uniqueId val="{00000001-852F-439A-8C54-89264D0151B0}"/>
            </c:ext>
          </c:extLst>
        </c:ser>
        <c:ser>
          <c:idx val="2"/>
          <c:order val="2"/>
          <c:tx>
            <c:strRef>
              <c:f>'データ（Q1～Q12)'!$D$4</c:f>
              <c:strCache>
                <c:ptCount val="1"/>
                <c:pt idx="0">
                  <c:v>不明</c:v>
                </c:pt>
              </c:strCache>
            </c:strRef>
          </c:tx>
          <c:spPr>
            <a:pattFill prst="pct25">
              <a:fgClr>
                <a:schemeClr val="accent4">
                  <a:lumMod val="60000"/>
                  <a:lumOff val="40000"/>
                </a:schemeClr>
              </a:fgClr>
              <a:bgClr>
                <a:schemeClr val="bg1"/>
              </a:bgClr>
            </a:pattFill>
            <a:ln>
              <a:solidFill>
                <a:srgbClr val="000000"/>
              </a:solidFill>
            </a:ln>
          </c:spPr>
          <c:invertIfNegative val="0"/>
          <c:dLbls>
            <c:dLbl>
              <c:idx val="0"/>
              <c:layout>
                <c:manualLayout>
                  <c:x val="2.0777583018064309E-2"/>
                  <c:y val="-7.363036068455244E-3"/>
                </c:manualLayout>
              </c:layout>
              <c:spPr/>
              <c:txPr>
                <a:bodyPr/>
                <a:lstStyle/>
                <a:p>
                  <a:pPr>
                    <a:defRPr sz="1000" b="1"/>
                  </a:pPr>
                  <a:endParaRPr lang="ja-JP"/>
                </a:p>
              </c:txPr>
              <c:dLblPos val="ctr"/>
              <c:showLegendKey val="0"/>
              <c:showVal val="1"/>
              <c:showCatName val="0"/>
              <c:showSerName val="0"/>
              <c:showPercent val="0"/>
              <c:showBubbleSize val="0"/>
              <c:extLst>
                <c:ext xmlns:c15="http://schemas.microsoft.com/office/drawing/2012/chart" uri="{CE6537A1-D6FC-4f65-9D91-7224C49458BB}">
                  <c15:layout>
                    <c:manualLayout>
                      <c:w val="4.2648543177895071E-2"/>
                      <c:h val="0.12232099381242502"/>
                    </c:manualLayout>
                  </c15:layout>
                </c:ext>
                <c:ext xmlns:c16="http://schemas.microsoft.com/office/drawing/2014/chart" uri="{C3380CC4-5D6E-409C-BE32-E72D297353CC}">
                  <c16:uniqueId val="{00000002-852F-439A-8C54-89264D0151B0}"/>
                </c:ext>
              </c:extLst>
            </c:dLbl>
            <c:dLbl>
              <c:idx val="1"/>
              <c:spPr/>
              <c:txPr>
                <a:bodyPr/>
                <a:lstStyle/>
                <a:p>
                  <a:pPr>
                    <a:defRPr sz="1050" b="1"/>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852F-439A-8C54-89264D0151B0}"/>
                </c:ext>
              </c:extLst>
            </c:dLbl>
            <c:dLbl>
              <c:idx val="2"/>
              <c:layout>
                <c:manualLayout>
                  <c:x val="1.9235452824668594E-2"/>
                  <c:y val="-3.6804788541702398E-3"/>
                </c:manualLayout>
              </c:layout>
              <c:spPr>
                <a:noFill/>
                <a:ln w="25400">
                  <a:noFill/>
                </a:ln>
              </c:spPr>
              <c:txPr>
                <a:bodyPr/>
                <a:lstStyle/>
                <a:p>
                  <a:pPr>
                    <a:defRPr sz="1000" b="1"/>
                  </a:pPr>
                  <a:endParaRPr lang="ja-JP"/>
                </a:p>
              </c:txPr>
              <c:dLblPos val="ctr"/>
              <c:showLegendKey val="0"/>
              <c:showVal val="1"/>
              <c:showCatName val="0"/>
              <c:showSerName val="0"/>
              <c:showPercent val="0"/>
              <c:showBubbleSize val="0"/>
              <c:extLst>
                <c:ext xmlns:c15="http://schemas.microsoft.com/office/drawing/2012/chart" uri="{CE6537A1-D6FC-4f65-9D91-7224C49458BB}">
                  <c15:layout>
                    <c:manualLayout>
                      <c:w val="4.3368681804580707E-2"/>
                      <c:h val="0.12968729587534591"/>
                    </c:manualLayout>
                  </c15:layout>
                </c:ext>
                <c:ext xmlns:c16="http://schemas.microsoft.com/office/drawing/2014/chart" uri="{C3380CC4-5D6E-409C-BE32-E72D297353CC}">
                  <c16:uniqueId val="{00000000-5229-49FA-9FAB-58E894B06F8B}"/>
                </c:ext>
              </c:extLst>
            </c:dLbl>
            <c:spPr>
              <a:noFill/>
              <a:ln w="25400">
                <a:noFill/>
              </a:ln>
            </c:spPr>
            <c:txPr>
              <a:bodyPr/>
              <a:lstStyle/>
              <a:p>
                <a:pPr>
                  <a:defRPr sz="105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'データ（Q1～Q12)'!$A$5:$A$7</c:f>
              <c:strCache>
                <c:ptCount val="3"/>
                <c:pt idx="0">
                  <c:v>令和８年</c:v>
                </c:pt>
                <c:pt idx="1">
                  <c:v>令和７年※</c:v>
                </c:pt>
                <c:pt idx="2">
                  <c:v>令和６年</c:v>
                </c:pt>
              </c:strCache>
            </c:strRef>
          </c:cat>
          <c:val>
            <c:numRef>
              <c:f>'データ（Q1～Q12)'!$D$5:$D$7</c:f>
              <c:numCache>
                <c:formatCode>0.0</c:formatCode>
                <c:ptCount val="3"/>
                <c:pt idx="0">
                  <c:v>1.5</c:v>
                </c:pt>
                <c:pt idx="1">
                  <c:v>10.1</c:v>
                </c:pt>
                <c:pt idx="2">
                  <c:v>1.3</c:v>
                </c:pt>
              </c:numCache>
            </c:numRef>
          </c:val>
          <c:extLst>
            <c:ext xmlns:c16="http://schemas.microsoft.com/office/drawing/2014/chart" uri="{C3380CC4-5D6E-409C-BE32-E72D297353CC}">
              <c16:uniqueId val="{00000004-852F-439A-8C54-89264D0151B0}"/>
            </c:ext>
          </c:extLst>
        </c:ser>
        <c:dLbls>
          <c:showLegendKey val="0"/>
          <c:showVal val="0"/>
          <c:showCatName val="0"/>
          <c:showSerName val="0"/>
          <c:showPercent val="0"/>
          <c:showBubbleSize val="0"/>
        </c:dLbls>
        <c:gapWidth val="110"/>
        <c:overlap val="100"/>
        <c:axId val="191253087"/>
        <c:axId val="1"/>
      </c:barChart>
      <c:lineChart>
        <c:grouping val="standard"/>
        <c:varyColors val="0"/>
        <c:ser>
          <c:idx val="3"/>
          <c:order val="3"/>
          <c:spPr>
            <a:ln>
              <a:solidFill>
                <a:schemeClr val="bg1"/>
              </a:solidFill>
            </a:ln>
          </c:spPr>
          <c:marker>
            <c:symbol val="none"/>
          </c:marker>
          <c:val>
            <c:numRef>
              <c:f>'データ（Q1～Q12)'!$E$5:$E$6</c:f>
              <c:numCache>
                <c:formatCode>General</c:formatCode>
                <c:ptCount val="2"/>
              </c:numCache>
            </c:numRef>
          </c:val>
          <c:smooth val="0"/>
          <c:extLst>
            <c:ext xmlns:c16="http://schemas.microsoft.com/office/drawing/2014/chart" uri="{C3380CC4-5D6E-409C-BE32-E72D297353CC}">
              <c16:uniqueId val="{00000005-852F-439A-8C54-89264D0151B0}"/>
            </c:ext>
          </c:extLst>
        </c:ser>
        <c:dLbls>
          <c:showLegendKey val="0"/>
          <c:showVal val="0"/>
          <c:showCatName val="0"/>
          <c:showSerName val="0"/>
          <c:showPercent val="0"/>
          <c:showBubbleSize val="0"/>
        </c:dLbls>
        <c:marker val="1"/>
        <c:smooth val="0"/>
        <c:axId val="3"/>
        <c:axId val="4"/>
      </c:lineChart>
      <c:catAx>
        <c:axId val="191253087"/>
        <c:scaling>
          <c:orientation val="maxMin"/>
        </c:scaling>
        <c:delete val="0"/>
        <c:axPos val="l"/>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91253087"/>
        <c:crosses val="autoZero"/>
        <c:crossBetween val="between"/>
        <c:majorUnit val="20"/>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egendEntry>
        <c:idx val="3"/>
        <c:txPr>
          <a:bodyPr/>
          <a:lstStyle/>
          <a:p>
            <a:pPr rtl="0">
              <a:defRPr sz="3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39752734189253447"/>
          <c:y val="4.9723756906077346E-2"/>
          <c:w val="0.59961959106038987"/>
          <c:h val="0.1546967126346776"/>
        </c:manualLayout>
      </c:layout>
      <c:overlay val="0"/>
      <c:spPr>
        <a:solidFill>
          <a:srgbClr val="FFFFFF"/>
        </a:solidFill>
        <a:ln w="3175">
          <a:noFill/>
          <a:prstDash val="solid"/>
        </a:ln>
      </c:spPr>
      <c:txPr>
        <a:bodyPr/>
        <a:lstStyle/>
        <a:p>
          <a:pPr rtl="0">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833285056532337E-2"/>
          <c:y val="0.10456761453368718"/>
          <c:w val="0.85634172339695769"/>
          <c:h val="0.73918486135882333"/>
        </c:manualLayout>
      </c:layout>
      <c:barChart>
        <c:barDir val="bar"/>
        <c:grouping val="percentStacked"/>
        <c:varyColors val="0"/>
        <c:ser>
          <c:idx val="0"/>
          <c:order val="0"/>
          <c:tx>
            <c:strRef>
              <c:f>'データ（居住地等別）（要確認）'!$C$143</c:f>
              <c:strCache>
                <c:ptCount val="1"/>
                <c:pt idx="0">
                  <c:v>実行している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'データ（居住地等別）（要確認）'!$B$144:$B$148</c:f>
              <c:strCache>
                <c:ptCount val="5"/>
                <c:pt idx="0">
                  <c:v>県計</c:v>
                </c:pt>
                <c:pt idx="1">
                  <c:v>県央</c:v>
                </c:pt>
                <c:pt idx="2">
                  <c:v>県南</c:v>
                </c:pt>
                <c:pt idx="3">
                  <c:v>沿岸</c:v>
                </c:pt>
                <c:pt idx="4">
                  <c:v>県北</c:v>
                </c:pt>
              </c:strCache>
            </c:strRef>
          </c:cat>
          <c:val>
            <c:numRef>
              <c:f>'データ（居住地等別）（要確認）'!$C$144:$C$148</c:f>
              <c:numCache>
                <c:formatCode>0.0</c:formatCode>
                <c:ptCount val="5"/>
                <c:pt idx="0">
                  <c:v>49.900000000000006</c:v>
                </c:pt>
                <c:pt idx="1">
                  <c:v>51.2</c:v>
                </c:pt>
                <c:pt idx="2">
                  <c:v>40.5</c:v>
                </c:pt>
                <c:pt idx="3">
                  <c:v>48.9</c:v>
                </c:pt>
                <c:pt idx="4">
                  <c:v>46.5</c:v>
                </c:pt>
              </c:numCache>
            </c:numRef>
          </c:val>
          <c:extLst>
            <c:ext xmlns:c16="http://schemas.microsoft.com/office/drawing/2014/chart" uri="{C3380CC4-5D6E-409C-BE32-E72D297353CC}">
              <c16:uniqueId val="{00000000-3678-47D0-87AD-F50DA26A73B3}"/>
            </c:ext>
          </c:extLst>
        </c:ser>
        <c:ser>
          <c:idx val="1"/>
          <c:order val="1"/>
          <c:tx>
            <c:strRef>
              <c:f>'データ（居住地等別）（要確認）'!$D$143</c:f>
              <c:strCache>
                <c:ptCount val="1"/>
                <c:pt idx="0">
                  <c:v>ほとんど実行していない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'データ（居住地等別）（要確認）'!$B$144:$B$148</c:f>
              <c:strCache>
                <c:ptCount val="5"/>
                <c:pt idx="0">
                  <c:v>県計</c:v>
                </c:pt>
                <c:pt idx="1">
                  <c:v>県央</c:v>
                </c:pt>
                <c:pt idx="2">
                  <c:v>県南</c:v>
                </c:pt>
                <c:pt idx="3">
                  <c:v>沿岸</c:v>
                </c:pt>
                <c:pt idx="4">
                  <c:v>県北</c:v>
                </c:pt>
              </c:strCache>
            </c:strRef>
          </c:cat>
          <c:val>
            <c:numRef>
              <c:f>'データ（居住地等別）（要確認）'!$D$144:$D$148</c:f>
              <c:numCache>
                <c:formatCode>0.0</c:formatCode>
                <c:ptCount val="5"/>
                <c:pt idx="0">
                  <c:v>43.8</c:v>
                </c:pt>
                <c:pt idx="1">
                  <c:v>43.1</c:v>
                </c:pt>
                <c:pt idx="2">
                  <c:v>51.8</c:v>
                </c:pt>
                <c:pt idx="3">
                  <c:v>43.4</c:v>
                </c:pt>
                <c:pt idx="4">
                  <c:v>46.2</c:v>
                </c:pt>
              </c:numCache>
            </c:numRef>
          </c:val>
          <c:extLst>
            <c:ext xmlns:c16="http://schemas.microsoft.com/office/drawing/2014/chart" uri="{C3380CC4-5D6E-409C-BE32-E72D297353CC}">
              <c16:uniqueId val="{00000001-3678-47D0-87AD-F50DA26A73B3}"/>
            </c:ext>
          </c:extLst>
        </c:ser>
        <c:ser>
          <c:idx val="2"/>
          <c:order val="2"/>
          <c:tx>
            <c:strRef>
              <c:f>'データ（居住地等別）（要確認）'!$E$143</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numFmt formatCode="0.0_ " sourceLinked="0"/>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'データ（居住地等別）（要確認）'!$B$144:$B$148</c:f>
              <c:strCache>
                <c:ptCount val="5"/>
                <c:pt idx="0">
                  <c:v>県計</c:v>
                </c:pt>
                <c:pt idx="1">
                  <c:v>県央</c:v>
                </c:pt>
                <c:pt idx="2">
                  <c:v>県南</c:v>
                </c:pt>
                <c:pt idx="3">
                  <c:v>沿岸</c:v>
                </c:pt>
                <c:pt idx="4">
                  <c:v>県北</c:v>
                </c:pt>
              </c:strCache>
            </c:strRef>
          </c:cat>
          <c:val>
            <c:numRef>
              <c:f>'データ（居住地等別）（要確認）'!$E$144:$E$148</c:f>
              <c:numCache>
                <c:formatCode>0.0</c:formatCode>
                <c:ptCount val="5"/>
                <c:pt idx="0">
                  <c:v>6.4</c:v>
                </c:pt>
                <c:pt idx="1">
                  <c:v>5.6</c:v>
                </c:pt>
                <c:pt idx="2">
                  <c:v>7.6</c:v>
                </c:pt>
                <c:pt idx="3">
                  <c:v>7.6</c:v>
                </c:pt>
                <c:pt idx="4">
                  <c:v>7.3</c:v>
                </c:pt>
              </c:numCache>
            </c:numRef>
          </c:val>
          <c:extLst>
            <c:ext xmlns:c16="http://schemas.microsoft.com/office/drawing/2014/chart" uri="{C3380CC4-5D6E-409C-BE32-E72D297353CC}">
              <c16:uniqueId val="{00000002-3678-47D0-87AD-F50DA26A73B3}"/>
            </c:ext>
          </c:extLst>
        </c:ser>
        <c:dLbls>
          <c:showLegendKey val="0"/>
          <c:showVal val="0"/>
          <c:showCatName val="0"/>
          <c:showSerName val="0"/>
          <c:showPercent val="0"/>
          <c:showBubbleSize val="0"/>
        </c:dLbls>
        <c:gapWidth val="40"/>
        <c:overlap val="100"/>
        <c:axId val="199502799"/>
        <c:axId val="1"/>
      </c:barChart>
      <c:lineChart>
        <c:grouping val="standard"/>
        <c:varyColors val="0"/>
        <c:ser>
          <c:idx val="3"/>
          <c:order val="3"/>
          <c:tx>
            <c:strRef>
              <c:f>'データ（居住地等別）（要確認）'!$F$143</c:f>
              <c:strCache>
                <c:ptCount val="1"/>
              </c:strCache>
            </c:strRef>
          </c:tx>
          <c:spPr>
            <a:ln>
              <a:solidFill>
                <a:schemeClr val="bg1"/>
              </a:solidFill>
            </a:ln>
          </c:spPr>
          <c:marker>
            <c:symbol val="none"/>
          </c:marker>
          <c:val>
            <c:numRef>
              <c:f>'データ（居住地等別）（要確認）'!$F$144:$F$148</c:f>
              <c:numCache>
                <c:formatCode>0.0</c:formatCode>
                <c:ptCount val="5"/>
              </c:numCache>
            </c:numRef>
          </c:val>
          <c:smooth val="0"/>
          <c:extLst>
            <c:ext xmlns:c16="http://schemas.microsoft.com/office/drawing/2014/chart" uri="{C3380CC4-5D6E-409C-BE32-E72D297353CC}">
              <c16:uniqueId val="{00000003-3678-47D0-87AD-F50DA26A73B3}"/>
            </c:ext>
          </c:extLst>
        </c:ser>
        <c:dLbls>
          <c:showLegendKey val="0"/>
          <c:showVal val="0"/>
          <c:showCatName val="0"/>
          <c:showSerName val="0"/>
          <c:showPercent val="0"/>
          <c:showBubbleSize val="0"/>
        </c:dLbls>
        <c:marker val="1"/>
        <c:smooth val="0"/>
        <c:axId val="3"/>
        <c:axId val="4"/>
      </c:lineChart>
      <c:catAx>
        <c:axId val="199502799"/>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199502799"/>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1317180057362356"/>
          <c:y val="0.84420587472862185"/>
          <c:w val="0.8197932053175776"/>
          <c:h val="0.13768153980752407"/>
        </c:manualLayout>
      </c:layout>
      <c:overlay val="0"/>
      <c:spPr>
        <a:solidFill>
          <a:srgbClr val="FFFFFF"/>
        </a:solidFill>
        <a:ln w="3175">
          <a:noFill/>
          <a:prstDash val="solid"/>
        </a:ln>
      </c:spPr>
      <c:txPr>
        <a:bodyPr/>
        <a:lstStyle/>
        <a:p>
          <a:pPr>
            <a:defRPr sz="895"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&amp;C49</c:oddFooter>
    </c:headerFooter>
    <c:pageMargins b="0.98399999999999999" l="0.78700000000000003" r="0.78700000000000003" t="0.98399999999999999" header="0.51200000000000001" footer="0.51200000000000001"/>
    <c:pageSetup paperSize="9" orientation="landscape"/>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966487884666587E-2"/>
          <c:y val="0.10139877451440689"/>
          <c:w val="0.86139906424740387"/>
          <c:h val="0.74475651626098882"/>
        </c:manualLayout>
      </c:layout>
      <c:barChart>
        <c:barDir val="bar"/>
        <c:grouping val="percentStacked"/>
        <c:varyColors val="0"/>
        <c:ser>
          <c:idx val="0"/>
          <c:order val="0"/>
          <c:tx>
            <c:strRef>
              <c:f>'データ（居住地等別）（要確認）'!$C$149</c:f>
              <c:strCache>
                <c:ptCount val="1"/>
                <c:pt idx="0">
                  <c:v>実行している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'データ（居住地等別）（要確認）'!$B$150:$B$152</c:f>
              <c:strCache>
                <c:ptCount val="3"/>
                <c:pt idx="0">
                  <c:v>県計</c:v>
                </c:pt>
                <c:pt idx="1">
                  <c:v>男</c:v>
                </c:pt>
                <c:pt idx="2">
                  <c:v>女</c:v>
                </c:pt>
              </c:strCache>
            </c:strRef>
          </c:cat>
          <c:val>
            <c:numRef>
              <c:f>'データ（居住地等別）（要確認）'!$C$150:$C$152</c:f>
              <c:numCache>
                <c:formatCode>0.0</c:formatCode>
                <c:ptCount val="3"/>
                <c:pt idx="0">
                  <c:v>49.900000000000006</c:v>
                </c:pt>
                <c:pt idx="1">
                  <c:v>47.900000000000006</c:v>
                </c:pt>
                <c:pt idx="2">
                  <c:v>51.4</c:v>
                </c:pt>
              </c:numCache>
            </c:numRef>
          </c:val>
          <c:extLst>
            <c:ext xmlns:c16="http://schemas.microsoft.com/office/drawing/2014/chart" uri="{C3380CC4-5D6E-409C-BE32-E72D297353CC}">
              <c16:uniqueId val="{00000000-55CB-42C0-9D40-852240C26717}"/>
            </c:ext>
          </c:extLst>
        </c:ser>
        <c:ser>
          <c:idx val="1"/>
          <c:order val="1"/>
          <c:tx>
            <c:strRef>
              <c:f>'データ（居住地等別）（要確認）'!$D$149</c:f>
              <c:strCache>
                <c:ptCount val="1"/>
                <c:pt idx="0">
                  <c:v>ほとんど実行していない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'データ（居住地等別）（要確認）'!$B$150:$B$152</c:f>
              <c:strCache>
                <c:ptCount val="3"/>
                <c:pt idx="0">
                  <c:v>県計</c:v>
                </c:pt>
                <c:pt idx="1">
                  <c:v>男</c:v>
                </c:pt>
                <c:pt idx="2">
                  <c:v>女</c:v>
                </c:pt>
              </c:strCache>
            </c:strRef>
          </c:cat>
          <c:val>
            <c:numRef>
              <c:f>'データ（居住地等別）（要確認）'!$D$150:$D$152</c:f>
              <c:numCache>
                <c:formatCode>0.0</c:formatCode>
                <c:ptCount val="3"/>
                <c:pt idx="0">
                  <c:v>43.8</c:v>
                </c:pt>
                <c:pt idx="1">
                  <c:v>46.3</c:v>
                </c:pt>
                <c:pt idx="2">
                  <c:v>41.7</c:v>
                </c:pt>
              </c:numCache>
            </c:numRef>
          </c:val>
          <c:extLst>
            <c:ext xmlns:c16="http://schemas.microsoft.com/office/drawing/2014/chart" uri="{C3380CC4-5D6E-409C-BE32-E72D297353CC}">
              <c16:uniqueId val="{00000001-55CB-42C0-9D40-852240C26717}"/>
            </c:ext>
          </c:extLst>
        </c:ser>
        <c:ser>
          <c:idx val="2"/>
          <c:order val="2"/>
          <c:tx>
            <c:strRef>
              <c:f>'データ（居住地等別）（要確認）'!$E$149</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'データ（居住地等別）（要確認）'!$B$150:$B$152</c:f>
              <c:strCache>
                <c:ptCount val="3"/>
                <c:pt idx="0">
                  <c:v>県計</c:v>
                </c:pt>
                <c:pt idx="1">
                  <c:v>男</c:v>
                </c:pt>
                <c:pt idx="2">
                  <c:v>女</c:v>
                </c:pt>
              </c:strCache>
            </c:strRef>
          </c:cat>
          <c:val>
            <c:numRef>
              <c:f>'データ（居住地等別）（要確認）'!$E$150:$E$152</c:f>
              <c:numCache>
                <c:formatCode>0.0</c:formatCode>
                <c:ptCount val="3"/>
                <c:pt idx="0">
                  <c:v>6.4</c:v>
                </c:pt>
                <c:pt idx="1">
                  <c:v>5.7</c:v>
                </c:pt>
                <c:pt idx="2">
                  <c:v>6.9</c:v>
                </c:pt>
              </c:numCache>
            </c:numRef>
          </c:val>
          <c:extLst>
            <c:ext xmlns:c16="http://schemas.microsoft.com/office/drawing/2014/chart" uri="{C3380CC4-5D6E-409C-BE32-E72D297353CC}">
              <c16:uniqueId val="{00000002-55CB-42C0-9D40-852240C26717}"/>
            </c:ext>
          </c:extLst>
        </c:ser>
        <c:dLbls>
          <c:showLegendKey val="0"/>
          <c:showVal val="0"/>
          <c:showCatName val="0"/>
          <c:showSerName val="0"/>
          <c:showPercent val="0"/>
          <c:showBubbleSize val="0"/>
        </c:dLbls>
        <c:gapWidth val="40"/>
        <c:overlap val="100"/>
        <c:axId val="199379439"/>
        <c:axId val="1"/>
      </c:barChart>
      <c:lineChart>
        <c:grouping val="standard"/>
        <c:varyColors val="0"/>
        <c:ser>
          <c:idx val="3"/>
          <c:order val="3"/>
          <c:tx>
            <c:strRef>
              <c:f>'データ（居住地等別）（要確認）'!$F$149</c:f>
              <c:strCache>
                <c:ptCount val="1"/>
              </c:strCache>
            </c:strRef>
          </c:tx>
          <c:spPr>
            <a:ln>
              <a:solidFill>
                <a:schemeClr val="bg1"/>
              </a:solidFill>
            </a:ln>
          </c:spPr>
          <c:marker>
            <c:symbol val="none"/>
          </c:marker>
          <c:val>
            <c:numRef>
              <c:f>'データ（居住地等別）（要確認）'!$F$150:$F$152</c:f>
              <c:numCache>
                <c:formatCode>0.0</c:formatCode>
                <c:ptCount val="3"/>
              </c:numCache>
            </c:numRef>
          </c:val>
          <c:smooth val="0"/>
          <c:extLst>
            <c:ext xmlns:c16="http://schemas.microsoft.com/office/drawing/2014/chart" uri="{C3380CC4-5D6E-409C-BE32-E72D297353CC}">
              <c16:uniqueId val="{00000003-55CB-42C0-9D40-852240C26717}"/>
            </c:ext>
          </c:extLst>
        </c:ser>
        <c:dLbls>
          <c:showLegendKey val="0"/>
          <c:showVal val="0"/>
          <c:showCatName val="0"/>
          <c:showSerName val="0"/>
          <c:showPercent val="0"/>
          <c:showBubbleSize val="0"/>
        </c:dLbls>
        <c:marker val="1"/>
        <c:smooth val="0"/>
        <c:axId val="3"/>
        <c:axId val="4"/>
      </c:lineChart>
      <c:catAx>
        <c:axId val="199379439"/>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99379439"/>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15652189128532845"/>
          <c:y val="0.84782913005439542"/>
          <c:w val="0.78695758682338623"/>
          <c:h val="0.13043516299592983"/>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103959831108073E-2"/>
          <c:y val="0.1017547346310809"/>
          <c:w val="0.85504340218342267"/>
          <c:h val="0.74386219799272868"/>
        </c:manualLayout>
      </c:layout>
      <c:barChart>
        <c:barDir val="bar"/>
        <c:grouping val="percentStacked"/>
        <c:varyColors val="0"/>
        <c:ser>
          <c:idx val="0"/>
          <c:order val="0"/>
          <c:tx>
            <c:strRef>
              <c:f>'データ（居住地等別）（要確認）'!$C$153</c:f>
              <c:strCache>
                <c:ptCount val="1"/>
                <c:pt idx="0">
                  <c:v>実行している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'データ（居住地等別）（要確認）'!$B$154:$B$161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'データ（居住地等別）（要確認）'!$C$154:$C$161</c:f>
              <c:numCache>
                <c:formatCode>0.0</c:formatCode>
                <c:ptCount val="8"/>
                <c:pt idx="0">
                  <c:v>49.900000000000006</c:v>
                </c:pt>
                <c:pt idx="1">
                  <c:v>41</c:v>
                </c:pt>
                <c:pt idx="2">
                  <c:v>43.099999999999994</c:v>
                </c:pt>
                <c:pt idx="3">
                  <c:v>49.5</c:v>
                </c:pt>
                <c:pt idx="4">
                  <c:v>51.5</c:v>
                </c:pt>
                <c:pt idx="5">
                  <c:v>51.1</c:v>
                </c:pt>
                <c:pt idx="6">
                  <c:v>50.699999999999996</c:v>
                </c:pt>
                <c:pt idx="7">
                  <c:v>49.800000000000004</c:v>
                </c:pt>
              </c:numCache>
            </c:numRef>
          </c:val>
          <c:extLst>
            <c:ext xmlns:c16="http://schemas.microsoft.com/office/drawing/2014/chart" uri="{C3380CC4-5D6E-409C-BE32-E72D297353CC}">
              <c16:uniqueId val="{00000000-3950-4C68-B28C-DDFF17B8008C}"/>
            </c:ext>
          </c:extLst>
        </c:ser>
        <c:ser>
          <c:idx val="1"/>
          <c:order val="1"/>
          <c:tx>
            <c:strRef>
              <c:f>'データ（居住地等別）（要確認）'!$D$153</c:f>
              <c:strCache>
                <c:ptCount val="1"/>
                <c:pt idx="0">
                  <c:v>ほとんど実行していない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'データ（居住地等別）（要確認）'!$B$154:$B$161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'データ（居住地等別）（要確認）'!$D$154:$D$161</c:f>
              <c:numCache>
                <c:formatCode>0.0</c:formatCode>
                <c:ptCount val="8"/>
                <c:pt idx="0">
                  <c:v>43.8</c:v>
                </c:pt>
                <c:pt idx="1">
                  <c:v>55.7</c:v>
                </c:pt>
                <c:pt idx="2">
                  <c:v>56.7</c:v>
                </c:pt>
                <c:pt idx="3">
                  <c:v>48.5</c:v>
                </c:pt>
                <c:pt idx="4">
                  <c:v>47.1</c:v>
                </c:pt>
                <c:pt idx="5">
                  <c:v>46.9</c:v>
                </c:pt>
                <c:pt idx="6">
                  <c:v>44.2</c:v>
                </c:pt>
                <c:pt idx="7">
                  <c:v>37.4</c:v>
                </c:pt>
              </c:numCache>
            </c:numRef>
          </c:val>
          <c:extLst>
            <c:ext xmlns:c16="http://schemas.microsoft.com/office/drawing/2014/chart" uri="{C3380CC4-5D6E-409C-BE32-E72D297353CC}">
              <c16:uniqueId val="{00000001-3950-4C68-B28C-DDFF17B8008C}"/>
            </c:ext>
          </c:extLst>
        </c:ser>
        <c:ser>
          <c:idx val="2"/>
          <c:order val="2"/>
          <c:tx>
            <c:strRef>
              <c:f>'データ（居住地等別）（要確認）'!$E$153</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1"/>
              <c:layout>
                <c:manualLayout>
                  <c:x val="3.3374935736125766E-2"/>
                  <c:y val="4.7628884352418676E-3"/>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50-4C68-B28C-DDFF17B8008C}"/>
                </c:ext>
              </c:extLst>
            </c:dLbl>
            <c:dLbl>
              <c:idx val="2"/>
              <c:layout>
                <c:manualLayout>
                  <c:x val="1.9914698162729658E-2"/>
                  <c:y val="5.1460581316224363E-3"/>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50-4C68-B28C-DDFF17B8008C}"/>
                </c:ext>
              </c:extLst>
            </c:dLbl>
            <c:dLbl>
              <c:idx val="3"/>
              <c:layout>
                <c:manualLayout>
                  <c:x val="2.7078854273650435E-2"/>
                  <c:y val="2.2823234052708035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50-4C68-B28C-DDFF17B8008C}"/>
                </c:ext>
              </c:extLst>
            </c:dLbl>
            <c:dLbl>
              <c:idx val="4"/>
              <c:layout>
                <c:manualLayout>
                  <c:x val="2.4783695000483219E-2"/>
                  <c:y val="7.5823835450145261E-7"/>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950-4C68-B28C-DDFF17B8008C}"/>
                </c:ext>
              </c:extLst>
            </c:dLbl>
            <c:dLbl>
              <c:idx val="5"/>
              <c:layout>
                <c:manualLayout>
                  <c:x val="2.897775399434294E-2"/>
                  <c:y val="7.4990626171728535E-7"/>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950-4C68-B28C-DDFF17B8008C}"/>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'データ（居住地等別）（要確認）'!$B$154:$B$161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'データ（居住地等別）（要確認）'!$E$154:$E$161</c:f>
              <c:numCache>
                <c:formatCode>0.0</c:formatCode>
                <c:ptCount val="8"/>
                <c:pt idx="0">
                  <c:v>6.4</c:v>
                </c:pt>
                <c:pt idx="1">
                  <c:v>3.3</c:v>
                </c:pt>
                <c:pt idx="2">
                  <c:v>0.2</c:v>
                </c:pt>
                <c:pt idx="3">
                  <c:v>2.1</c:v>
                </c:pt>
                <c:pt idx="4">
                  <c:v>1.3</c:v>
                </c:pt>
                <c:pt idx="5">
                  <c:v>2</c:v>
                </c:pt>
                <c:pt idx="6">
                  <c:v>5.2</c:v>
                </c:pt>
                <c:pt idx="7">
                  <c:v>12.9</c:v>
                </c:pt>
              </c:numCache>
            </c:numRef>
          </c:val>
          <c:extLst>
            <c:ext xmlns:c16="http://schemas.microsoft.com/office/drawing/2014/chart" uri="{C3380CC4-5D6E-409C-BE32-E72D297353CC}">
              <c16:uniqueId val="{00000007-3950-4C68-B28C-DDFF17B8008C}"/>
            </c:ext>
          </c:extLst>
        </c:ser>
        <c:dLbls>
          <c:showLegendKey val="0"/>
          <c:showVal val="0"/>
          <c:showCatName val="0"/>
          <c:showSerName val="0"/>
          <c:showPercent val="0"/>
          <c:showBubbleSize val="0"/>
        </c:dLbls>
        <c:gapWidth val="40"/>
        <c:overlap val="100"/>
        <c:axId val="199392879"/>
        <c:axId val="1"/>
      </c:barChart>
      <c:lineChart>
        <c:grouping val="standard"/>
        <c:varyColors val="0"/>
        <c:ser>
          <c:idx val="3"/>
          <c:order val="3"/>
          <c:tx>
            <c:strRef>
              <c:f>'データ（居住地等別）（要確認）'!$F$153</c:f>
              <c:strCache>
                <c:ptCount val="1"/>
              </c:strCache>
            </c:strRef>
          </c:tx>
          <c:spPr>
            <a:ln>
              <a:solidFill>
                <a:schemeClr val="bg1"/>
              </a:solidFill>
            </a:ln>
          </c:spPr>
          <c:marker>
            <c:symbol val="none"/>
          </c:marker>
          <c:val>
            <c:numRef>
              <c:f>'データ（居住地等別）（要確認）'!$F$154:$F$161</c:f>
              <c:numCache>
                <c:formatCode>0.0</c:formatCode>
                <c:ptCount val="8"/>
              </c:numCache>
            </c:numRef>
          </c:val>
          <c:smooth val="0"/>
          <c:extLst>
            <c:ext xmlns:c16="http://schemas.microsoft.com/office/drawing/2014/chart" uri="{C3380CC4-5D6E-409C-BE32-E72D297353CC}">
              <c16:uniqueId val="{00000008-3950-4C68-B28C-DDFF17B8008C}"/>
            </c:ext>
          </c:extLst>
        </c:ser>
        <c:dLbls>
          <c:showLegendKey val="0"/>
          <c:showVal val="0"/>
          <c:showCatName val="0"/>
          <c:showSerName val="0"/>
          <c:showPercent val="0"/>
          <c:showBubbleSize val="0"/>
        </c:dLbls>
        <c:marker val="1"/>
        <c:smooth val="0"/>
        <c:axId val="3"/>
        <c:axId val="4"/>
      </c:lineChart>
      <c:catAx>
        <c:axId val="199392879"/>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日本語用のフォントを使用)"/>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min val="0"/>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99392879"/>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17536262315036705"/>
          <c:y val="0.87198371942637609"/>
          <c:w val="0.76666773175092229"/>
          <c:h val="0.10628057362394916"/>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行動している人の割合</a:t>
            </a:r>
          </a:p>
        </c:rich>
      </c:tx>
      <c:layout>
        <c:manualLayout>
          <c:xMode val="edge"/>
          <c:yMode val="edge"/>
          <c:x val="9.5531592275305763E-2"/>
          <c:y val="5.1724701079031786E-2"/>
        </c:manualLayout>
      </c:layout>
      <c:overlay val="0"/>
      <c:spPr>
        <a:noFill/>
        <a:ln w="25400">
          <a:noFill/>
        </a:ln>
      </c:spPr>
    </c:title>
    <c:autoTitleDeleted val="0"/>
    <c:plotArea>
      <c:layout>
        <c:manualLayout>
          <c:layoutTarget val="inner"/>
          <c:xMode val="edge"/>
          <c:yMode val="edge"/>
          <c:x val="0.11352198288550903"/>
          <c:y val="0.42993875119074787"/>
          <c:w val="0.87365242925747377"/>
          <c:h val="0.53448575838361168"/>
        </c:manualLayout>
      </c:layout>
      <c:barChart>
        <c:barDir val="bar"/>
        <c:grouping val="stacked"/>
        <c:varyColors val="0"/>
        <c:ser>
          <c:idx val="1"/>
          <c:order val="0"/>
          <c:tx>
            <c:strRef>
              <c:f>'データ（Q1～Q12)'!$B$90</c:f>
              <c:strCache>
                <c:ptCount val="1"/>
                <c:pt idx="0">
                  <c:v>行動している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'データ（Q1～Q12)'!$A$91:$A$92</c:f>
              <c:strCache>
                <c:ptCount val="2"/>
                <c:pt idx="0">
                  <c:v>令和８年</c:v>
                </c:pt>
                <c:pt idx="1">
                  <c:v>令和６年</c:v>
                </c:pt>
              </c:strCache>
            </c:strRef>
          </c:cat>
          <c:val>
            <c:numRef>
              <c:f>'データ（Q1～Q12)'!$B$91:$B$92</c:f>
              <c:numCache>
                <c:formatCode>0.0</c:formatCode>
                <c:ptCount val="2"/>
                <c:pt idx="0">
                  <c:v>72.099999999999994</c:v>
                </c:pt>
                <c:pt idx="1">
                  <c:v>71.400000000000006</c:v>
                </c:pt>
              </c:numCache>
            </c:numRef>
          </c:val>
          <c:extLst>
            <c:ext xmlns:c16="http://schemas.microsoft.com/office/drawing/2014/chart" uri="{C3380CC4-5D6E-409C-BE32-E72D297353CC}">
              <c16:uniqueId val="{00000000-4D54-4892-B1E4-073623E3C6FD}"/>
            </c:ext>
          </c:extLst>
        </c:ser>
        <c:ser>
          <c:idx val="0"/>
          <c:order val="1"/>
          <c:tx>
            <c:strRef>
              <c:f>'データ（Q1～Q12)'!$C$90</c:f>
              <c:strCache>
                <c:ptCount val="1"/>
                <c:pt idx="0">
                  <c:v>ほとんど行動していない</c:v>
                </c:pt>
              </c:strCache>
            </c:strRef>
          </c:tx>
          <c:spPr>
            <a:pattFill prst="divot">
              <a:fgClr>
                <a:srgbClr val="00B050"/>
              </a:fgClr>
              <a:bgClr>
                <a:schemeClr val="bg1"/>
              </a:bgClr>
            </a:pattFill>
            <a:ln>
              <a:solidFill>
                <a:srgbClr val="000000"/>
              </a:solidFill>
            </a:ln>
          </c:spPr>
          <c:invertIfNegative val="0"/>
          <c:dLbls>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'データ（Q1～Q12)'!$A$91:$A$92</c:f>
              <c:strCache>
                <c:ptCount val="2"/>
                <c:pt idx="0">
                  <c:v>令和８年</c:v>
                </c:pt>
                <c:pt idx="1">
                  <c:v>令和６年</c:v>
                </c:pt>
              </c:strCache>
            </c:strRef>
          </c:cat>
          <c:val>
            <c:numRef>
              <c:f>'データ（Q1～Q12)'!$C$91:$C$92</c:f>
              <c:numCache>
                <c:formatCode>0.0</c:formatCode>
                <c:ptCount val="2"/>
                <c:pt idx="0">
                  <c:v>18</c:v>
                </c:pt>
                <c:pt idx="1">
                  <c:v>18.600000000000001</c:v>
                </c:pt>
              </c:numCache>
            </c:numRef>
          </c:val>
          <c:extLst>
            <c:ext xmlns:c16="http://schemas.microsoft.com/office/drawing/2014/chart" uri="{C3380CC4-5D6E-409C-BE32-E72D297353CC}">
              <c16:uniqueId val="{00000001-4D54-4892-B1E4-073623E3C6FD}"/>
            </c:ext>
          </c:extLst>
        </c:ser>
        <c:ser>
          <c:idx val="2"/>
          <c:order val="2"/>
          <c:tx>
            <c:strRef>
              <c:f>'データ（Q1～Q12)'!$D$90</c:f>
              <c:strCache>
                <c:ptCount val="1"/>
                <c:pt idx="0">
                  <c:v>不明</c:v>
                </c:pt>
              </c:strCache>
            </c:strRef>
          </c:tx>
          <c:spPr>
            <a:pattFill prst="pct25">
              <a:fgClr>
                <a:schemeClr val="accent4">
                  <a:lumMod val="60000"/>
                  <a:lumOff val="40000"/>
                </a:schemeClr>
              </a:fgClr>
              <a:bgClr>
                <a:schemeClr val="bg1"/>
              </a:bgClr>
            </a:pattFill>
            <a:ln>
              <a:solidFill>
                <a:srgbClr val="000000"/>
              </a:solidFill>
            </a:ln>
          </c:spPr>
          <c:invertIfNegative val="0"/>
          <c:dLbls>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'データ（Q1～Q12)'!$A$91:$A$92</c:f>
              <c:strCache>
                <c:ptCount val="2"/>
                <c:pt idx="0">
                  <c:v>令和８年</c:v>
                </c:pt>
                <c:pt idx="1">
                  <c:v>令和６年</c:v>
                </c:pt>
              </c:strCache>
            </c:strRef>
          </c:cat>
          <c:val>
            <c:numRef>
              <c:f>'データ（Q1～Q12)'!$D$91:$D$92</c:f>
              <c:numCache>
                <c:formatCode>0.0</c:formatCode>
                <c:ptCount val="2"/>
                <c:pt idx="0">
                  <c:v>10</c:v>
                </c:pt>
                <c:pt idx="1">
                  <c:v>10</c:v>
                </c:pt>
              </c:numCache>
            </c:numRef>
          </c:val>
          <c:extLst>
            <c:ext xmlns:c16="http://schemas.microsoft.com/office/drawing/2014/chart" uri="{C3380CC4-5D6E-409C-BE32-E72D297353CC}">
              <c16:uniqueId val="{00000002-4D54-4892-B1E4-073623E3C6FD}"/>
            </c:ext>
          </c:extLst>
        </c:ser>
        <c:dLbls>
          <c:showLegendKey val="0"/>
          <c:showVal val="0"/>
          <c:showCatName val="0"/>
          <c:showSerName val="0"/>
          <c:showPercent val="0"/>
          <c:showBubbleSize val="0"/>
        </c:dLbls>
        <c:gapWidth val="150"/>
        <c:overlap val="100"/>
        <c:axId val="199391919"/>
        <c:axId val="1"/>
      </c:barChart>
      <c:lineChart>
        <c:grouping val="standard"/>
        <c:varyColors val="0"/>
        <c:ser>
          <c:idx val="3"/>
          <c:order val="3"/>
          <c:spPr>
            <a:ln>
              <a:solidFill>
                <a:sysClr val="window" lastClr="FFFFFF"/>
              </a:solidFill>
            </a:ln>
          </c:spPr>
          <c:marker>
            <c:symbol val="none"/>
          </c:marker>
          <c:val>
            <c:numRef>
              <c:f>'データ（Q1～Q12)'!#REF!</c:f>
              <c:numCache>
                <c:formatCode>General</c:formatCode>
                <c:ptCount val="1"/>
                <c:pt idx="0">
                  <c:v>1</c:v>
                </c:pt>
              </c:numCache>
            </c:numRef>
          </c:val>
          <c:smooth val="0"/>
          <c:extLst>
            <c:ext xmlns:c16="http://schemas.microsoft.com/office/drawing/2014/chart" uri="{C3380CC4-5D6E-409C-BE32-E72D297353CC}">
              <c16:uniqueId val="{00000003-4D54-4892-B1E4-073623E3C6FD}"/>
            </c:ext>
          </c:extLst>
        </c:ser>
        <c:dLbls>
          <c:showLegendKey val="0"/>
          <c:showVal val="0"/>
          <c:showCatName val="0"/>
          <c:showSerName val="0"/>
          <c:showPercent val="0"/>
          <c:showBubbleSize val="0"/>
        </c:dLbls>
        <c:marker val="1"/>
        <c:smooth val="0"/>
        <c:axId val="3"/>
        <c:axId val="4"/>
      </c:lineChart>
      <c:catAx>
        <c:axId val="199391919"/>
        <c:scaling>
          <c:orientation val="maxMin"/>
        </c:scaling>
        <c:delete val="0"/>
        <c:axPos val="l"/>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99391919"/>
        <c:crosses val="autoZero"/>
        <c:crossBetween val="between"/>
        <c:majorUnit val="20"/>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egendEntry>
        <c:idx val="3"/>
        <c:txPr>
          <a:bodyPr/>
          <a:lstStyle/>
          <a:p>
            <a:pPr>
              <a:defRPr sz="1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36656906889571356"/>
          <c:y val="0.10555613881598133"/>
          <c:w val="0.63098775409672037"/>
          <c:h val="0.16666783318751824"/>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2"/>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行動の内容</a:t>
            </a:r>
          </a:p>
        </c:rich>
      </c:tx>
      <c:layout>
        <c:manualLayout>
          <c:xMode val="edge"/>
          <c:yMode val="edge"/>
          <c:x val="0.39028356749523957"/>
          <c:y val="1.3382010608932365E-4"/>
        </c:manualLayout>
      </c:layout>
      <c:overlay val="0"/>
      <c:spPr>
        <a:noFill/>
        <a:ln w="25400">
          <a:noFill/>
        </a:ln>
      </c:spPr>
    </c:title>
    <c:autoTitleDeleted val="0"/>
    <c:plotArea>
      <c:layout>
        <c:manualLayout>
          <c:layoutTarget val="inner"/>
          <c:xMode val="edge"/>
          <c:yMode val="edge"/>
          <c:x val="4.5762826046427098E-2"/>
          <c:y val="7.1172080462565471E-2"/>
          <c:w val="0.89577717879604668"/>
          <c:h val="0.86369794092534635"/>
        </c:manualLayout>
      </c:layout>
      <c:barChart>
        <c:barDir val="bar"/>
        <c:grouping val="stacked"/>
        <c:varyColors val="0"/>
        <c:ser>
          <c:idx val="3"/>
          <c:order val="0"/>
          <c:tx>
            <c:strRef>
              <c:f>'データ（Q1～Q12)'!$G$90</c:f>
              <c:strCache>
                <c:ptCount val="1"/>
                <c:pt idx="0">
                  <c:v>実行している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'データ（Q1～Q12)'!$F$91:$F$105</c:f>
              <c:strCache>
                <c:ptCount val="15"/>
                <c:pt idx="0">
                  <c:v>車が見えるときは、通り過ぎるのを待ってから横断している</c:v>
                </c:pt>
                <c:pt idx="1">
                  <c:v>道路を横断するときは、左右の安全を確認し、横断歩道を利用している</c:v>
                </c:pt>
                <c:pt idx="2">
                  <c:v>交通事故に気をつけるよう声をかけている</c:v>
                </c:pt>
                <c:pt idx="3">
                  <c:v>横断歩道に歩行者がいたら、止まって渡らせている</c:v>
                </c:pt>
                <c:pt idx="4">
                  <c:v>夕暮れ時のライトの早め点灯を行っている</c:v>
                </c:pt>
                <c:pt idx="5">
                  <c:v>通学路など歩行者が多く利用する生活道路では速度を抑え安全に注意している</c:v>
                </c:pt>
                <c:pt idx="6">
                  <c:v>全ての座席のシートベルト・チャイルドシートを正しく着用させている</c:v>
                </c:pt>
                <c:pt idx="7">
                  <c:v>交通安全について話し合っている</c:v>
                </c:pt>
                <c:pt idx="8">
                  <c:v>交差点では、信号や一時停止標識を守って、安全を確認している</c:v>
                </c:pt>
                <c:pt idx="9">
                  <c:v>運転中にイヤホンや携帯電話は使用していない</c:v>
                </c:pt>
                <c:pt idx="10">
                  <c:v>夕暮れ時や夜間は、ライトや反射材を活用している</c:v>
                </c:pt>
                <c:pt idx="11">
                  <c:v>運転免許の自主返納について話し合っている</c:v>
                </c:pt>
                <c:pt idx="12">
                  <c:v>夕暮れ時や夜間は、反射材などをつけている</c:v>
                </c:pt>
                <c:pt idx="13">
                  <c:v>自転車損害賠償責任保険等に加入している</c:v>
                </c:pt>
                <c:pt idx="14">
                  <c:v>ヘルメットを着用している</c:v>
                </c:pt>
              </c:strCache>
            </c:strRef>
          </c:cat>
          <c:val>
            <c:numRef>
              <c:f>'データ（Q1～Q12)'!$G$91:$G$105</c:f>
              <c:numCache>
                <c:formatCode>0.0</c:formatCode>
                <c:ptCount val="15"/>
                <c:pt idx="0">
                  <c:v>91.7</c:v>
                </c:pt>
                <c:pt idx="1">
                  <c:v>90.3</c:v>
                </c:pt>
                <c:pt idx="2">
                  <c:v>83.199999999999989</c:v>
                </c:pt>
                <c:pt idx="3">
                  <c:v>77</c:v>
                </c:pt>
                <c:pt idx="4">
                  <c:v>76.8</c:v>
                </c:pt>
                <c:pt idx="5">
                  <c:v>76.7</c:v>
                </c:pt>
                <c:pt idx="6">
                  <c:v>74.7</c:v>
                </c:pt>
                <c:pt idx="7">
                  <c:v>67.5</c:v>
                </c:pt>
                <c:pt idx="8">
                  <c:v>36.599999999999994</c:v>
                </c:pt>
                <c:pt idx="9">
                  <c:v>33.1</c:v>
                </c:pt>
                <c:pt idx="10">
                  <c:v>31.3</c:v>
                </c:pt>
                <c:pt idx="11">
                  <c:v>27.9</c:v>
                </c:pt>
                <c:pt idx="12">
                  <c:v>27.3</c:v>
                </c:pt>
                <c:pt idx="13">
                  <c:v>19.600000000000001</c:v>
                </c:pt>
                <c:pt idx="14">
                  <c:v>12.7</c:v>
                </c:pt>
              </c:numCache>
            </c:numRef>
          </c:val>
          <c:extLst>
            <c:ext xmlns:c16="http://schemas.microsoft.com/office/drawing/2014/chart" uri="{C3380CC4-5D6E-409C-BE32-E72D297353CC}">
              <c16:uniqueId val="{00000000-1E70-4ED6-A78D-D1EE05CEF42E}"/>
            </c:ext>
          </c:extLst>
        </c:ser>
        <c:ser>
          <c:idx val="0"/>
          <c:order val="1"/>
          <c:tx>
            <c:strRef>
              <c:f>'データ（Q1～Q12)'!$H$90</c:f>
              <c:strCache>
                <c:ptCount val="1"/>
                <c:pt idx="0">
                  <c:v>ほとんど実行していない</c:v>
                </c:pt>
              </c:strCache>
            </c:strRef>
          </c:tx>
          <c:spPr>
            <a:pattFill prst="divot">
              <a:fgClr>
                <a:srgbClr val="00B050"/>
              </a:fgClr>
              <a:bgClr>
                <a:schemeClr val="bg1"/>
              </a:bgClr>
            </a:pattFill>
            <a:ln w="12700">
              <a:solidFill>
                <a:srgbClr val="000000"/>
              </a:solidFill>
              <a:prstDash val="solid"/>
            </a:ln>
          </c:spPr>
          <c:invertIfNegative val="0"/>
          <c:dLbls>
            <c:dLbl>
              <c:idx val="0"/>
              <c:layout>
                <c:manualLayout>
                  <c:x val="-2.4352250086386262E-2"/>
                  <c:y val="3.3921446410474941E-7"/>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E70-4ED6-A78D-D1EE05CEF42E}"/>
                </c:ext>
              </c:extLst>
            </c:dLbl>
            <c:dLbl>
              <c:idx val="1"/>
              <c:layout>
                <c:manualLayout>
                  <c:x val="-1.7844534139114965E-2"/>
                  <c:y val="0"/>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70-4ED6-A78D-D1EE05CEF42E}"/>
                </c:ext>
              </c:extLst>
            </c:dLbl>
            <c:dLbl>
              <c:idx val="3"/>
              <c:layout>
                <c:manualLayout>
                  <c:x val="-3.7348272642390289E-2"/>
                  <c:y val="0"/>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70-4ED6-A78D-D1EE05CEF42E}"/>
                </c:ext>
              </c:extLst>
            </c:dLbl>
            <c:dLbl>
              <c:idx val="4"/>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70-4ED6-A78D-D1EE05CEF42E}"/>
                </c:ext>
              </c:extLst>
            </c:dLbl>
            <c:dLbl>
              <c:idx val="5"/>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70-4ED6-A78D-D1EE05CEF42E}"/>
                </c:ext>
              </c:extLst>
            </c:dLbl>
            <c:dLbl>
              <c:idx val="6"/>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E70-4ED6-A78D-D1EE05CEF42E}"/>
                </c:ext>
              </c:extLst>
            </c:dLbl>
            <c:dLbl>
              <c:idx val="7"/>
              <c:layout>
                <c:manualLayout>
                  <c:x val="4.8479234213369016E-3"/>
                  <c:y val="0"/>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70-4ED6-A78D-D1EE05CEF42E}"/>
                </c:ext>
              </c:extLst>
            </c:dLbl>
            <c:dLbl>
              <c:idx val="8"/>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8-1E70-4ED6-A78D-D1EE05CEF42E}"/>
                </c:ext>
              </c:extLst>
            </c:dLbl>
            <c:dLbl>
              <c:idx val="9"/>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70-4ED6-A78D-D1EE05CEF42E}"/>
                </c:ext>
              </c:extLst>
            </c:dLbl>
            <c:dLbl>
              <c:idx val="10"/>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E70-4ED6-A78D-D1EE05CEF42E}"/>
                </c:ext>
              </c:extLst>
            </c:dLbl>
            <c:dLbl>
              <c:idx val="11"/>
              <c:layout>
                <c:manualLayout>
                  <c:x val="1.2825749722461163E-2"/>
                  <c:y val="0"/>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70-4ED6-A78D-D1EE05CEF42E}"/>
                </c:ext>
              </c:extLst>
            </c:dLbl>
            <c:dLbl>
              <c:idx val="12"/>
              <c:layout>
                <c:manualLayout>
                  <c:x val="2.2514832704735439E-2"/>
                  <c:y val="4.3080236941303177E-3"/>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E70-4ED6-A78D-D1EE05CEF42E}"/>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'データ（Q1～Q12)'!$F$91:$F$105</c:f>
              <c:strCache>
                <c:ptCount val="15"/>
                <c:pt idx="0">
                  <c:v>車が見えるときは、通り過ぎるのを待ってから横断している</c:v>
                </c:pt>
                <c:pt idx="1">
                  <c:v>道路を横断するときは、左右の安全を確認し、横断歩道を利用している</c:v>
                </c:pt>
                <c:pt idx="2">
                  <c:v>交通事故に気をつけるよう声をかけている</c:v>
                </c:pt>
                <c:pt idx="3">
                  <c:v>横断歩道に歩行者がいたら、止まって渡らせている</c:v>
                </c:pt>
                <c:pt idx="4">
                  <c:v>夕暮れ時のライトの早め点灯を行っている</c:v>
                </c:pt>
                <c:pt idx="5">
                  <c:v>通学路など歩行者が多く利用する生活道路では速度を抑え安全に注意している</c:v>
                </c:pt>
                <c:pt idx="6">
                  <c:v>全ての座席のシートベルト・チャイルドシートを正しく着用させている</c:v>
                </c:pt>
                <c:pt idx="7">
                  <c:v>交通安全について話し合っている</c:v>
                </c:pt>
                <c:pt idx="8">
                  <c:v>交差点では、信号や一時停止標識を守って、安全を確認している</c:v>
                </c:pt>
                <c:pt idx="9">
                  <c:v>運転中にイヤホンや携帯電話は使用していない</c:v>
                </c:pt>
                <c:pt idx="10">
                  <c:v>夕暮れ時や夜間は、ライトや反射材を活用している</c:v>
                </c:pt>
                <c:pt idx="11">
                  <c:v>運転免許の自主返納について話し合っている</c:v>
                </c:pt>
                <c:pt idx="12">
                  <c:v>夕暮れ時や夜間は、反射材などをつけている</c:v>
                </c:pt>
                <c:pt idx="13">
                  <c:v>自転車損害賠償責任保険等に加入している</c:v>
                </c:pt>
                <c:pt idx="14">
                  <c:v>ヘルメットを着用している</c:v>
                </c:pt>
              </c:strCache>
            </c:strRef>
          </c:cat>
          <c:val>
            <c:numRef>
              <c:f>'データ（Q1～Q12)'!$H$91:$H$105</c:f>
              <c:numCache>
                <c:formatCode>0.0</c:formatCode>
                <c:ptCount val="15"/>
                <c:pt idx="0">
                  <c:v>2.6</c:v>
                </c:pt>
                <c:pt idx="1">
                  <c:v>4.0999999999999996</c:v>
                </c:pt>
                <c:pt idx="2">
                  <c:v>10.6</c:v>
                </c:pt>
                <c:pt idx="3">
                  <c:v>0.3</c:v>
                </c:pt>
                <c:pt idx="4">
                  <c:v>0.4</c:v>
                </c:pt>
                <c:pt idx="5">
                  <c:v>0.3</c:v>
                </c:pt>
                <c:pt idx="6">
                  <c:v>2.1</c:v>
                </c:pt>
                <c:pt idx="7">
                  <c:v>23.2</c:v>
                </c:pt>
                <c:pt idx="8">
                  <c:v>1.1000000000000001</c:v>
                </c:pt>
                <c:pt idx="9">
                  <c:v>3.6</c:v>
                </c:pt>
                <c:pt idx="10">
                  <c:v>5.3</c:v>
                </c:pt>
                <c:pt idx="11">
                  <c:v>50.900000000000013</c:v>
                </c:pt>
                <c:pt idx="12">
                  <c:v>63.1</c:v>
                </c:pt>
                <c:pt idx="13">
                  <c:v>15.9</c:v>
                </c:pt>
                <c:pt idx="14">
                  <c:v>22.7</c:v>
                </c:pt>
              </c:numCache>
            </c:numRef>
          </c:val>
          <c:extLst>
            <c:ext xmlns:c16="http://schemas.microsoft.com/office/drawing/2014/chart" uri="{C3380CC4-5D6E-409C-BE32-E72D297353CC}">
              <c16:uniqueId val="{0000000D-1E70-4ED6-A78D-D1EE05CEF42E}"/>
            </c:ext>
          </c:extLst>
        </c:ser>
        <c:ser>
          <c:idx val="1"/>
          <c:order val="2"/>
          <c:tx>
            <c:strRef>
              <c:f>'データ（Q1～Q12)'!$I$90</c:f>
              <c:strCache>
                <c:ptCount val="1"/>
                <c:pt idx="0">
                  <c:v>運転しない</c:v>
                </c:pt>
              </c:strCache>
            </c:strRef>
          </c:tx>
          <c:spPr>
            <a:pattFill prst="ltUpDiag">
              <a:fgClr>
                <a:srgbClr val="4F81BD"/>
              </a:fgClr>
              <a:bgClr>
                <a:sysClr val="window" lastClr="FFFFFF"/>
              </a:bgClr>
            </a:pattFill>
            <a:ln w="12700">
              <a:solidFill>
                <a:srgbClr val="000000"/>
              </a:solidFill>
              <a:prstDash val="solid"/>
            </a:ln>
          </c:spPr>
          <c:invertIfNegative val="0"/>
          <c:dLbls>
            <c:dLbl>
              <c:idx val="0"/>
              <c:layout>
                <c:manualLayout>
                  <c:x val="0"/>
                  <c:y val="3.286421943735907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E70-4ED6-A78D-D1EE05CEF42E}"/>
                </c:ext>
              </c:extLst>
            </c:dLbl>
            <c:dLbl>
              <c:idx val="1"/>
              <c:layout>
                <c:manualLayout>
                  <c:x val="0"/>
                  <c:y val="2.582215075228272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E70-4ED6-A78D-D1EE05CEF42E}"/>
                </c:ext>
              </c:extLst>
            </c:dLbl>
            <c:dLbl>
              <c:idx val="2"/>
              <c:layout>
                <c:manualLayout>
                  <c:x val="3.5925067663590692E-3"/>
                  <c:y val="2.582178108018187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E70-4ED6-A78D-D1EE05CEF42E}"/>
                </c:ext>
              </c:extLst>
            </c:dLbl>
            <c:dLbl>
              <c:idx val="3"/>
              <c:layout>
                <c:manualLayout>
                  <c:x val="1.1204481792717087E-2"/>
                  <c:y val="-2.6119513736065707E-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E70-4ED6-A78D-D1EE05CEF42E}"/>
                </c:ext>
              </c:extLst>
            </c:dLbl>
            <c:spPr>
              <a:noFill/>
              <a:ln w="25400">
                <a:noFill/>
              </a:ln>
            </c:spPr>
            <c:txPr>
              <a:bodyPr/>
              <a:lstStyle/>
              <a:p>
                <a:pPr>
                  <a:defRPr sz="11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'データ（Q1～Q12)'!$F$91:$F$105</c:f>
              <c:strCache>
                <c:ptCount val="15"/>
                <c:pt idx="0">
                  <c:v>車が見えるときは、通り過ぎるのを待ってから横断している</c:v>
                </c:pt>
                <c:pt idx="1">
                  <c:v>道路を横断するときは、左右の安全を確認し、横断歩道を利用している</c:v>
                </c:pt>
                <c:pt idx="2">
                  <c:v>交通事故に気をつけるよう声をかけている</c:v>
                </c:pt>
                <c:pt idx="3">
                  <c:v>横断歩道に歩行者がいたら、止まって渡らせている</c:v>
                </c:pt>
                <c:pt idx="4">
                  <c:v>夕暮れ時のライトの早め点灯を行っている</c:v>
                </c:pt>
                <c:pt idx="5">
                  <c:v>通学路など歩行者が多く利用する生活道路では速度を抑え安全に注意している</c:v>
                </c:pt>
                <c:pt idx="6">
                  <c:v>全ての座席のシートベルト・チャイルドシートを正しく着用させている</c:v>
                </c:pt>
                <c:pt idx="7">
                  <c:v>交通安全について話し合っている</c:v>
                </c:pt>
                <c:pt idx="8">
                  <c:v>交差点では、信号や一時停止標識を守って、安全を確認している</c:v>
                </c:pt>
                <c:pt idx="9">
                  <c:v>運転中にイヤホンや携帯電話は使用していない</c:v>
                </c:pt>
                <c:pt idx="10">
                  <c:v>夕暮れ時や夜間は、ライトや反射材を活用している</c:v>
                </c:pt>
                <c:pt idx="11">
                  <c:v>運転免許の自主返納について話し合っている</c:v>
                </c:pt>
                <c:pt idx="12">
                  <c:v>夕暮れ時や夜間は、反射材などをつけている</c:v>
                </c:pt>
                <c:pt idx="13">
                  <c:v>自転車損害賠償責任保険等に加入している</c:v>
                </c:pt>
                <c:pt idx="14">
                  <c:v>ヘルメットを着用している</c:v>
                </c:pt>
              </c:strCache>
            </c:strRef>
          </c:cat>
          <c:val>
            <c:numRef>
              <c:f>'データ（Q1～Q12)'!$I$91:$I$105</c:f>
              <c:numCache>
                <c:formatCode>General</c:formatCode>
                <c:ptCount val="15"/>
                <c:pt idx="3">
                  <c:v>18.3</c:v>
                </c:pt>
                <c:pt idx="4">
                  <c:v>18.3</c:v>
                </c:pt>
                <c:pt idx="5">
                  <c:v>18.3</c:v>
                </c:pt>
                <c:pt idx="6" formatCode="0.0_ ">
                  <c:v>18</c:v>
                </c:pt>
                <c:pt idx="8">
                  <c:v>50.2</c:v>
                </c:pt>
                <c:pt idx="9">
                  <c:v>53.9</c:v>
                </c:pt>
                <c:pt idx="10">
                  <c:v>52.9</c:v>
                </c:pt>
                <c:pt idx="11">
                  <c:v>13.6</c:v>
                </c:pt>
                <c:pt idx="13">
                  <c:v>54.3</c:v>
                </c:pt>
                <c:pt idx="14">
                  <c:v>54.6</c:v>
                </c:pt>
              </c:numCache>
            </c:numRef>
          </c:val>
          <c:extLst>
            <c:ext xmlns:c16="http://schemas.microsoft.com/office/drawing/2014/chart" uri="{C3380CC4-5D6E-409C-BE32-E72D297353CC}">
              <c16:uniqueId val="{00000012-1E70-4ED6-A78D-D1EE05CEF42E}"/>
            </c:ext>
          </c:extLst>
        </c:ser>
        <c:ser>
          <c:idx val="2"/>
          <c:order val="3"/>
          <c:tx>
            <c:strRef>
              <c:f>'データ（Q1～Q12)'!$J$90</c:f>
              <c:strCache>
                <c:ptCount val="1"/>
                <c:pt idx="0">
                  <c:v>不明</c:v>
                </c:pt>
              </c:strCache>
            </c:strRef>
          </c:tx>
          <c:spPr>
            <a:pattFill prst="pct25">
              <a:fgClr>
                <a:srgbClr val="8064A2">
                  <a:lumMod val="60000"/>
                  <a:lumOff val="40000"/>
                </a:srgbClr>
              </a:fgClr>
              <a:bgClr>
                <a:sysClr val="window" lastClr="FFFFFF"/>
              </a:bgClr>
            </a:pattFill>
            <a:ln w="12700">
              <a:solidFill>
                <a:srgbClr val="000000"/>
              </a:solidFill>
              <a:prstDash val="solid"/>
            </a:ln>
          </c:spPr>
          <c:invertIfNegative val="0"/>
          <c:dLbls>
            <c:dLbl>
              <c:idx val="0"/>
              <c:layout>
                <c:manualLayout>
                  <c:x val="5.4399541969018576E-2"/>
                  <c:y val="-2.1999065897548545E-3"/>
                </c:manualLayout>
              </c:layout>
              <c:spPr/>
              <c:txPr>
                <a:bodyPr/>
                <a:lstStyle/>
                <a:p>
                  <a:pPr algn="ctr">
                    <a:defRPr lang="ja-JP" altLang="en-US" sz="1000" b="1" i="0" u="none" strike="noStrike" kern="1200"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E70-4ED6-A78D-D1EE05CEF42E}"/>
                </c:ext>
              </c:extLst>
            </c:dLbl>
            <c:dLbl>
              <c:idx val="1"/>
              <c:layout>
                <c:manualLayout>
                  <c:x val="5.4399541969018576E-2"/>
                  <c:y val="-2.200253195488213E-3"/>
                </c:manualLayout>
              </c:layout>
              <c:spPr/>
              <c:txPr>
                <a:bodyPr/>
                <a:lstStyle/>
                <a:p>
                  <a:pPr algn="ctr">
                    <a:defRPr lang="ja-JP" altLang="en-US" sz="1000" b="1" i="0" u="none" strike="noStrike" kern="1200"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E70-4ED6-A78D-D1EE05CEF42E}"/>
                </c:ext>
              </c:extLst>
            </c:dLbl>
            <c:dLbl>
              <c:idx val="2"/>
              <c:layout>
                <c:manualLayout>
                  <c:x val="5.8289588801399825E-2"/>
                  <c:y val="8.6651433344684672E-7"/>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7.7975914775358965E-2"/>
                      <c:h val="3.521514251127985E-2"/>
                    </c:manualLayout>
                  </c15:layout>
                </c:ext>
                <c:ext xmlns:c16="http://schemas.microsoft.com/office/drawing/2014/chart" uri="{C3380CC4-5D6E-409C-BE32-E72D297353CC}">
                  <c16:uniqueId val="{00000015-1E70-4ED6-A78D-D1EE05CEF42E}"/>
                </c:ext>
              </c:extLst>
            </c:dLbl>
            <c:dLbl>
              <c:idx val="3"/>
              <c:layout>
                <c:manualLayout>
                  <c:x val="5.7502246181491599E-2"/>
                  <c:y val="0"/>
                </c:manualLayout>
              </c:layout>
              <c:spPr/>
              <c:txPr>
                <a:bodyPr/>
                <a:lstStyle/>
                <a:p>
                  <a:pPr algn="ctr">
                    <a:defRPr lang="ja-JP" altLang="en-US" sz="1000" b="1" i="0" u="none" strike="noStrike" kern="1200"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1E70-4ED6-A78D-D1EE05CEF42E}"/>
                </c:ext>
              </c:extLst>
            </c:dLbl>
            <c:dLbl>
              <c:idx val="4"/>
              <c:layout>
                <c:manualLayout>
                  <c:x val="4.8902848540991202E-2"/>
                  <c:y val="3.466057333383884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1E70-4ED6-A78D-D1EE05CEF42E}"/>
                </c:ext>
              </c:extLst>
            </c:dLbl>
            <c:dLbl>
              <c:idx val="5"/>
              <c:layout>
                <c:manualLayout>
                  <c:x val="5.2987815861252639E-2"/>
                  <c:y val="1.733028667700697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1E70-4ED6-A78D-D1EE05CEF42E}"/>
                </c:ext>
              </c:extLst>
            </c:dLbl>
            <c:dLbl>
              <c:idx val="6"/>
              <c:layout>
                <c:manualLayout>
                  <c:x val="5.2637859605784418E-2"/>
                  <c:y val="1.733028667700697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1E70-4ED6-A78D-D1EE05CEF42E}"/>
                </c:ext>
              </c:extLst>
            </c:dLbl>
            <c:spPr>
              <a:noFill/>
              <a:ln w="25400">
                <a:noFill/>
              </a:ln>
            </c:spPr>
            <c:txPr>
              <a:bodyPr/>
              <a:lstStyle/>
              <a:p>
                <a:pPr algn="ctr">
                  <a:defRPr lang="ja-JP" altLang="en-US" sz="1000" b="1" i="0" u="none" strike="noStrike" kern="1200"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'データ（Q1～Q12)'!$F$91:$F$105</c:f>
              <c:strCache>
                <c:ptCount val="15"/>
                <c:pt idx="0">
                  <c:v>車が見えるときは、通り過ぎるのを待ってから横断している</c:v>
                </c:pt>
                <c:pt idx="1">
                  <c:v>道路を横断するときは、左右の安全を確認し、横断歩道を利用している</c:v>
                </c:pt>
                <c:pt idx="2">
                  <c:v>交通事故に気をつけるよう声をかけている</c:v>
                </c:pt>
                <c:pt idx="3">
                  <c:v>横断歩道に歩行者がいたら、止まって渡らせている</c:v>
                </c:pt>
                <c:pt idx="4">
                  <c:v>夕暮れ時のライトの早め点灯を行っている</c:v>
                </c:pt>
                <c:pt idx="5">
                  <c:v>通学路など歩行者が多く利用する生活道路では速度を抑え安全に注意している</c:v>
                </c:pt>
                <c:pt idx="6">
                  <c:v>全ての座席のシートベルト・チャイルドシートを正しく着用させている</c:v>
                </c:pt>
                <c:pt idx="7">
                  <c:v>交通安全について話し合っている</c:v>
                </c:pt>
                <c:pt idx="8">
                  <c:v>交差点では、信号や一時停止標識を守って、安全を確認している</c:v>
                </c:pt>
                <c:pt idx="9">
                  <c:v>運転中にイヤホンや携帯電話は使用していない</c:v>
                </c:pt>
                <c:pt idx="10">
                  <c:v>夕暮れ時や夜間は、ライトや反射材を活用している</c:v>
                </c:pt>
                <c:pt idx="11">
                  <c:v>運転免許の自主返納について話し合っている</c:v>
                </c:pt>
                <c:pt idx="12">
                  <c:v>夕暮れ時や夜間は、反射材などをつけている</c:v>
                </c:pt>
                <c:pt idx="13">
                  <c:v>自転車損害賠償責任保険等に加入している</c:v>
                </c:pt>
                <c:pt idx="14">
                  <c:v>ヘルメットを着用している</c:v>
                </c:pt>
              </c:strCache>
            </c:strRef>
          </c:cat>
          <c:val>
            <c:numRef>
              <c:f>'データ（Q1～Q12)'!$J$91:$J$105</c:f>
              <c:numCache>
                <c:formatCode>0.0</c:formatCode>
                <c:ptCount val="15"/>
                <c:pt idx="0">
                  <c:v>5.6</c:v>
                </c:pt>
                <c:pt idx="1">
                  <c:v>5.6</c:v>
                </c:pt>
                <c:pt idx="2">
                  <c:v>6.1</c:v>
                </c:pt>
                <c:pt idx="3">
                  <c:v>4.4000000000000004</c:v>
                </c:pt>
                <c:pt idx="4">
                  <c:v>4.5</c:v>
                </c:pt>
                <c:pt idx="5">
                  <c:v>4.5999999999999996</c:v>
                </c:pt>
                <c:pt idx="6">
                  <c:v>5.3</c:v>
                </c:pt>
                <c:pt idx="7">
                  <c:v>9.3000000000000007</c:v>
                </c:pt>
                <c:pt idx="8">
                  <c:v>12.2</c:v>
                </c:pt>
                <c:pt idx="9">
                  <c:v>9.3000000000000007</c:v>
                </c:pt>
                <c:pt idx="10">
                  <c:v>10.5</c:v>
                </c:pt>
                <c:pt idx="11">
                  <c:v>7.6</c:v>
                </c:pt>
                <c:pt idx="12">
                  <c:v>9.6</c:v>
                </c:pt>
                <c:pt idx="13">
                  <c:v>10.199999999999999</c:v>
                </c:pt>
                <c:pt idx="14">
                  <c:v>10.1</c:v>
                </c:pt>
              </c:numCache>
            </c:numRef>
          </c:val>
          <c:extLst>
            <c:ext xmlns:c16="http://schemas.microsoft.com/office/drawing/2014/chart" uri="{C3380CC4-5D6E-409C-BE32-E72D297353CC}">
              <c16:uniqueId val="{0000001A-1E70-4ED6-A78D-D1EE05CEF42E}"/>
            </c:ext>
          </c:extLst>
        </c:ser>
        <c:dLbls>
          <c:showLegendKey val="0"/>
          <c:showVal val="0"/>
          <c:showCatName val="0"/>
          <c:showSerName val="0"/>
          <c:showPercent val="0"/>
          <c:showBubbleSize val="0"/>
        </c:dLbls>
        <c:gapWidth val="80"/>
        <c:overlap val="100"/>
        <c:axId val="199397679"/>
        <c:axId val="1"/>
      </c:barChart>
      <c:lineChart>
        <c:grouping val="standard"/>
        <c:varyColors val="0"/>
        <c:ser>
          <c:idx val="4"/>
          <c:order val="4"/>
          <c:spPr>
            <a:ln>
              <a:solidFill>
                <a:sysClr val="window" lastClr="FFFFFF"/>
              </a:solidFill>
            </a:ln>
          </c:spPr>
          <c:marker>
            <c:symbol val="none"/>
          </c:marker>
          <c:val>
            <c:numRef>
              <c:f>'データ（Q1～Q12)'!#REF!</c:f>
              <c:numCache>
                <c:formatCode>General</c:formatCode>
                <c:ptCount val="1"/>
                <c:pt idx="0">
                  <c:v>1</c:v>
                </c:pt>
              </c:numCache>
            </c:numRef>
          </c:val>
          <c:smooth val="0"/>
          <c:extLst>
            <c:ext xmlns:c16="http://schemas.microsoft.com/office/drawing/2014/chart" uri="{C3380CC4-5D6E-409C-BE32-E72D297353CC}">
              <c16:uniqueId val="{0000001B-1E70-4ED6-A78D-D1EE05CEF42E}"/>
            </c:ext>
          </c:extLst>
        </c:ser>
        <c:dLbls>
          <c:showLegendKey val="0"/>
          <c:showVal val="0"/>
          <c:showCatName val="0"/>
          <c:showSerName val="0"/>
          <c:showPercent val="0"/>
          <c:showBubbleSize val="0"/>
        </c:dLbls>
        <c:marker val="1"/>
        <c:smooth val="0"/>
        <c:axId val="3"/>
        <c:axId val="4"/>
      </c:lineChart>
      <c:catAx>
        <c:axId val="199397679"/>
        <c:scaling>
          <c:orientation val="maxMin"/>
        </c:scaling>
        <c:delete val="1"/>
        <c:axPos val="l"/>
        <c:numFmt formatCode="General" sourceLinked="1"/>
        <c:majorTickMark val="out"/>
        <c:minorTickMark val="none"/>
        <c:tickLblPos val="nextTo"/>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99397679"/>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solidFill>
          <a:srgbClr val="FFFFFF"/>
        </a:solidFill>
        <a:ln w="12700">
          <a:solidFill>
            <a:srgbClr val="000000"/>
          </a:solidFill>
          <a:prstDash val="solid"/>
        </a:ln>
      </c:spPr>
    </c:plotArea>
    <c:legend>
      <c:legendPos val="r"/>
      <c:legendEntry>
        <c:idx val="4"/>
        <c:txPr>
          <a:bodyPr/>
          <a:lstStyle/>
          <a:p>
            <a:pPr>
              <a:defRPr sz="9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1.7508748906386703E-2"/>
          <c:y val="0.94184201934370482"/>
          <c:w val="0.97922585044516508"/>
          <c:h val="5.8158015820818698E-2"/>
        </c:manualLayout>
      </c:layout>
      <c:overlay val="0"/>
      <c:spPr>
        <a:solidFill>
          <a:srgbClr val="FFFFFF"/>
        </a:solidFill>
        <a:ln w="3175">
          <a:no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2"/>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41234836626655E-2"/>
          <c:y val="0.10456761453368718"/>
          <c:w val="0.87173372299571761"/>
          <c:h val="0.73918486135882333"/>
        </c:manualLayout>
      </c:layout>
      <c:barChart>
        <c:barDir val="bar"/>
        <c:grouping val="percentStacked"/>
        <c:varyColors val="0"/>
        <c:ser>
          <c:idx val="0"/>
          <c:order val="0"/>
          <c:tx>
            <c:strRef>
              <c:f>'データ（居住地等別）（要確認）'!$C$163</c:f>
              <c:strCache>
                <c:ptCount val="1"/>
                <c:pt idx="0">
                  <c:v>実行している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県計</c:v>
              </c:pt>
              <c:pt idx="1">
                <c:v>県央</c:v>
              </c:pt>
              <c:pt idx="2">
                <c:v>県南</c:v>
              </c:pt>
              <c:pt idx="3">
                <c:v>沿岸</c:v>
              </c:pt>
              <c:pt idx="4">
                <c:v>県北</c:v>
              </c:pt>
            </c:strLit>
          </c:cat>
          <c:val>
            <c:numRef>
              <c:f>'データ（居住地等別）（要確認）'!$C$164:$C$168</c:f>
              <c:numCache>
                <c:formatCode>0.0</c:formatCode>
                <c:ptCount val="5"/>
                <c:pt idx="0">
                  <c:v>72.099999999999994</c:v>
                </c:pt>
                <c:pt idx="1">
                  <c:v>73</c:v>
                </c:pt>
                <c:pt idx="2">
                  <c:v>71.900000000000006</c:v>
                </c:pt>
                <c:pt idx="3">
                  <c:v>70.5</c:v>
                </c:pt>
                <c:pt idx="4">
                  <c:v>70.7</c:v>
                </c:pt>
              </c:numCache>
            </c:numRef>
          </c:val>
          <c:extLst>
            <c:ext xmlns:c16="http://schemas.microsoft.com/office/drawing/2014/chart" uri="{C3380CC4-5D6E-409C-BE32-E72D297353CC}">
              <c16:uniqueId val="{00000000-E9D2-443E-A2DA-0492083BF082}"/>
            </c:ext>
          </c:extLst>
        </c:ser>
        <c:ser>
          <c:idx val="1"/>
          <c:order val="1"/>
          <c:tx>
            <c:strRef>
              <c:f>'データ（居住地等別）（要確認）'!$D$163</c:f>
              <c:strCache>
                <c:ptCount val="1"/>
                <c:pt idx="0">
                  <c:v>ほとんど実行していない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県計</c:v>
              </c:pt>
              <c:pt idx="1">
                <c:v>県央</c:v>
              </c:pt>
              <c:pt idx="2">
                <c:v>県南</c:v>
              </c:pt>
              <c:pt idx="3">
                <c:v>沿岸</c:v>
              </c:pt>
              <c:pt idx="4">
                <c:v>県北</c:v>
              </c:pt>
            </c:strLit>
          </c:cat>
          <c:val>
            <c:numRef>
              <c:f>'データ（居住地等別）（要確認）'!$D$164:$D$168</c:f>
              <c:numCache>
                <c:formatCode>0.0</c:formatCode>
                <c:ptCount val="5"/>
                <c:pt idx="0">
                  <c:v>18</c:v>
                </c:pt>
                <c:pt idx="1">
                  <c:v>18.100000000000001</c:v>
                </c:pt>
                <c:pt idx="2">
                  <c:v>18.100000000000001</c:v>
                </c:pt>
                <c:pt idx="3">
                  <c:v>17.2</c:v>
                </c:pt>
                <c:pt idx="4">
                  <c:v>17.7</c:v>
                </c:pt>
              </c:numCache>
            </c:numRef>
          </c:val>
          <c:extLst>
            <c:ext xmlns:c16="http://schemas.microsoft.com/office/drawing/2014/chart" uri="{C3380CC4-5D6E-409C-BE32-E72D297353CC}">
              <c16:uniqueId val="{00000001-E9D2-443E-A2DA-0492083BF082}"/>
            </c:ext>
          </c:extLst>
        </c:ser>
        <c:ser>
          <c:idx val="2"/>
          <c:order val="2"/>
          <c:tx>
            <c:strRef>
              <c:f>'データ（居住地等別）（要確認）'!$E$163</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numFmt formatCode="0.0_ " sourceLinked="0"/>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県計</c:v>
              </c:pt>
              <c:pt idx="1">
                <c:v>県央</c:v>
              </c:pt>
              <c:pt idx="2">
                <c:v>県南</c:v>
              </c:pt>
              <c:pt idx="3">
                <c:v>沿岸</c:v>
              </c:pt>
              <c:pt idx="4">
                <c:v>県北</c:v>
              </c:pt>
            </c:strLit>
          </c:cat>
          <c:val>
            <c:numRef>
              <c:f>'データ（居住地等別）（要確認）'!$E$164:$E$168</c:f>
              <c:numCache>
                <c:formatCode>0.0</c:formatCode>
                <c:ptCount val="5"/>
                <c:pt idx="0">
                  <c:v>10</c:v>
                </c:pt>
                <c:pt idx="1">
                  <c:v>8.9</c:v>
                </c:pt>
                <c:pt idx="2">
                  <c:v>10</c:v>
                </c:pt>
                <c:pt idx="3">
                  <c:v>12.3</c:v>
                </c:pt>
                <c:pt idx="4">
                  <c:v>11.6</c:v>
                </c:pt>
              </c:numCache>
            </c:numRef>
          </c:val>
          <c:extLst>
            <c:ext xmlns:c16="http://schemas.microsoft.com/office/drawing/2014/chart" uri="{C3380CC4-5D6E-409C-BE32-E72D297353CC}">
              <c16:uniqueId val="{00000002-E9D2-443E-A2DA-0492083BF082}"/>
            </c:ext>
          </c:extLst>
        </c:ser>
        <c:dLbls>
          <c:showLegendKey val="0"/>
          <c:showVal val="0"/>
          <c:showCatName val="0"/>
          <c:showSerName val="0"/>
          <c:showPercent val="0"/>
          <c:showBubbleSize val="0"/>
        </c:dLbls>
        <c:gapWidth val="40"/>
        <c:overlap val="100"/>
        <c:axId val="199403439"/>
        <c:axId val="1"/>
      </c:barChart>
      <c:lineChart>
        <c:grouping val="standard"/>
        <c:varyColors val="0"/>
        <c:ser>
          <c:idx val="3"/>
          <c:order val="3"/>
          <c:tx>
            <c:strRef>
              <c:f>'データ（居住地等別）（要確認）'!$F$163</c:f>
              <c:strCache>
                <c:ptCount val="1"/>
              </c:strCache>
            </c:strRef>
          </c:tx>
          <c:spPr>
            <a:ln>
              <a:solidFill>
                <a:schemeClr val="bg1"/>
              </a:solidFill>
            </a:ln>
          </c:spPr>
          <c:marker>
            <c:symbol val="none"/>
          </c:marker>
          <c:val>
            <c:numRef>
              <c:f>'データ（居住地等別）（要確認）'!$F$164:$F$168</c:f>
              <c:numCache>
                <c:formatCode>0.0</c:formatCode>
                <c:ptCount val="5"/>
              </c:numCache>
            </c:numRef>
          </c:val>
          <c:smooth val="0"/>
          <c:extLst>
            <c:ext xmlns:c16="http://schemas.microsoft.com/office/drawing/2014/chart" uri="{C3380CC4-5D6E-409C-BE32-E72D297353CC}">
              <c16:uniqueId val="{00000003-E9D2-443E-A2DA-0492083BF082}"/>
            </c:ext>
          </c:extLst>
        </c:ser>
        <c:dLbls>
          <c:showLegendKey val="0"/>
          <c:showVal val="0"/>
          <c:showCatName val="0"/>
          <c:showSerName val="0"/>
          <c:showPercent val="0"/>
          <c:showBubbleSize val="0"/>
        </c:dLbls>
        <c:marker val="1"/>
        <c:smooth val="0"/>
        <c:axId val="3"/>
        <c:axId val="4"/>
      </c:lineChart>
      <c:catAx>
        <c:axId val="199403439"/>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199403439"/>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13421844393344637"/>
          <c:y val="0.8442059416485983"/>
          <c:w val="0.80678589955016677"/>
          <c:h val="0.13768153980752407"/>
        </c:manualLayout>
      </c:layout>
      <c:overlay val="0"/>
      <c:spPr>
        <a:solidFill>
          <a:srgbClr val="FFFFFF"/>
        </a:solidFill>
        <a:ln w="3175">
          <a:noFill/>
          <a:prstDash val="solid"/>
        </a:ln>
      </c:spPr>
      <c:txPr>
        <a:bodyPr/>
        <a:lstStyle/>
        <a:p>
          <a:pPr>
            <a:defRPr sz="895"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&amp;C49</c:oddFooter>
    </c:headerFooter>
    <c:pageMargins b="0.98399999999999999" l="0.78700000000000003" r="0.78700000000000003" t="0.98399999999999999" header="0.51200000000000001" footer="0.51200000000000001"/>
    <c:pageSetup paperSize="9" orientation="landscape"/>
  </c:printSettings>
  <c:userShapes r:id="rId1"/>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72317926207509E-2"/>
          <c:y val="0.10139877451440689"/>
          <c:w val="0.87299332301645405"/>
          <c:h val="0.74475651626098882"/>
        </c:manualLayout>
      </c:layout>
      <c:barChart>
        <c:barDir val="bar"/>
        <c:grouping val="percentStacked"/>
        <c:varyColors val="0"/>
        <c:ser>
          <c:idx val="0"/>
          <c:order val="0"/>
          <c:tx>
            <c:strRef>
              <c:f>'データ（居住地等別）（要確認）'!$C$169</c:f>
              <c:strCache>
                <c:ptCount val="1"/>
                <c:pt idx="0">
                  <c:v>実行している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県計</c:v>
              </c:pt>
              <c:pt idx="1">
                <c:v>男</c:v>
              </c:pt>
              <c:pt idx="2">
                <c:v>女</c:v>
              </c:pt>
            </c:strLit>
          </c:cat>
          <c:val>
            <c:numRef>
              <c:f>'データ（居住地等別）（要確認）'!$C$170:$C$172</c:f>
              <c:numCache>
                <c:formatCode>0.0</c:formatCode>
                <c:ptCount val="3"/>
                <c:pt idx="0">
                  <c:v>72.099999999999994</c:v>
                </c:pt>
                <c:pt idx="1">
                  <c:v>72.8</c:v>
                </c:pt>
                <c:pt idx="2">
                  <c:v>76.8</c:v>
                </c:pt>
              </c:numCache>
            </c:numRef>
          </c:val>
          <c:extLst>
            <c:ext xmlns:c16="http://schemas.microsoft.com/office/drawing/2014/chart" uri="{C3380CC4-5D6E-409C-BE32-E72D297353CC}">
              <c16:uniqueId val="{00000000-F546-4B1B-BBB8-6A3C6D88098C}"/>
            </c:ext>
          </c:extLst>
        </c:ser>
        <c:ser>
          <c:idx val="1"/>
          <c:order val="1"/>
          <c:tx>
            <c:strRef>
              <c:f>'データ（居住地等別）（要確認）'!$D$169</c:f>
              <c:strCache>
                <c:ptCount val="1"/>
                <c:pt idx="0">
                  <c:v>ほとんど実行していない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県計</c:v>
              </c:pt>
              <c:pt idx="1">
                <c:v>男</c:v>
              </c:pt>
              <c:pt idx="2">
                <c:v>女</c:v>
              </c:pt>
            </c:strLit>
          </c:cat>
          <c:val>
            <c:numRef>
              <c:f>'データ（居住地等別）（要確認）'!$D$170:$D$172</c:f>
              <c:numCache>
                <c:formatCode>0.0</c:formatCode>
                <c:ptCount val="3"/>
                <c:pt idx="0">
                  <c:v>18</c:v>
                </c:pt>
                <c:pt idx="1">
                  <c:v>19.5</c:v>
                </c:pt>
                <c:pt idx="2">
                  <c:v>11</c:v>
                </c:pt>
              </c:numCache>
            </c:numRef>
          </c:val>
          <c:extLst>
            <c:ext xmlns:c16="http://schemas.microsoft.com/office/drawing/2014/chart" uri="{C3380CC4-5D6E-409C-BE32-E72D297353CC}">
              <c16:uniqueId val="{00000001-F546-4B1B-BBB8-6A3C6D88098C}"/>
            </c:ext>
          </c:extLst>
        </c:ser>
        <c:ser>
          <c:idx val="2"/>
          <c:order val="2"/>
          <c:tx>
            <c:strRef>
              <c:f>'データ（居住地等別）（要確認）'!$E$169</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3"/>
              <c:pt idx="0">
                <c:v>県計</c:v>
              </c:pt>
              <c:pt idx="1">
                <c:v>男</c:v>
              </c:pt>
              <c:pt idx="2">
                <c:v>女</c:v>
              </c:pt>
            </c:strLit>
          </c:cat>
          <c:val>
            <c:numRef>
              <c:f>'データ（居住地等別）（要確認）'!$E$170:$E$172</c:f>
              <c:numCache>
                <c:formatCode>0.0</c:formatCode>
                <c:ptCount val="3"/>
                <c:pt idx="0">
                  <c:v>10</c:v>
                </c:pt>
                <c:pt idx="1">
                  <c:v>7.7</c:v>
                </c:pt>
                <c:pt idx="2">
                  <c:v>12.2</c:v>
                </c:pt>
              </c:numCache>
            </c:numRef>
          </c:val>
          <c:extLst>
            <c:ext xmlns:c16="http://schemas.microsoft.com/office/drawing/2014/chart" uri="{C3380CC4-5D6E-409C-BE32-E72D297353CC}">
              <c16:uniqueId val="{00000002-F546-4B1B-BBB8-6A3C6D88098C}"/>
            </c:ext>
          </c:extLst>
        </c:ser>
        <c:dLbls>
          <c:showLegendKey val="0"/>
          <c:showVal val="0"/>
          <c:showCatName val="0"/>
          <c:showSerName val="0"/>
          <c:showPercent val="0"/>
          <c:showBubbleSize val="0"/>
        </c:dLbls>
        <c:gapWidth val="40"/>
        <c:overlap val="100"/>
        <c:axId val="199417839"/>
        <c:axId val="1"/>
      </c:barChart>
      <c:lineChart>
        <c:grouping val="standard"/>
        <c:varyColors val="0"/>
        <c:ser>
          <c:idx val="3"/>
          <c:order val="3"/>
          <c:tx>
            <c:strRef>
              <c:f>'データ（居住地等別）（要確認）'!$F$169</c:f>
              <c:strCache>
                <c:ptCount val="1"/>
              </c:strCache>
            </c:strRef>
          </c:tx>
          <c:spPr>
            <a:ln>
              <a:solidFill>
                <a:schemeClr val="bg1"/>
              </a:solidFill>
            </a:ln>
          </c:spPr>
          <c:marker>
            <c:symbol val="none"/>
          </c:marker>
          <c:val>
            <c:numRef>
              <c:f>'データ（居住地等別）（要確認）'!$F$170:$F$172</c:f>
              <c:numCache>
                <c:formatCode>General</c:formatCode>
                <c:ptCount val="3"/>
              </c:numCache>
            </c:numRef>
          </c:val>
          <c:smooth val="0"/>
          <c:extLst>
            <c:ext xmlns:c16="http://schemas.microsoft.com/office/drawing/2014/chart" uri="{C3380CC4-5D6E-409C-BE32-E72D297353CC}">
              <c16:uniqueId val="{00000003-F546-4B1B-BBB8-6A3C6D88098C}"/>
            </c:ext>
          </c:extLst>
        </c:ser>
        <c:dLbls>
          <c:showLegendKey val="0"/>
          <c:showVal val="0"/>
          <c:showCatName val="0"/>
          <c:showSerName val="0"/>
          <c:showPercent val="0"/>
          <c:showBubbleSize val="0"/>
        </c:dLbls>
        <c:marker val="1"/>
        <c:smooth val="0"/>
        <c:axId val="3"/>
        <c:axId val="4"/>
      </c:lineChart>
      <c:catAx>
        <c:axId val="199417839"/>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99417839"/>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15781726399244342"/>
          <c:y val="0.85145231846019243"/>
          <c:w val="0.78318692464326911"/>
          <c:h val="0.13043516299592983"/>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103959831108073E-2"/>
          <c:y val="0.1017547346310809"/>
          <c:w val="0.85504340218342267"/>
          <c:h val="0.74386219799272868"/>
        </c:manualLayout>
      </c:layout>
      <c:barChart>
        <c:barDir val="bar"/>
        <c:grouping val="percentStacked"/>
        <c:varyColors val="0"/>
        <c:ser>
          <c:idx val="0"/>
          <c:order val="0"/>
          <c:tx>
            <c:strRef>
              <c:f>'データ（居住地等別）（要確認）'!$C$173</c:f>
              <c:strCache>
                <c:ptCount val="1"/>
                <c:pt idx="0">
                  <c:v>実行している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'データ（居住地等別）（要確認）'!$B$174:$B$181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'データ（居住地等別）（要確認）'!$C$174:$C$181</c:f>
              <c:numCache>
                <c:formatCode>0.0</c:formatCode>
                <c:ptCount val="8"/>
                <c:pt idx="0">
                  <c:v>72.099999999999994</c:v>
                </c:pt>
                <c:pt idx="1">
                  <c:v>68.8</c:v>
                </c:pt>
                <c:pt idx="2">
                  <c:v>76.599999999999994</c:v>
                </c:pt>
                <c:pt idx="3">
                  <c:v>77.5</c:v>
                </c:pt>
                <c:pt idx="4">
                  <c:v>78.5</c:v>
                </c:pt>
                <c:pt idx="5">
                  <c:v>76.8</c:v>
                </c:pt>
                <c:pt idx="6">
                  <c:v>74</c:v>
                </c:pt>
                <c:pt idx="7">
                  <c:v>64</c:v>
                </c:pt>
              </c:numCache>
            </c:numRef>
          </c:val>
          <c:extLst>
            <c:ext xmlns:c16="http://schemas.microsoft.com/office/drawing/2014/chart" uri="{C3380CC4-5D6E-409C-BE32-E72D297353CC}">
              <c16:uniqueId val="{00000000-520F-428B-93E5-9D07F8AE7632}"/>
            </c:ext>
          </c:extLst>
        </c:ser>
        <c:ser>
          <c:idx val="1"/>
          <c:order val="1"/>
          <c:tx>
            <c:strRef>
              <c:f>'データ（居住地等別）（要確認）'!$D$173</c:f>
              <c:strCache>
                <c:ptCount val="1"/>
                <c:pt idx="0">
                  <c:v>ほとんど実行していない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'データ（居住地等別）（要確認）'!$B$174:$B$181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'データ（居住地等別）（要確認）'!$D$174:$D$181</c:f>
              <c:numCache>
                <c:formatCode>0.0</c:formatCode>
                <c:ptCount val="8"/>
                <c:pt idx="0">
                  <c:v>18</c:v>
                </c:pt>
                <c:pt idx="1">
                  <c:v>21.3</c:v>
                </c:pt>
                <c:pt idx="2">
                  <c:v>21.9</c:v>
                </c:pt>
                <c:pt idx="3">
                  <c:v>21</c:v>
                </c:pt>
                <c:pt idx="4">
                  <c:v>19.5</c:v>
                </c:pt>
                <c:pt idx="5">
                  <c:v>19.5</c:v>
                </c:pt>
                <c:pt idx="6">
                  <c:v>19.2</c:v>
                </c:pt>
                <c:pt idx="7">
                  <c:v>14.4</c:v>
                </c:pt>
              </c:numCache>
            </c:numRef>
          </c:val>
          <c:extLst>
            <c:ext xmlns:c16="http://schemas.microsoft.com/office/drawing/2014/chart" uri="{C3380CC4-5D6E-409C-BE32-E72D297353CC}">
              <c16:uniqueId val="{00000001-520F-428B-93E5-9D07F8AE7632}"/>
            </c:ext>
          </c:extLst>
        </c:ser>
        <c:ser>
          <c:idx val="2"/>
          <c:order val="2"/>
          <c:tx>
            <c:strRef>
              <c:f>'データ（居住地等別）（要確認）'!$E$173</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1"/>
              <c:layout>
                <c:manualLayout>
                  <c:x val="2.0811388086382429E-2"/>
                  <c:y val="4.833869044650713E-3"/>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20F-428B-93E5-9D07F8AE7632}"/>
                </c:ext>
              </c:extLst>
            </c:dLbl>
            <c:dLbl>
              <c:idx val="2"/>
              <c:layout>
                <c:manualLayout>
                  <c:x val="2.5245673559097796E-2"/>
                  <c:y val="4.8362010304267991E-3"/>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20F-428B-93E5-9D07F8AE7632}"/>
                </c:ext>
              </c:extLst>
            </c:dLbl>
            <c:dLbl>
              <c:idx val="3"/>
              <c:layout>
                <c:manualLayout>
                  <c:x val="2.3196948356736396E-2"/>
                  <c:y val="1.8955958862536315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20F-428B-93E5-9D07F8AE7632}"/>
                </c:ext>
              </c:extLst>
            </c:dLbl>
            <c:dLbl>
              <c:idx val="4"/>
              <c:layout>
                <c:manualLayout>
                  <c:x val="2.7208501376352345E-2"/>
                  <c:y val="1.2151258870418974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20F-428B-93E5-9D07F8AE7632}"/>
                </c:ext>
              </c:extLst>
            </c:dLbl>
            <c:dLbl>
              <c:idx val="5"/>
              <c:layout>
                <c:manualLayout>
                  <c:x val="3.3284083392015024E-2"/>
                  <c:y val="-4.7973170020414119E-3"/>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20F-428B-93E5-9D07F8AE7632}"/>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'データ（居住地等別）（要確認）'!$B$174:$B$181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'データ（居住地等別）（要確認）'!$E$174:$E$181</c:f>
              <c:numCache>
                <c:formatCode>0.0</c:formatCode>
                <c:ptCount val="8"/>
                <c:pt idx="0">
                  <c:v>10</c:v>
                </c:pt>
                <c:pt idx="1">
                  <c:v>10</c:v>
                </c:pt>
                <c:pt idx="2">
                  <c:v>1.6</c:v>
                </c:pt>
                <c:pt idx="3">
                  <c:v>1.4</c:v>
                </c:pt>
                <c:pt idx="4">
                  <c:v>1.9</c:v>
                </c:pt>
                <c:pt idx="5">
                  <c:v>3.7</c:v>
                </c:pt>
                <c:pt idx="6">
                  <c:v>6.8</c:v>
                </c:pt>
                <c:pt idx="7">
                  <c:v>21.6</c:v>
                </c:pt>
              </c:numCache>
            </c:numRef>
          </c:val>
          <c:extLst>
            <c:ext xmlns:c16="http://schemas.microsoft.com/office/drawing/2014/chart" uri="{C3380CC4-5D6E-409C-BE32-E72D297353CC}">
              <c16:uniqueId val="{00000007-520F-428B-93E5-9D07F8AE7632}"/>
            </c:ext>
          </c:extLst>
        </c:ser>
        <c:dLbls>
          <c:showLegendKey val="0"/>
          <c:showVal val="0"/>
          <c:showCatName val="0"/>
          <c:showSerName val="0"/>
          <c:showPercent val="0"/>
          <c:showBubbleSize val="0"/>
        </c:dLbls>
        <c:gapWidth val="40"/>
        <c:overlap val="100"/>
        <c:axId val="199417359"/>
        <c:axId val="1"/>
      </c:barChart>
      <c:lineChart>
        <c:grouping val="standard"/>
        <c:varyColors val="0"/>
        <c:ser>
          <c:idx val="3"/>
          <c:order val="3"/>
          <c:tx>
            <c:strRef>
              <c:f>'データ（居住地等別）（要確認）'!$F$173</c:f>
              <c:strCache>
                <c:ptCount val="1"/>
              </c:strCache>
            </c:strRef>
          </c:tx>
          <c:spPr>
            <a:ln>
              <a:solidFill>
                <a:schemeClr val="bg1"/>
              </a:solidFill>
            </a:ln>
          </c:spPr>
          <c:marker>
            <c:symbol val="none"/>
          </c:marker>
          <c:val>
            <c:numRef>
              <c:f>'データ（居住地等別）（要確認）'!$F$174:$F$181</c:f>
              <c:numCache>
                <c:formatCode>General</c:formatCode>
                <c:ptCount val="8"/>
              </c:numCache>
            </c:numRef>
          </c:val>
          <c:smooth val="0"/>
          <c:extLst>
            <c:ext xmlns:c16="http://schemas.microsoft.com/office/drawing/2014/chart" uri="{C3380CC4-5D6E-409C-BE32-E72D297353CC}">
              <c16:uniqueId val="{00000008-520F-428B-93E5-9D07F8AE7632}"/>
            </c:ext>
          </c:extLst>
        </c:ser>
        <c:dLbls>
          <c:showLegendKey val="0"/>
          <c:showVal val="0"/>
          <c:showCatName val="0"/>
          <c:showSerName val="0"/>
          <c:showPercent val="0"/>
          <c:showBubbleSize val="0"/>
        </c:dLbls>
        <c:marker val="1"/>
        <c:smooth val="0"/>
        <c:axId val="3"/>
        <c:axId val="4"/>
      </c:lineChart>
      <c:catAx>
        <c:axId val="199417359"/>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日本語用のフォントを使用)"/>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min val="0"/>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99417359"/>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16961682886984258"/>
          <c:y val="0.85869869527178666"/>
          <c:w val="0.77138751461377075"/>
          <c:h val="0.11956559777853859"/>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確認している人の割合</a:t>
            </a:r>
          </a:p>
        </c:rich>
      </c:tx>
      <c:layout>
        <c:manualLayout>
          <c:xMode val="edge"/>
          <c:yMode val="edge"/>
          <c:x val="9.5531524550748079E-2"/>
          <c:y val="5.1724701079031786E-2"/>
        </c:manualLayout>
      </c:layout>
      <c:overlay val="0"/>
      <c:spPr>
        <a:noFill/>
        <a:ln w="25400">
          <a:noFill/>
        </a:ln>
      </c:spPr>
    </c:title>
    <c:autoTitleDeleted val="0"/>
    <c:plotArea>
      <c:layout>
        <c:manualLayout>
          <c:layoutTarget val="inner"/>
          <c:xMode val="edge"/>
          <c:yMode val="edge"/>
          <c:x val="0.11672869400731566"/>
          <c:y val="0.39361563137941091"/>
          <c:w val="0.8434121494581629"/>
          <c:h val="0.53448575838361168"/>
        </c:manualLayout>
      </c:layout>
      <c:barChart>
        <c:barDir val="bar"/>
        <c:grouping val="stacked"/>
        <c:varyColors val="0"/>
        <c:ser>
          <c:idx val="1"/>
          <c:order val="0"/>
          <c:tx>
            <c:strRef>
              <c:f>'データ（Q1～Q12)'!$B$108</c:f>
              <c:strCache>
                <c:ptCount val="1"/>
                <c:pt idx="0">
                  <c:v>確認している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'データ（Q1～Q12)'!$A$109:$A$110</c:f>
              <c:strCache>
                <c:ptCount val="2"/>
                <c:pt idx="0">
                  <c:v>令和８年</c:v>
                </c:pt>
                <c:pt idx="1">
                  <c:v>令和６年</c:v>
                </c:pt>
              </c:strCache>
            </c:strRef>
          </c:cat>
          <c:val>
            <c:numRef>
              <c:f>'データ（Q1～Q12)'!$B$109:$B$110</c:f>
              <c:numCache>
                <c:formatCode>0.0</c:formatCode>
                <c:ptCount val="2"/>
                <c:pt idx="0">
                  <c:v>80.399999999999991</c:v>
                </c:pt>
                <c:pt idx="1">
                  <c:v>82.6</c:v>
                </c:pt>
              </c:numCache>
            </c:numRef>
          </c:val>
          <c:extLst>
            <c:ext xmlns:c16="http://schemas.microsoft.com/office/drawing/2014/chart" uri="{C3380CC4-5D6E-409C-BE32-E72D297353CC}">
              <c16:uniqueId val="{00000000-530E-4ADB-B6AE-C2CB6C00217F}"/>
            </c:ext>
          </c:extLst>
        </c:ser>
        <c:ser>
          <c:idx val="0"/>
          <c:order val="1"/>
          <c:tx>
            <c:strRef>
              <c:f>'データ（Q1～Q12)'!$C$108</c:f>
              <c:strCache>
                <c:ptCount val="1"/>
                <c:pt idx="0">
                  <c:v>確認していない</c:v>
                </c:pt>
              </c:strCache>
            </c:strRef>
          </c:tx>
          <c:spPr>
            <a:pattFill prst="divot">
              <a:fgClr>
                <a:srgbClr val="00B050"/>
              </a:fgClr>
              <a:bgClr>
                <a:schemeClr val="bg1"/>
              </a:bgClr>
            </a:pattFill>
            <a:ln>
              <a:solidFill>
                <a:srgbClr val="000000"/>
              </a:solidFill>
            </a:ln>
          </c:spPr>
          <c:invertIfNegative val="0"/>
          <c:dLbls>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'データ（Q1～Q12)'!$A$109:$A$110</c:f>
              <c:strCache>
                <c:ptCount val="2"/>
                <c:pt idx="0">
                  <c:v>令和８年</c:v>
                </c:pt>
                <c:pt idx="1">
                  <c:v>令和６年</c:v>
                </c:pt>
              </c:strCache>
            </c:strRef>
          </c:cat>
          <c:val>
            <c:numRef>
              <c:f>'データ（Q1～Q12)'!$C$109:$C$110</c:f>
              <c:numCache>
                <c:formatCode>0.0</c:formatCode>
                <c:ptCount val="2"/>
                <c:pt idx="0">
                  <c:v>18.2</c:v>
                </c:pt>
                <c:pt idx="1">
                  <c:v>15.4</c:v>
                </c:pt>
              </c:numCache>
            </c:numRef>
          </c:val>
          <c:extLst>
            <c:ext xmlns:c16="http://schemas.microsoft.com/office/drawing/2014/chart" uri="{C3380CC4-5D6E-409C-BE32-E72D297353CC}">
              <c16:uniqueId val="{00000001-530E-4ADB-B6AE-C2CB6C00217F}"/>
            </c:ext>
          </c:extLst>
        </c:ser>
        <c:ser>
          <c:idx val="2"/>
          <c:order val="2"/>
          <c:tx>
            <c:strRef>
              <c:f>'データ（Q1～Q12)'!$D$108</c:f>
              <c:strCache>
                <c:ptCount val="1"/>
                <c:pt idx="0">
                  <c:v>不明</c:v>
                </c:pt>
              </c:strCache>
            </c:strRef>
          </c:tx>
          <c:spPr>
            <a:pattFill prst="pct25">
              <a:fgClr>
                <a:schemeClr val="accent4">
                  <a:lumMod val="60000"/>
                  <a:lumOff val="40000"/>
                </a:schemeClr>
              </a:fgClr>
              <a:bgClr>
                <a:schemeClr val="bg1"/>
              </a:bgClr>
            </a:pattFill>
            <a:ln>
              <a:solidFill>
                <a:srgbClr val="000000"/>
              </a:solidFill>
            </a:ln>
          </c:spPr>
          <c:invertIfNegative val="0"/>
          <c:dLbls>
            <c:dLbl>
              <c:idx val="0"/>
              <c:layout>
                <c:manualLayout>
                  <c:x val="2.1225277375783745E-2"/>
                  <c:y val="6.7900450176106624E-17"/>
                </c:manualLayout>
              </c:layout>
              <c:spPr/>
              <c:txPr>
                <a:bodyPr/>
                <a:lstStyle/>
                <a:p>
                  <a:pPr>
                    <a:defRPr sz="1200" b="1"/>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0E-4ADB-B6AE-C2CB6C00217F}"/>
                </c:ext>
              </c:extLst>
            </c:dLbl>
            <c:dLbl>
              <c:idx val="1"/>
              <c:layout>
                <c:manualLayout>
                  <c:x val="3.2802701398938733E-2"/>
                  <c:y val="0"/>
                </c:manualLayout>
              </c:layout>
              <c:spPr/>
              <c:txPr>
                <a:bodyPr/>
                <a:lstStyle/>
                <a:p>
                  <a:pPr>
                    <a:defRPr sz="1200" b="1"/>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30E-4ADB-B6AE-C2CB6C00217F}"/>
                </c:ext>
              </c:extLst>
            </c:dLbl>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'データ（Q1～Q12)'!$A$109:$A$110</c:f>
              <c:strCache>
                <c:ptCount val="2"/>
                <c:pt idx="0">
                  <c:v>令和８年</c:v>
                </c:pt>
                <c:pt idx="1">
                  <c:v>令和６年</c:v>
                </c:pt>
              </c:strCache>
            </c:strRef>
          </c:cat>
          <c:val>
            <c:numRef>
              <c:f>'データ（Q1～Q12)'!$D$109:$D$110</c:f>
              <c:numCache>
                <c:formatCode>0.0</c:formatCode>
                <c:ptCount val="2"/>
                <c:pt idx="0">
                  <c:v>1.4</c:v>
                </c:pt>
                <c:pt idx="1">
                  <c:v>2</c:v>
                </c:pt>
              </c:numCache>
            </c:numRef>
          </c:val>
          <c:extLst>
            <c:ext xmlns:c16="http://schemas.microsoft.com/office/drawing/2014/chart" uri="{C3380CC4-5D6E-409C-BE32-E72D297353CC}">
              <c16:uniqueId val="{00000004-530E-4ADB-B6AE-C2CB6C00217F}"/>
            </c:ext>
          </c:extLst>
        </c:ser>
        <c:dLbls>
          <c:showLegendKey val="0"/>
          <c:showVal val="0"/>
          <c:showCatName val="0"/>
          <c:showSerName val="0"/>
          <c:showPercent val="0"/>
          <c:showBubbleSize val="0"/>
        </c:dLbls>
        <c:gapWidth val="150"/>
        <c:overlap val="100"/>
        <c:axId val="199408719"/>
        <c:axId val="1"/>
      </c:barChart>
      <c:lineChart>
        <c:grouping val="standard"/>
        <c:varyColors val="0"/>
        <c:ser>
          <c:idx val="3"/>
          <c:order val="3"/>
          <c:spPr>
            <a:ln>
              <a:solidFill>
                <a:sysClr val="window" lastClr="FFFFFF"/>
              </a:solidFill>
            </a:ln>
          </c:spPr>
          <c:marker>
            <c:symbol val="none"/>
          </c:marker>
          <c:val>
            <c:numRef>
              <c:f>'データ（Q1～Q12)'!#REF!</c:f>
              <c:numCache>
                <c:formatCode>General</c:formatCode>
                <c:ptCount val="1"/>
                <c:pt idx="0">
                  <c:v>1</c:v>
                </c:pt>
              </c:numCache>
            </c:numRef>
          </c:val>
          <c:smooth val="0"/>
          <c:extLst>
            <c:ext xmlns:c16="http://schemas.microsoft.com/office/drawing/2014/chart" uri="{C3380CC4-5D6E-409C-BE32-E72D297353CC}">
              <c16:uniqueId val="{00000005-530E-4ADB-B6AE-C2CB6C00217F}"/>
            </c:ext>
          </c:extLst>
        </c:ser>
        <c:dLbls>
          <c:showLegendKey val="0"/>
          <c:showVal val="0"/>
          <c:showCatName val="0"/>
          <c:showSerName val="0"/>
          <c:showPercent val="0"/>
          <c:showBubbleSize val="0"/>
        </c:dLbls>
        <c:marker val="1"/>
        <c:smooth val="0"/>
        <c:axId val="3"/>
        <c:axId val="4"/>
      </c:lineChart>
      <c:catAx>
        <c:axId val="199408719"/>
        <c:scaling>
          <c:orientation val="maxMin"/>
        </c:scaling>
        <c:delete val="0"/>
        <c:axPos val="l"/>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00"/>
          <c:min val="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99408719"/>
        <c:crosses val="autoZero"/>
        <c:crossBetween val="between"/>
        <c:majorUnit val="20"/>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egendEntry>
        <c:idx val="3"/>
        <c:txPr>
          <a:bodyPr/>
          <a:lstStyle/>
          <a:p>
            <a:pPr>
              <a:defRPr sz="3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4056923854127496"/>
          <c:y val="0.1111116943715369"/>
          <c:w val="0.58803711764683531"/>
          <c:h val="0.15555613881598135"/>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2"/>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確認している表示の内容</a:t>
            </a:r>
          </a:p>
        </c:rich>
      </c:tx>
      <c:layout>
        <c:manualLayout>
          <c:xMode val="edge"/>
          <c:yMode val="edge"/>
          <c:x val="0.29786086208046164"/>
          <c:y val="1.9283679034284136E-2"/>
        </c:manualLayout>
      </c:layout>
      <c:overlay val="0"/>
      <c:spPr>
        <a:noFill/>
        <a:ln w="25400">
          <a:noFill/>
        </a:ln>
      </c:spPr>
    </c:title>
    <c:autoTitleDeleted val="0"/>
    <c:plotArea>
      <c:layout>
        <c:manualLayout>
          <c:layoutTarget val="inner"/>
          <c:xMode val="edge"/>
          <c:yMode val="edge"/>
          <c:x val="8.2191964076689411E-2"/>
          <c:y val="0.20385729773937292"/>
          <c:w val="0.8550798808607678"/>
          <c:h val="0.64525924472964014"/>
        </c:manualLayout>
      </c:layout>
      <c:barChart>
        <c:barDir val="bar"/>
        <c:grouping val="stacked"/>
        <c:varyColors val="0"/>
        <c:ser>
          <c:idx val="3"/>
          <c:order val="0"/>
          <c:tx>
            <c:strRef>
              <c:f>'データ（Q1～Q12)'!$G$108</c:f>
              <c:strCache>
                <c:ptCount val="1"/>
                <c:pt idx="0">
                  <c:v>確認している</c:v>
                </c:pt>
              </c:strCache>
            </c:strRef>
          </c:tx>
          <c:spPr>
            <a:pattFill prst="openDmnd">
              <a:fgClr>
                <a:srgbClr val="FF0000"/>
              </a:fgClr>
              <a:bgClr>
                <a:schemeClr val="bg1"/>
              </a:bgClr>
            </a:pattFill>
            <a:ln w="12700">
              <a:solidFill>
                <a:srgbClr val="000000"/>
              </a:solidFill>
              <a:prstDash val="solid"/>
            </a:ln>
          </c:spPr>
          <c:invertIfNegative val="0"/>
          <c:dLbls>
            <c:dLbl>
              <c:idx val="6"/>
              <c:layout>
                <c:manualLayout>
                  <c:x val="-4.9177016845180728E-2"/>
                  <c:y val="1.6151827174509062E-6"/>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2D-4BE0-AB72-47A7861A0245}"/>
                </c:ext>
              </c:extLst>
            </c:dLbl>
            <c:dLbl>
              <c:idx val="7"/>
              <c:layout>
                <c:manualLayout>
                  <c:x val="-4.3110084680523478E-2"/>
                  <c:y val="0"/>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2D-4BE0-AB72-47A7861A0245}"/>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'データ（Q1～Q12)'!$F$109:$F$115</c:f>
              <c:strCache>
                <c:ptCount val="7"/>
                <c:pt idx="0">
                  <c:v>日付（消費期限、賞味期限など）</c:v>
                </c:pt>
                <c:pt idx="1">
                  <c:v>保存方法</c:v>
                </c:pt>
                <c:pt idx="2">
                  <c:v>原産地、原産国</c:v>
                </c:pt>
                <c:pt idx="3">
                  <c:v>製造業者名、販売業者名</c:v>
                </c:pt>
                <c:pt idx="4">
                  <c:v>原材料名、食品添加物名、アレルギー物質名</c:v>
                </c:pt>
                <c:pt idx="5">
                  <c:v>遺伝子組換え食品であるかどうか</c:v>
                </c:pt>
                <c:pt idx="6">
                  <c:v>その他</c:v>
                </c:pt>
              </c:strCache>
            </c:strRef>
          </c:cat>
          <c:val>
            <c:numRef>
              <c:f>'データ（Q1～Q12)'!$G$109:$G$115</c:f>
              <c:numCache>
                <c:formatCode>0.0</c:formatCode>
                <c:ptCount val="7"/>
                <c:pt idx="0">
                  <c:v>99</c:v>
                </c:pt>
                <c:pt idx="1">
                  <c:v>91.8</c:v>
                </c:pt>
                <c:pt idx="2">
                  <c:v>91.2</c:v>
                </c:pt>
                <c:pt idx="3">
                  <c:v>80.099999999999994</c:v>
                </c:pt>
                <c:pt idx="4">
                  <c:v>75.800000000000011</c:v>
                </c:pt>
                <c:pt idx="5">
                  <c:v>54.1</c:v>
                </c:pt>
                <c:pt idx="6">
                  <c:v>3.3</c:v>
                </c:pt>
              </c:numCache>
            </c:numRef>
          </c:val>
          <c:extLst>
            <c:ext xmlns:c16="http://schemas.microsoft.com/office/drawing/2014/chart" uri="{C3380CC4-5D6E-409C-BE32-E72D297353CC}">
              <c16:uniqueId val="{00000002-FD2D-4BE0-AB72-47A7861A0245}"/>
            </c:ext>
          </c:extLst>
        </c:ser>
        <c:ser>
          <c:idx val="0"/>
          <c:order val="1"/>
          <c:tx>
            <c:strRef>
              <c:f>'データ（Q1～Q12)'!$H$108</c:f>
              <c:strCache>
                <c:ptCount val="1"/>
                <c:pt idx="0">
                  <c:v>ほとんど確認していない</c:v>
                </c:pt>
              </c:strCache>
            </c:strRef>
          </c:tx>
          <c:spPr>
            <a:pattFill prst="divot">
              <a:fgClr>
                <a:srgbClr val="00B050"/>
              </a:fgClr>
              <a:bgClr>
                <a:schemeClr val="bg1"/>
              </a:bgClr>
            </a:pattFill>
            <a:ln w="12700">
              <a:solidFill>
                <a:srgbClr val="000000"/>
              </a:solidFill>
              <a:prstDash val="solid"/>
            </a:ln>
          </c:spPr>
          <c:invertIfNegative val="0"/>
          <c:dLbls>
            <c:dLbl>
              <c:idx val="0"/>
              <c:layout>
                <c:manualLayout>
                  <c:x val="-2.6662059852218242E-2"/>
                  <c:y val="0"/>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D2D-4BE0-AB72-47A7861A0245}"/>
                </c:ext>
              </c:extLst>
            </c:dLbl>
            <c:dLbl>
              <c:idx val="1"/>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4-FD2D-4BE0-AB72-47A7861A0245}"/>
                </c:ext>
              </c:extLst>
            </c:dLbl>
            <c:dLbl>
              <c:idx val="7"/>
              <c:layout>
                <c:manualLayout>
                  <c:x val="0"/>
                  <c:y val="3.6175710594315243E-2"/>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D2D-4BE0-AB72-47A7861A0245}"/>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'データ（Q1～Q12)'!$F$109:$F$115</c:f>
              <c:strCache>
                <c:ptCount val="7"/>
                <c:pt idx="0">
                  <c:v>日付（消費期限、賞味期限など）</c:v>
                </c:pt>
                <c:pt idx="1">
                  <c:v>保存方法</c:v>
                </c:pt>
                <c:pt idx="2">
                  <c:v>原産地、原産国</c:v>
                </c:pt>
                <c:pt idx="3">
                  <c:v>製造業者名、販売業者名</c:v>
                </c:pt>
                <c:pt idx="4">
                  <c:v>原材料名、食品添加物名、アレルギー物質名</c:v>
                </c:pt>
                <c:pt idx="5">
                  <c:v>遺伝子組換え食品であるかどうか</c:v>
                </c:pt>
                <c:pt idx="6">
                  <c:v>その他</c:v>
                </c:pt>
              </c:strCache>
            </c:strRef>
          </c:cat>
          <c:val>
            <c:numRef>
              <c:f>'データ（Q1～Q12)'!$H$109:$H$115</c:f>
              <c:numCache>
                <c:formatCode>0.0</c:formatCode>
                <c:ptCount val="7"/>
                <c:pt idx="0">
                  <c:v>0.6</c:v>
                </c:pt>
                <c:pt idx="1">
                  <c:v>5.7</c:v>
                </c:pt>
                <c:pt idx="2">
                  <c:v>6.6</c:v>
                </c:pt>
                <c:pt idx="3">
                  <c:v>17.399999999999999</c:v>
                </c:pt>
                <c:pt idx="4">
                  <c:v>20.9</c:v>
                </c:pt>
                <c:pt idx="5">
                  <c:v>42.4</c:v>
                </c:pt>
                <c:pt idx="6">
                  <c:v>6.5</c:v>
                </c:pt>
              </c:numCache>
            </c:numRef>
          </c:val>
          <c:extLst>
            <c:ext xmlns:c16="http://schemas.microsoft.com/office/drawing/2014/chart" uri="{C3380CC4-5D6E-409C-BE32-E72D297353CC}">
              <c16:uniqueId val="{00000006-FD2D-4BE0-AB72-47A7861A0245}"/>
            </c:ext>
          </c:extLst>
        </c:ser>
        <c:ser>
          <c:idx val="1"/>
          <c:order val="2"/>
          <c:tx>
            <c:strRef>
              <c:f>'データ（Q1～Q12)'!$I$108</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2.8716248859824066E-2"/>
                  <c:y val="8.028407717868907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D2D-4BE0-AB72-47A7861A0245}"/>
                </c:ext>
              </c:extLst>
            </c:dLbl>
            <c:dLbl>
              <c:idx val="1"/>
              <c:layout>
                <c:manualLayout>
                  <c:x val="3.7942977675741694E-2"/>
                  <c:y val="8.028407717868907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D2D-4BE0-AB72-47A7861A0245}"/>
                </c:ext>
              </c:extLst>
            </c:dLbl>
            <c:dLbl>
              <c:idx val="2"/>
              <c:layout>
                <c:manualLayout>
                  <c:x val="4.1045125844503191E-2"/>
                  <c:y val="8.028407717868907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D2D-4BE0-AB72-47A7861A0245}"/>
                </c:ext>
              </c:extLst>
            </c:dLbl>
            <c:dLbl>
              <c:idx val="3"/>
              <c:layout>
                <c:manualLayout>
                  <c:x val="4.4113157910688532E-2"/>
                  <c:y val="-2.573597219266510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D2D-4BE0-AB72-47A7861A0245}"/>
                </c:ext>
              </c:extLst>
            </c:dLbl>
            <c:dLbl>
              <c:idx val="4"/>
              <c:layout>
                <c:manualLayout>
                  <c:x val="4.6189376443418015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D2D-4BE0-AB72-47A7861A0245}"/>
                </c:ext>
              </c:extLst>
            </c:dLbl>
            <c:dLbl>
              <c:idx val="5"/>
              <c:layout>
                <c:manualLayout>
                  <c:x val="4.9257291328478892E-2"/>
                  <c:y val="-2.57350609396287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D2D-4BE0-AB72-47A7861A0245}"/>
                </c:ext>
              </c:extLst>
            </c:dLbl>
            <c:dLbl>
              <c:idx val="6"/>
              <c:layout>
                <c:manualLayout>
                  <c:x val="4.6189376443417904E-2"/>
                  <c:y val="-9.4379004105785278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D2D-4BE0-AB72-47A7861A0245}"/>
                </c:ext>
              </c:extLst>
            </c:dLbl>
            <c:spPr>
              <a:noFill/>
              <a:ln w="25400">
                <a:noFill/>
              </a:ln>
            </c:spPr>
            <c:txPr>
              <a:bodyPr/>
              <a:lstStyle/>
              <a:p>
                <a:pPr>
                  <a:defRPr sz="11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'データ（Q1～Q12)'!$F$109:$F$115</c:f>
              <c:strCache>
                <c:ptCount val="7"/>
                <c:pt idx="0">
                  <c:v>日付（消費期限、賞味期限など）</c:v>
                </c:pt>
                <c:pt idx="1">
                  <c:v>保存方法</c:v>
                </c:pt>
                <c:pt idx="2">
                  <c:v>原産地、原産国</c:v>
                </c:pt>
                <c:pt idx="3">
                  <c:v>製造業者名、販売業者名</c:v>
                </c:pt>
                <c:pt idx="4">
                  <c:v>原材料名、食品添加物名、アレルギー物質名</c:v>
                </c:pt>
                <c:pt idx="5">
                  <c:v>遺伝子組換え食品であるかどうか</c:v>
                </c:pt>
                <c:pt idx="6">
                  <c:v>その他</c:v>
                </c:pt>
              </c:strCache>
            </c:strRef>
          </c:cat>
          <c:val>
            <c:numRef>
              <c:f>'データ（Q1～Q12)'!$I$109:$I$115</c:f>
              <c:numCache>
                <c:formatCode>0.0</c:formatCode>
                <c:ptCount val="7"/>
                <c:pt idx="0">
                  <c:v>0.4</c:v>
                </c:pt>
                <c:pt idx="1">
                  <c:v>2.5</c:v>
                </c:pt>
                <c:pt idx="2">
                  <c:v>2.2000000000000002</c:v>
                </c:pt>
                <c:pt idx="3">
                  <c:v>2.5</c:v>
                </c:pt>
                <c:pt idx="4">
                  <c:v>3.3</c:v>
                </c:pt>
                <c:pt idx="5">
                  <c:v>3.5</c:v>
                </c:pt>
                <c:pt idx="6">
                  <c:v>90.2</c:v>
                </c:pt>
              </c:numCache>
            </c:numRef>
          </c:val>
          <c:extLst>
            <c:ext xmlns:c16="http://schemas.microsoft.com/office/drawing/2014/chart" uri="{C3380CC4-5D6E-409C-BE32-E72D297353CC}">
              <c16:uniqueId val="{0000000E-FD2D-4BE0-AB72-47A7861A0245}"/>
            </c:ext>
          </c:extLst>
        </c:ser>
        <c:dLbls>
          <c:showLegendKey val="0"/>
          <c:showVal val="0"/>
          <c:showCatName val="0"/>
          <c:showSerName val="0"/>
          <c:showPercent val="0"/>
          <c:showBubbleSize val="0"/>
        </c:dLbls>
        <c:gapWidth val="80"/>
        <c:overlap val="100"/>
        <c:axId val="199426479"/>
        <c:axId val="1"/>
      </c:barChart>
      <c:lineChart>
        <c:grouping val="standard"/>
        <c:varyColors val="0"/>
        <c:ser>
          <c:idx val="2"/>
          <c:order val="3"/>
          <c:spPr>
            <a:ln>
              <a:solidFill>
                <a:sysClr val="window" lastClr="FFFFFF"/>
              </a:solidFill>
            </a:ln>
          </c:spPr>
          <c:marker>
            <c:symbol val="none"/>
          </c:marker>
          <c:val>
            <c:numRef>
              <c:f>'データ（Q1～Q12)'!#REF!</c:f>
              <c:numCache>
                <c:formatCode>General</c:formatCode>
                <c:ptCount val="1"/>
                <c:pt idx="0">
                  <c:v>1</c:v>
                </c:pt>
              </c:numCache>
            </c:numRef>
          </c:val>
          <c:smooth val="0"/>
          <c:extLst>
            <c:ext xmlns:c16="http://schemas.microsoft.com/office/drawing/2014/chart" uri="{C3380CC4-5D6E-409C-BE32-E72D297353CC}">
              <c16:uniqueId val="{0000000F-FD2D-4BE0-AB72-47A7861A0245}"/>
            </c:ext>
          </c:extLst>
        </c:ser>
        <c:dLbls>
          <c:showLegendKey val="0"/>
          <c:showVal val="0"/>
          <c:showCatName val="0"/>
          <c:showSerName val="0"/>
          <c:showPercent val="0"/>
          <c:showBubbleSize val="0"/>
        </c:dLbls>
        <c:marker val="1"/>
        <c:smooth val="0"/>
        <c:axId val="3"/>
        <c:axId val="4"/>
      </c:lineChart>
      <c:catAx>
        <c:axId val="199426479"/>
        <c:scaling>
          <c:orientation val="maxMin"/>
        </c:scaling>
        <c:delete val="1"/>
        <c:axPos val="l"/>
        <c:numFmt formatCode="General" sourceLinked="1"/>
        <c:majorTickMark val="out"/>
        <c:minorTickMark val="none"/>
        <c:tickLblPos val="nextTo"/>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99426479"/>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solidFill>
          <a:srgbClr val="FFFFFF"/>
        </a:solidFill>
        <a:ln w="12700">
          <a:solidFill>
            <a:srgbClr val="000000"/>
          </a:solidFill>
          <a:prstDash val="solid"/>
        </a:ln>
      </c:spPr>
    </c:plotArea>
    <c:legend>
      <c:legendPos val="r"/>
      <c:legendEntry>
        <c:idx val="3"/>
        <c:txPr>
          <a:bodyPr/>
          <a:lstStyle/>
          <a:p>
            <a:pPr>
              <a:defRPr sz="1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10809841610445345"/>
          <c:y val="0.87670087931615559"/>
          <c:w val="0.8857430003697575"/>
          <c:h val="7.2279175219829073E-2"/>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生涯学習の内容　　　　　</a:t>
            </a:r>
          </a:p>
        </c:rich>
      </c:tx>
      <c:layout>
        <c:manualLayout>
          <c:xMode val="edge"/>
          <c:yMode val="edge"/>
          <c:x val="0.36246852515260075"/>
          <c:y val="2.1668025960031832E-2"/>
        </c:manualLayout>
      </c:layout>
      <c:overlay val="0"/>
      <c:spPr>
        <a:noFill/>
        <a:ln w="25400">
          <a:noFill/>
        </a:ln>
      </c:spPr>
    </c:title>
    <c:autoTitleDeleted val="0"/>
    <c:plotArea>
      <c:layout>
        <c:manualLayout>
          <c:layoutTarget val="inner"/>
          <c:xMode val="edge"/>
          <c:yMode val="edge"/>
          <c:x val="7.8583283325150174E-2"/>
          <c:y val="0.11241664679674544"/>
          <c:w val="0.87214806325820393"/>
          <c:h val="0.79364991181657862"/>
        </c:manualLayout>
      </c:layout>
      <c:barChart>
        <c:barDir val="bar"/>
        <c:grouping val="stacked"/>
        <c:varyColors val="0"/>
        <c:ser>
          <c:idx val="3"/>
          <c:order val="0"/>
          <c:tx>
            <c:strRef>
              <c:f>'データ（Q1～Q12)'!$G$4</c:f>
              <c:strCache>
                <c:ptCount val="1"/>
                <c:pt idx="0">
                  <c:v>取り組んでいる</c:v>
                </c:pt>
              </c:strCache>
            </c:strRef>
          </c:tx>
          <c:spPr>
            <a:pattFill prst="openDmnd">
              <a:fgClr>
                <a:srgbClr val="FF0000"/>
              </a:fgClr>
              <a:bgClr>
                <a:schemeClr val="bg1"/>
              </a:bgClr>
            </a:pattFill>
            <a:ln w="12700">
              <a:solidFill>
                <a:srgbClr val="000000"/>
              </a:solidFill>
              <a:prstDash val="solid"/>
            </a:ln>
          </c:spPr>
          <c:invertIfNegative val="0"/>
          <c:dLbls>
            <c:dLbl>
              <c:idx val="0"/>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2C36-4F79-856D-C60992DD95F8}"/>
                </c:ext>
              </c:extLst>
            </c:dLbl>
            <c:dLbl>
              <c:idx val="1"/>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1-2C36-4F79-856D-C60992DD95F8}"/>
                </c:ext>
              </c:extLst>
            </c:dLbl>
            <c:dLbl>
              <c:idx val="2"/>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2-2C36-4F79-856D-C60992DD95F8}"/>
                </c:ext>
              </c:extLst>
            </c:dLbl>
            <c:dLbl>
              <c:idx val="3"/>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2C36-4F79-856D-C60992DD95F8}"/>
                </c:ext>
              </c:extLst>
            </c:dLbl>
            <c:dLbl>
              <c:idx val="4"/>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4-2C36-4F79-856D-C60992DD95F8}"/>
                </c:ext>
              </c:extLst>
            </c:dLbl>
            <c:dLbl>
              <c:idx val="5"/>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5-2C36-4F79-856D-C60992DD95F8}"/>
                </c:ext>
              </c:extLst>
            </c:dLbl>
            <c:dLbl>
              <c:idx val="6"/>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6-2C36-4F79-856D-C60992DD95F8}"/>
                </c:ext>
              </c:extLst>
            </c:dLbl>
            <c:dLbl>
              <c:idx val="8"/>
              <c:layout>
                <c:manualLayout>
                  <c:x val="-3.695150115473441E-2"/>
                  <c:y val="0"/>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36-4F79-856D-C60992DD95F8}"/>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'データ（Q1～Q12)'!$F$5:$F$13</c:f>
              <c:strCache>
                <c:ptCount val="9"/>
                <c:pt idx="0">
                  <c:v>スポーツ・レクリエーションや健康の維持・増進（ヨガ・山歩き・自然食など）</c:v>
                </c:pt>
                <c:pt idx="1">
                  <c:v>家庭生活に役立つ技能（料理、手芸など）</c:v>
                </c:pt>
                <c:pt idx="2">
                  <c:v>趣味や教養（パソコン、囲碁・将棋、語学、茶道・華道・着付けなど）</c:v>
                </c:pt>
                <c:pt idx="3">
                  <c:v>社会問題（時事、政治、経済、環境など）</c:v>
                </c:pt>
                <c:pt idx="4">
                  <c:v>職業上必要な知識・技能（パソコン技能や資格取得など）</c:v>
                </c:pt>
                <c:pt idx="5">
                  <c:v>文化・芸術（音楽・合唱、美術、舞踊、郷土史、伝統芸能など）</c:v>
                </c:pt>
                <c:pt idx="6">
                  <c:v>ボランティア活動に必要な知識・技能</c:v>
                </c:pt>
                <c:pt idx="7">
                  <c:v>子育て、しつけや家庭教育、読み聞かせ</c:v>
                </c:pt>
                <c:pt idx="8">
                  <c:v>その他</c:v>
                </c:pt>
              </c:strCache>
            </c:strRef>
          </c:cat>
          <c:val>
            <c:numRef>
              <c:f>'データ（Q1～Q12)'!$G$5:$G$13</c:f>
              <c:numCache>
                <c:formatCode>0.0</c:formatCode>
                <c:ptCount val="9"/>
                <c:pt idx="0">
                  <c:v>66.399999999999991</c:v>
                </c:pt>
                <c:pt idx="1">
                  <c:v>55.8</c:v>
                </c:pt>
                <c:pt idx="2">
                  <c:v>55.1</c:v>
                </c:pt>
                <c:pt idx="3">
                  <c:v>47.800000000000004</c:v>
                </c:pt>
                <c:pt idx="4">
                  <c:v>46.1</c:v>
                </c:pt>
                <c:pt idx="5">
                  <c:v>43.2</c:v>
                </c:pt>
                <c:pt idx="6">
                  <c:v>24.6</c:v>
                </c:pt>
                <c:pt idx="7">
                  <c:v>24</c:v>
                </c:pt>
                <c:pt idx="8">
                  <c:v>3.2</c:v>
                </c:pt>
              </c:numCache>
            </c:numRef>
          </c:val>
          <c:extLst>
            <c:ext xmlns:c16="http://schemas.microsoft.com/office/drawing/2014/chart" uri="{C3380CC4-5D6E-409C-BE32-E72D297353CC}">
              <c16:uniqueId val="{00000008-2C36-4F79-856D-C60992DD95F8}"/>
            </c:ext>
          </c:extLst>
        </c:ser>
        <c:ser>
          <c:idx val="0"/>
          <c:order val="1"/>
          <c:tx>
            <c:strRef>
              <c:f>'データ（Q1～Q12)'!$H$4</c:f>
              <c:strCache>
                <c:ptCount val="1"/>
                <c:pt idx="0">
                  <c:v>取り組んでいない</c:v>
                </c:pt>
              </c:strCache>
            </c:strRef>
          </c:tx>
          <c:spPr>
            <a:pattFill prst="divot">
              <a:fgClr>
                <a:srgbClr val="00B050"/>
              </a:fgClr>
              <a:bgClr>
                <a:schemeClr val="bg1"/>
              </a:bgClr>
            </a:pattFill>
            <a:ln w="12700">
              <a:solidFill>
                <a:srgbClr val="000000"/>
              </a:solidFill>
              <a:prstDash val="solid"/>
            </a:ln>
          </c:spPr>
          <c:invertIfNegative val="0"/>
          <c:dLbls>
            <c:dLbl>
              <c:idx val="0"/>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9-2C36-4F79-856D-C60992DD95F8}"/>
                </c:ext>
              </c:extLst>
            </c:dLbl>
            <c:dLbl>
              <c:idx val="1"/>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A-2C36-4F79-856D-C60992DD95F8}"/>
                </c:ext>
              </c:extLst>
            </c:dLbl>
            <c:dLbl>
              <c:idx val="2"/>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B-2C36-4F79-856D-C60992DD95F8}"/>
                </c:ext>
              </c:extLst>
            </c:dLbl>
            <c:dLbl>
              <c:idx val="3"/>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C-2C36-4F79-856D-C60992DD95F8}"/>
                </c:ext>
              </c:extLst>
            </c:dLbl>
            <c:dLbl>
              <c:idx val="6"/>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D-2C36-4F79-856D-C60992DD95F8}"/>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'データ（Q1～Q12)'!$F$5:$F$13</c:f>
              <c:strCache>
                <c:ptCount val="9"/>
                <c:pt idx="0">
                  <c:v>スポーツ・レクリエーションや健康の維持・増進（ヨガ・山歩き・自然食など）</c:v>
                </c:pt>
                <c:pt idx="1">
                  <c:v>家庭生活に役立つ技能（料理、手芸など）</c:v>
                </c:pt>
                <c:pt idx="2">
                  <c:v>趣味や教養（パソコン、囲碁・将棋、語学、茶道・華道・着付けなど）</c:v>
                </c:pt>
                <c:pt idx="3">
                  <c:v>社会問題（時事、政治、経済、環境など）</c:v>
                </c:pt>
                <c:pt idx="4">
                  <c:v>職業上必要な知識・技能（パソコン技能や資格取得など）</c:v>
                </c:pt>
                <c:pt idx="5">
                  <c:v>文化・芸術（音楽・合唱、美術、舞踊、郷土史、伝統芸能など）</c:v>
                </c:pt>
                <c:pt idx="6">
                  <c:v>ボランティア活動に必要な知識・技能</c:v>
                </c:pt>
                <c:pt idx="7">
                  <c:v>子育て、しつけや家庭教育、読み聞かせ</c:v>
                </c:pt>
                <c:pt idx="8">
                  <c:v>その他</c:v>
                </c:pt>
              </c:strCache>
            </c:strRef>
          </c:cat>
          <c:val>
            <c:numRef>
              <c:f>'データ（Q1～Q12)'!$H$5:$H$13</c:f>
              <c:numCache>
                <c:formatCode>0.0</c:formatCode>
                <c:ptCount val="9"/>
                <c:pt idx="0">
                  <c:v>19.2</c:v>
                </c:pt>
                <c:pt idx="1">
                  <c:v>23.1</c:v>
                </c:pt>
                <c:pt idx="2">
                  <c:v>24.5</c:v>
                </c:pt>
                <c:pt idx="3">
                  <c:v>28.199999999999992</c:v>
                </c:pt>
                <c:pt idx="4">
                  <c:v>31.100000000000005</c:v>
                </c:pt>
                <c:pt idx="5">
                  <c:v>35.5</c:v>
                </c:pt>
                <c:pt idx="6">
                  <c:v>51.300000000000004</c:v>
                </c:pt>
                <c:pt idx="7">
                  <c:v>50.000000000000007</c:v>
                </c:pt>
                <c:pt idx="8">
                  <c:v>21.7</c:v>
                </c:pt>
              </c:numCache>
            </c:numRef>
          </c:val>
          <c:extLst>
            <c:ext xmlns:c16="http://schemas.microsoft.com/office/drawing/2014/chart" uri="{C3380CC4-5D6E-409C-BE32-E72D297353CC}">
              <c16:uniqueId val="{0000000E-2C36-4F79-856D-C60992DD95F8}"/>
            </c:ext>
          </c:extLst>
        </c:ser>
        <c:ser>
          <c:idx val="1"/>
          <c:order val="2"/>
          <c:tx>
            <c:strRef>
              <c:f>'データ（Q1～Q12)'!$I$4</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spPr>
              <a:noFill/>
              <a:ln w="25400">
                <a:noFill/>
              </a:ln>
            </c:spPr>
            <c:txPr>
              <a:bodyPr/>
              <a:lstStyle/>
              <a:p>
                <a:pPr>
                  <a:defRPr sz="11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'データ（Q1～Q12)'!$F$5:$F$13</c:f>
              <c:strCache>
                <c:ptCount val="9"/>
                <c:pt idx="0">
                  <c:v>スポーツ・レクリエーションや健康の維持・増進（ヨガ・山歩き・自然食など）</c:v>
                </c:pt>
                <c:pt idx="1">
                  <c:v>家庭生活に役立つ技能（料理、手芸など）</c:v>
                </c:pt>
                <c:pt idx="2">
                  <c:v>趣味や教養（パソコン、囲碁・将棋、語学、茶道・華道・着付けなど）</c:v>
                </c:pt>
                <c:pt idx="3">
                  <c:v>社会問題（時事、政治、経済、環境など）</c:v>
                </c:pt>
                <c:pt idx="4">
                  <c:v>職業上必要な知識・技能（パソコン技能や資格取得など）</c:v>
                </c:pt>
                <c:pt idx="5">
                  <c:v>文化・芸術（音楽・合唱、美術、舞踊、郷土史、伝統芸能など）</c:v>
                </c:pt>
                <c:pt idx="6">
                  <c:v>ボランティア活動に必要な知識・技能</c:v>
                </c:pt>
                <c:pt idx="7">
                  <c:v>子育て、しつけや家庭教育、読み聞かせ</c:v>
                </c:pt>
                <c:pt idx="8">
                  <c:v>その他</c:v>
                </c:pt>
              </c:strCache>
            </c:strRef>
          </c:cat>
          <c:val>
            <c:numRef>
              <c:f>'データ（Q1～Q12)'!$I$5:$I$13</c:f>
              <c:numCache>
                <c:formatCode>0.0</c:formatCode>
                <c:ptCount val="9"/>
                <c:pt idx="0">
                  <c:v>14.4</c:v>
                </c:pt>
                <c:pt idx="1">
                  <c:v>21.1</c:v>
                </c:pt>
                <c:pt idx="2">
                  <c:v>20.399999999999999</c:v>
                </c:pt>
                <c:pt idx="3">
                  <c:v>24</c:v>
                </c:pt>
                <c:pt idx="4">
                  <c:v>22.8</c:v>
                </c:pt>
                <c:pt idx="5">
                  <c:v>21.3</c:v>
                </c:pt>
                <c:pt idx="6">
                  <c:v>24.1</c:v>
                </c:pt>
                <c:pt idx="7">
                  <c:v>26</c:v>
                </c:pt>
                <c:pt idx="8">
                  <c:v>75.099999999999994</c:v>
                </c:pt>
              </c:numCache>
            </c:numRef>
          </c:val>
          <c:extLst>
            <c:ext xmlns:c16="http://schemas.microsoft.com/office/drawing/2014/chart" uri="{C3380CC4-5D6E-409C-BE32-E72D297353CC}">
              <c16:uniqueId val="{0000000F-2C36-4F79-856D-C60992DD95F8}"/>
            </c:ext>
          </c:extLst>
        </c:ser>
        <c:dLbls>
          <c:showLegendKey val="0"/>
          <c:showVal val="0"/>
          <c:showCatName val="0"/>
          <c:showSerName val="0"/>
          <c:showPercent val="0"/>
          <c:showBubbleSize val="0"/>
        </c:dLbls>
        <c:gapWidth val="80"/>
        <c:overlap val="100"/>
        <c:axId val="191267007"/>
        <c:axId val="1"/>
      </c:barChart>
      <c:lineChart>
        <c:grouping val="standard"/>
        <c:varyColors val="0"/>
        <c:ser>
          <c:idx val="2"/>
          <c:order val="3"/>
          <c:spPr>
            <a:ln>
              <a:solidFill>
                <a:schemeClr val="bg1"/>
              </a:solidFill>
            </a:ln>
          </c:spPr>
          <c:marker>
            <c:symbol val="none"/>
          </c:marker>
          <c:val>
            <c:numRef>
              <c:f>'データ（Q1～Q12)'!$J$5:$J$11</c:f>
              <c:numCache>
                <c:formatCode>General</c:formatCode>
                <c:ptCount val="7"/>
              </c:numCache>
            </c:numRef>
          </c:val>
          <c:smooth val="0"/>
          <c:extLst>
            <c:ext xmlns:c16="http://schemas.microsoft.com/office/drawing/2014/chart" uri="{C3380CC4-5D6E-409C-BE32-E72D297353CC}">
              <c16:uniqueId val="{00000010-2C36-4F79-856D-C60992DD95F8}"/>
            </c:ext>
          </c:extLst>
        </c:ser>
        <c:dLbls>
          <c:showLegendKey val="0"/>
          <c:showVal val="0"/>
          <c:showCatName val="0"/>
          <c:showSerName val="0"/>
          <c:showPercent val="0"/>
          <c:showBubbleSize val="0"/>
        </c:dLbls>
        <c:marker val="1"/>
        <c:smooth val="0"/>
        <c:axId val="3"/>
        <c:axId val="4"/>
      </c:lineChart>
      <c:catAx>
        <c:axId val="191267007"/>
        <c:scaling>
          <c:orientation val="maxMin"/>
        </c:scaling>
        <c:delete val="1"/>
        <c:axPos val="l"/>
        <c:numFmt formatCode="General" sourceLinked="1"/>
        <c:majorTickMark val="out"/>
        <c:minorTickMark val="none"/>
        <c:tickLblPos val="nextTo"/>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Ｐゴシック"/>
                <a:ea typeface="ＭＳ Ｐゴシック"/>
                <a:cs typeface="ＭＳ Ｐゴシック"/>
              </a:defRPr>
            </a:pPr>
            <a:endParaRPr lang="ja-JP"/>
          </a:p>
        </c:txPr>
        <c:crossAx val="191267007"/>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solidFill>
          <a:srgbClr val="FFFFFF"/>
        </a:solidFill>
        <a:ln w="12700">
          <a:solidFill>
            <a:srgbClr val="000000"/>
          </a:solidFill>
          <a:prstDash val="solid"/>
        </a:ln>
      </c:spPr>
    </c:plotArea>
    <c:legend>
      <c:legendPos val="r"/>
      <c:legendEntry>
        <c:idx val="3"/>
        <c:txPr>
          <a:bodyPr/>
          <a:lstStyle/>
          <a:p>
            <a:pPr>
              <a:defRPr sz="3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1077759390930637"/>
          <c:y val="0.91073960387719899"/>
          <c:w val="0.853733883726428"/>
          <c:h val="8.647162042597778E-2"/>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確認していない理由（複数回答）</a:t>
            </a:r>
          </a:p>
        </c:rich>
      </c:tx>
      <c:layout>
        <c:manualLayout>
          <c:xMode val="edge"/>
          <c:yMode val="edge"/>
          <c:x val="0.24986779654852612"/>
          <c:y val="2.3636180092873008E-2"/>
        </c:manualLayout>
      </c:layout>
      <c:overlay val="0"/>
      <c:spPr>
        <a:noFill/>
        <a:ln w="25400">
          <a:noFill/>
        </a:ln>
      </c:spPr>
    </c:title>
    <c:autoTitleDeleted val="0"/>
    <c:plotArea>
      <c:layout>
        <c:manualLayout>
          <c:layoutTarget val="inner"/>
          <c:xMode val="edge"/>
          <c:yMode val="edge"/>
          <c:x val="6.1170252101859092E-2"/>
          <c:y val="0.12273952935370258"/>
          <c:w val="0.86170324668494314"/>
          <c:h val="0.83310945106220702"/>
        </c:manualLayout>
      </c:layout>
      <c:barChart>
        <c:barDir val="bar"/>
        <c:grouping val="clustered"/>
        <c:varyColors val="0"/>
        <c:ser>
          <c:idx val="2"/>
          <c:order val="0"/>
          <c:spPr>
            <a:pattFill prst="openDmnd">
              <a:fgClr>
                <a:srgbClr val="FF0000"/>
              </a:fgClr>
              <a:bgClr>
                <a:schemeClr val="bg1"/>
              </a:bgClr>
            </a:pattFill>
            <a:ln w="12700">
              <a:solidFill>
                <a:srgbClr val="000000"/>
              </a:solidFill>
              <a:prstDash val="solid"/>
            </a:ln>
          </c:spPr>
          <c:invertIfNegative val="0"/>
          <c:dPt>
            <c:idx val="0"/>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0-3AC4-481D-8035-B0BEEE2A4AC0}"/>
              </c:ext>
            </c:extLst>
          </c:dPt>
          <c:dPt>
            <c:idx val="1"/>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1-3AC4-481D-8035-B0BEEE2A4AC0}"/>
              </c:ext>
            </c:extLst>
          </c:dPt>
          <c:dPt>
            <c:idx val="2"/>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2-3AC4-481D-8035-B0BEEE2A4AC0}"/>
              </c:ext>
            </c:extLst>
          </c:dPt>
          <c:dPt>
            <c:idx val="3"/>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3-3AC4-481D-8035-B0BEEE2A4AC0}"/>
              </c:ext>
            </c:extLst>
          </c:dPt>
          <c:dPt>
            <c:idx val="4"/>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4-3AC4-481D-8035-B0BEEE2A4AC0}"/>
              </c:ext>
            </c:extLst>
          </c:dPt>
          <c:dPt>
            <c:idx val="5"/>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5-3AC4-481D-8035-B0BEEE2A4AC0}"/>
              </c:ext>
            </c:extLst>
          </c:dPt>
          <c:dPt>
            <c:idx val="6"/>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6-3AC4-481D-8035-B0BEEE2A4AC0}"/>
              </c:ext>
            </c:extLst>
          </c:dPt>
          <c:dPt>
            <c:idx val="7"/>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7-3AC4-481D-8035-B0BEEE2A4AC0}"/>
              </c:ext>
            </c:extLst>
          </c:dPt>
          <c:dLbls>
            <c:dLbl>
              <c:idx val="0"/>
              <c:layout>
                <c:manualLayout>
                  <c:x val="-8.776567965576805E-3"/>
                  <c:y val="2.365682207705114E-3"/>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AC4-481D-8035-B0BEEE2A4AC0}"/>
                </c:ext>
              </c:extLst>
            </c:dLbl>
            <c:dLbl>
              <c:idx val="1"/>
              <c:layout>
                <c:manualLayout>
                  <c:x val="-8.3616687569822122E-3"/>
                  <c:y val="-4.4690628182518172E-3"/>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AC4-481D-8035-B0BEEE2A4AC0}"/>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'データ（Q1～Q12)'!$K$108:$R$108</c:f>
              <c:strCache>
                <c:ptCount val="8"/>
                <c:pt idx="0">
                  <c:v>表示内容より価格を重視しているから</c:v>
                </c:pt>
                <c:pt idx="1">
                  <c:v>表示に関心がないから</c:v>
                </c:pt>
                <c:pt idx="2">
                  <c:v>表示を確認することが面倒くさいから</c:v>
                </c:pt>
                <c:pt idx="3">
                  <c:v>表示内容より手軽さを重視しているから</c:v>
                </c:pt>
                <c:pt idx="4">
                  <c:v>表示が判りにくいから</c:v>
                </c:pt>
                <c:pt idx="5">
                  <c:v>表示が信用できないから</c:v>
                </c:pt>
                <c:pt idx="6">
                  <c:v>その他</c:v>
                </c:pt>
                <c:pt idx="7">
                  <c:v>不明</c:v>
                </c:pt>
              </c:strCache>
            </c:strRef>
          </c:cat>
          <c:val>
            <c:numRef>
              <c:f>'データ（Q1～Q12)'!$K$109:$R$109</c:f>
              <c:numCache>
                <c:formatCode>0.0</c:formatCode>
                <c:ptCount val="8"/>
                <c:pt idx="0">
                  <c:v>39.822272703814889</c:v>
                </c:pt>
                <c:pt idx="1">
                  <c:v>31.908679524081123</c:v>
                </c:pt>
                <c:pt idx="2">
                  <c:v>30.071259098230932</c:v>
                </c:pt>
                <c:pt idx="3">
                  <c:v>25.754166240370161</c:v>
                </c:pt>
                <c:pt idx="4">
                  <c:v>20.933903544948837</c:v>
                </c:pt>
                <c:pt idx="5">
                  <c:v>4.6955256036137261</c:v>
                </c:pt>
                <c:pt idx="6">
                  <c:v>12.757311631882507</c:v>
                </c:pt>
                <c:pt idx="7">
                  <c:v>2.750746283521678</c:v>
                </c:pt>
              </c:numCache>
            </c:numRef>
          </c:val>
          <c:extLst>
            <c:ext xmlns:c16="http://schemas.microsoft.com/office/drawing/2014/chart" uri="{C3380CC4-5D6E-409C-BE32-E72D297353CC}">
              <c16:uniqueId val="{00000008-3AC4-481D-8035-B0BEEE2A4AC0}"/>
            </c:ext>
          </c:extLst>
        </c:ser>
        <c:dLbls>
          <c:showLegendKey val="0"/>
          <c:showVal val="0"/>
          <c:showCatName val="0"/>
          <c:showSerName val="0"/>
          <c:showPercent val="0"/>
          <c:showBubbleSize val="0"/>
        </c:dLbls>
        <c:gapWidth val="80"/>
        <c:axId val="199436559"/>
        <c:axId val="1"/>
      </c:barChart>
      <c:catAx>
        <c:axId val="199436559"/>
        <c:scaling>
          <c:orientation val="maxMin"/>
        </c:scaling>
        <c:delete val="1"/>
        <c:axPos val="l"/>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99436559"/>
        <c:crosses val="autoZero"/>
        <c:crossBetween val="between"/>
        <c:majorUnit val="20"/>
      </c:valAx>
      <c:spPr>
        <a:solidFill>
          <a:srgbClr val="FFFFFF"/>
        </a:solid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&amp;C24</c:oddFooter>
    </c:headerFooter>
    <c:pageMargins b="0.98399999999999999" l="0.78700000000000003" r="0.78700000000000003" t="0.98399999999999999" header="0.51200000000000001" footer="0.51200000000000001"/>
    <c:pageSetup paperSize="9" orientation="landscape"/>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41234836626655E-2"/>
          <c:y val="0.10456761453368718"/>
          <c:w val="0.87173372299571761"/>
          <c:h val="0.73918486135882333"/>
        </c:manualLayout>
      </c:layout>
      <c:barChart>
        <c:barDir val="bar"/>
        <c:grouping val="percentStacked"/>
        <c:varyColors val="0"/>
        <c:ser>
          <c:idx val="0"/>
          <c:order val="0"/>
          <c:tx>
            <c:strRef>
              <c:f>'データ（居住地等別）（要確認）'!$C$183</c:f>
              <c:strCache>
                <c:ptCount val="1"/>
                <c:pt idx="0">
                  <c:v>確認している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'データ（居住地等別）（要確認）'!$B$184:$B$188</c:f>
              <c:strCache>
                <c:ptCount val="5"/>
                <c:pt idx="0">
                  <c:v>県計</c:v>
                </c:pt>
                <c:pt idx="1">
                  <c:v>県央</c:v>
                </c:pt>
                <c:pt idx="2">
                  <c:v>県南</c:v>
                </c:pt>
                <c:pt idx="3">
                  <c:v>沿岸</c:v>
                </c:pt>
                <c:pt idx="4">
                  <c:v>県北</c:v>
                </c:pt>
              </c:strCache>
            </c:strRef>
          </c:cat>
          <c:val>
            <c:numRef>
              <c:f>'データ（居住地等別）（要確認）'!$C$184:$C$188</c:f>
              <c:numCache>
                <c:formatCode>0.0</c:formatCode>
                <c:ptCount val="5"/>
                <c:pt idx="0">
                  <c:v>80.399999999999991</c:v>
                </c:pt>
                <c:pt idx="1">
                  <c:v>81.7</c:v>
                </c:pt>
                <c:pt idx="2">
                  <c:v>79.300000000000011</c:v>
                </c:pt>
                <c:pt idx="3">
                  <c:v>81.3</c:v>
                </c:pt>
                <c:pt idx="4">
                  <c:v>77.8</c:v>
                </c:pt>
              </c:numCache>
            </c:numRef>
          </c:val>
          <c:extLst>
            <c:ext xmlns:c16="http://schemas.microsoft.com/office/drawing/2014/chart" uri="{C3380CC4-5D6E-409C-BE32-E72D297353CC}">
              <c16:uniqueId val="{00000000-742B-4DEF-BA7A-19B4A22394D3}"/>
            </c:ext>
          </c:extLst>
        </c:ser>
        <c:ser>
          <c:idx val="1"/>
          <c:order val="1"/>
          <c:tx>
            <c:strRef>
              <c:f>'データ（居住地等別）（要確認）'!$D$183</c:f>
              <c:strCache>
                <c:ptCount val="1"/>
                <c:pt idx="0">
                  <c:v>確認していない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'データ（居住地等別）（要確認）'!$B$184:$B$188</c:f>
              <c:strCache>
                <c:ptCount val="5"/>
                <c:pt idx="0">
                  <c:v>県計</c:v>
                </c:pt>
                <c:pt idx="1">
                  <c:v>県央</c:v>
                </c:pt>
                <c:pt idx="2">
                  <c:v>県南</c:v>
                </c:pt>
                <c:pt idx="3">
                  <c:v>沿岸</c:v>
                </c:pt>
                <c:pt idx="4">
                  <c:v>県北</c:v>
                </c:pt>
              </c:strCache>
            </c:strRef>
          </c:cat>
          <c:val>
            <c:numRef>
              <c:f>'データ（居住地等別）（要確認）'!$D$184:$D$188</c:f>
              <c:numCache>
                <c:formatCode>0.0</c:formatCode>
                <c:ptCount val="5"/>
                <c:pt idx="0">
                  <c:v>18.2</c:v>
                </c:pt>
                <c:pt idx="1">
                  <c:v>17.2</c:v>
                </c:pt>
                <c:pt idx="2">
                  <c:v>18.899999999999999</c:v>
                </c:pt>
                <c:pt idx="3">
                  <c:v>17.3</c:v>
                </c:pt>
                <c:pt idx="4">
                  <c:v>20.7</c:v>
                </c:pt>
              </c:numCache>
            </c:numRef>
          </c:val>
          <c:extLst>
            <c:ext xmlns:c16="http://schemas.microsoft.com/office/drawing/2014/chart" uri="{C3380CC4-5D6E-409C-BE32-E72D297353CC}">
              <c16:uniqueId val="{00000001-742B-4DEF-BA7A-19B4A22394D3}"/>
            </c:ext>
          </c:extLst>
        </c:ser>
        <c:ser>
          <c:idx val="2"/>
          <c:order val="2"/>
          <c:tx>
            <c:strRef>
              <c:f>'データ（居住地等別）（要確認）'!$E$183</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2.3234707286138925E-2"/>
                  <c:y val="2.202177179044366E-17"/>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42B-4DEF-BA7A-19B4A22394D3}"/>
                </c:ext>
              </c:extLst>
            </c:dLbl>
            <c:dLbl>
              <c:idx val="1"/>
              <c:layout>
                <c:manualLayout>
                  <c:x val="1.9362256071782439E-2"/>
                  <c:y val="0"/>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42B-4DEF-BA7A-19B4A22394D3}"/>
                </c:ext>
              </c:extLst>
            </c:dLbl>
            <c:dLbl>
              <c:idx val="2"/>
              <c:layout>
                <c:manualLayout>
                  <c:x val="2.9043384107673518E-2"/>
                  <c:y val="0"/>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42B-4DEF-BA7A-19B4A22394D3}"/>
                </c:ext>
              </c:extLst>
            </c:dLbl>
            <c:dLbl>
              <c:idx val="3"/>
              <c:layout>
                <c:manualLayout>
                  <c:x val="2.7107158500495415E-2"/>
                  <c:y val="0"/>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42B-4DEF-BA7A-19B4A22394D3}"/>
                </c:ext>
              </c:extLst>
            </c:dLbl>
            <c:dLbl>
              <c:idx val="4"/>
              <c:layout>
                <c:manualLayout>
                  <c:x val="2.9043384107673518E-2"/>
                  <c:y val="0"/>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42B-4DEF-BA7A-19B4A22394D3}"/>
                </c:ext>
              </c:extLst>
            </c:dLbl>
            <c:numFmt formatCode="0.0_ " sourceLinked="0"/>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'データ（居住地等別）（要確認）'!$B$184:$B$188</c:f>
              <c:strCache>
                <c:ptCount val="5"/>
                <c:pt idx="0">
                  <c:v>県計</c:v>
                </c:pt>
                <c:pt idx="1">
                  <c:v>県央</c:v>
                </c:pt>
                <c:pt idx="2">
                  <c:v>県南</c:v>
                </c:pt>
                <c:pt idx="3">
                  <c:v>沿岸</c:v>
                </c:pt>
                <c:pt idx="4">
                  <c:v>県北</c:v>
                </c:pt>
              </c:strCache>
            </c:strRef>
          </c:cat>
          <c:val>
            <c:numRef>
              <c:f>'データ（居住地等別）（要確認）'!$E$184:$E$188</c:f>
              <c:numCache>
                <c:formatCode>0.0</c:formatCode>
                <c:ptCount val="5"/>
                <c:pt idx="0">
                  <c:v>1.4</c:v>
                </c:pt>
                <c:pt idx="1">
                  <c:v>1.1000000000000001</c:v>
                </c:pt>
                <c:pt idx="2">
                  <c:v>1.8</c:v>
                </c:pt>
                <c:pt idx="3">
                  <c:v>1.4</c:v>
                </c:pt>
                <c:pt idx="4">
                  <c:v>1.5</c:v>
                </c:pt>
              </c:numCache>
            </c:numRef>
          </c:val>
          <c:extLst>
            <c:ext xmlns:c16="http://schemas.microsoft.com/office/drawing/2014/chart" uri="{C3380CC4-5D6E-409C-BE32-E72D297353CC}">
              <c16:uniqueId val="{00000007-742B-4DEF-BA7A-19B4A22394D3}"/>
            </c:ext>
          </c:extLst>
        </c:ser>
        <c:dLbls>
          <c:showLegendKey val="0"/>
          <c:showVal val="0"/>
          <c:showCatName val="0"/>
          <c:showSerName val="0"/>
          <c:showPercent val="0"/>
          <c:showBubbleSize val="0"/>
        </c:dLbls>
        <c:gapWidth val="40"/>
        <c:overlap val="100"/>
        <c:axId val="199437519"/>
        <c:axId val="1"/>
      </c:barChart>
      <c:lineChart>
        <c:grouping val="standard"/>
        <c:varyColors val="0"/>
        <c:ser>
          <c:idx val="3"/>
          <c:order val="3"/>
          <c:tx>
            <c:strRef>
              <c:f>'データ（居住地等別）（要確認）'!$F$183</c:f>
              <c:strCache>
                <c:ptCount val="1"/>
              </c:strCache>
            </c:strRef>
          </c:tx>
          <c:spPr>
            <a:ln>
              <a:solidFill>
                <a:schemeClr val="bg1"/>
              </a:solidFill>
            </a:ln>
          </c:spPr>
          <c:marker>
            <c:symbol val="none"/>
          </c:marker>
          <c:val>
            <c:numRef>
              <c:f>'データ（居住地等別）（要確認）'!$F$184:$F$188</c:f>
              <c:numCache>
                <c:formatCode>General</c:formatCode>
                <c:ptCount val="5"/>
              </c:numCache>
            </c:numRef>
          </c:val>
          <c:smooth val="0"/>
          <c:extLst>
            <c:ext xmlns:c16="http://schemas.microsoft.com/office/drawing/2014/chart" uri="{C3380CC4-5D6E-409C-BE32-E72D297353CC}">
              <c16:uniqueId val="{00000008-742B-4DEF-BA7A-19B4A22394D3}"/>
            </c:ext>
          </c:extLst>
        </c:ser>
        <c:dLbls>
          <c:showLegendKey val="0"/>
          <c:showVal val="0"/>
          <c:showCatName val="0"/>
          <c:showSerName val="0"/>
          <c:showPercent val="0"/>
          <c:showBubbleSize val="0"/>
        </c:dLbls>
        <c:marker val="1"/>
        <c:smooth val="0"/>
        <c:axId val="3"/>
        <c:axId val="4"/>
      </c:lineChart>
      <c:catAx>
        <c:axId val="199437519"/>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199437519"/>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17404160763090454"/>
          <c:y val="0.8442059416485983"/>
          <c:w val="0.76843766210639597"/>
          <c:h val="0.13768153980752407"/>
        </c:manualLayout>
      </c:layout>
      <c:overlay val="0"/>
      <c:spPr>
        <a:solidFill>
          <a:srgbClr val="FFFFFF"/>
        </a:solidFill>
        <a:ln w="3175">
          <a:noFill/>
          <a:prstDash val="solid"/>
        </a:ln>
      </c:spPr>
      <c:txPr>
        <a:bodyPr/>
        <a:lstStyle/>
        <a:p>
          <a:pPr>
            <a:defRPr sz="895"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&amp;C49</c:oddFooter>
    </c:headerFooter>
    <c:pageMargins b="0.98399999999999999" l="0.78700000000000003" r="0.78700000000000003" t="0.98399999999999999" header="0.51200000000000001" footer="0.51200000000000001"/>
    <c:pageSetup paperSize="9" orientation="landscape"/>
  </c:printSettings>
  <c:userShapes r:id="rId1"/>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72317926207509E-2"/>
          <c:y val="0.10139877451440689"/>
          <c:w val="0.87299332301645405"/>
          <c:h val="0.74475651626098882"/>
        </c:manualLayout>
      </c:layout>
      <c:barChart>
        <c:barDir val="bar"/>
        <c:grouping val="percentStacked"/>
        <c:varyColors val="0"/>
        <c:ser>
          <c:idx val="0"/>
          <c:order val="0"/>
          <c:tx>
            <c:strRef>
              <c:f>'データ（居住地等別）（要確認）'!$C$189</c:f>
              <c:strCache>
                <c:ptCount val="1"/>
                <c:pt idx="0">
                  <c:v>確認している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'データ（居住地等別）（要確認）'!$B$190:$B$192</c:f>
              <c:strCache>
                <c:ptCount val="3"/>
                <c:pt idx="0">
                  <c:v>県計</c:v>
                </c:pt>
                <c:pt idx="1">
                  <c:v>男</c:v>
                </c:pt>
                <c:pt idx="2">
                  <c:v>女</c:v>
                </c:pt>
              </c:strCache>
            </c:strRef>
          </c:cat>
          <c:val>
            <c:numRef>
              <c:f>'データ（居住地等別）（要確認）'!$C$190:$C$192</c:f>
              <c:numCache>
                <c:formatCode>0.0</c:formatCode>
                <c:ptCount val="3"/>
                <c:pt idx="0">
                  <c:v>80.399999999999991</c:v>
                </c:pt>
                <c:pt idx="1">
                  <c:v>75.399999999999991</c:v>
                </c:pt>
                <c:pt idx="2">
                  <c:v>84.5</c:v>
                </c:pt>
              </c:numCache>
            </c:numRef>
          </c:val>
          <c:extLst>
            <c:ext xmlns:c16="http://schemas.microsoft.com/office/drawing/2014/chart" uri="{C3380CC4-5D6E-409C-BE32-E72D297353CC}">
              <c16:uniqueId val="{00000000-400F-476F-8ECD-13BD5C96371A}"/>
            </c:ext>
          </c:extLst>
        </c:ser>
        <c:ser>
          <c:idx val="1"/>
          <c:order val="1"/>
          <c:tx>
            <c:strRef>
              <c:f>'データ（居住地等別）（要確認）'!$D$189</c:f>
              <c:strCache>
                <c:ptCount val="1"/>
                <c:pt idx="0">
                  <c:v>確認していない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'データ（居住地等別）（要確認）'!$B$190:$B$192</c:f>
              <c:strCache>
                <c:ptCount val="3"/>
                <c:pt idx="0">
                  <c:v>県計</c:v>
                </c:pt>
                <c:pt idx="1">
                  <c:v>男</c:v>
                </c:pt>
                <c:pt idx="2">
                  <c:v>女</c:v>
                </c:pt>
              </c:strCache>
            </c:strRef>
          </c:cat>
          <c:val>
            <c:numRef>
              <c:f>'データ（居住地等別）（要確認）'!$D$190:$D$192</c:f>
              <c:numCache>
                <c:formatCode>0.0</c:formatCode>
                <c:ptCount val="3"/>
                <c:pt idx="0">
                  <c:v>18.2</c:v>
                </c:pt>
                <c:pt idx="1">
                  <c:v>23.2</c:v>
                </c:pt>
                <c:pt idx="2">
                  <c:v>14</c:v>
                </c:pt>
              </c:numCache>
            </c:numRef>
          </c:val>
          <c:extLst>
            <c:ext xmlns:c16="http://schemas.microsoft.com/office/drawing/2014/chart" uri="{C3380CC4-5D6E-409C-BE32-E72D297353CC}">
              <c16:uniqueId val="{00000001-400F-476F-8ECD-13BD5C96371A}"/>
            </c:ext>
          </c:extLst>
        </c:ser>
        <c:ser>
          <c:idx val="2"/>
          <c:order val="2"/>
          <c:tx>
            <c:strRef>
              <c:f>'データ（居住地等別）（要確認）'!$E$189</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2.7107158500495415E-2"/>
                  <c:y val="-2.2021763458924379E-17"/>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0F-476F-8ECD-13BD5C96371A}"/>
                </c:ext>
              </c:extLst>
            </c:dLbl>
            <c:dLbl>
              <c:idx val="1"/>
              <c:layout>
                <c:manualLayout>
                  <c:x val="2.3234707286138925E-2"/>
                  <c:y val="0"/>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0F-476F-8ECD-13BD5C96371A}"/>
                </c:ext>
              </c:extLst>
            </c:dLbl>
            <c:dLbl>
              <c:idx val="2"/>
              <c:layout>
                <c:manualLayout>
                  <c:x val="2.7107158500495415E-2"/>
                  <c:y val="0"/>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0F-476F-8ECD-13BD5C96371A}"/>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'データ（居住地等別）（要確認）'!$B$190:$B$192</c:f>
              <c:strCache>
                <c:ptCount val="3"/>
                <c:pt idx="0">
                  <c:v>県計</c:v>
                </c:pt>
                <c:pt idx="1">
                  <c:v>男</c:v>
                </c:pt>
                <c:pt idx="2">
                  <c:v>女</c:v>
                </c:pt>
              </c:strCache>
            </c:strRef>
          </c:cat>
          <c:val>
            <c:numRef>
              <c:f>'データ（居住地等別）（要確認）'!$E$190:$E$192</c:f>
              <c:numCache>
                <c:formatCode>0.0</c:formatCode>
                <c:ptCount val="3"/>
                <c:pt idx="0">
                  <c:v>1.4</c:v>
                </c:pt>
                <c:pt idx="1">
                  <c:v>1.4</c:v>
                </c:pt>
                <c:pt idx="2">
                  <c:v>1.5</c:v>
                </c:pt>
              </c:numCache>
            </c:numRef>
          </c:val>
          <c:extLst>
            <c:ext xmlns:c16="http://schemas.microsoft.com/office/drawing/2014/chart" uri="{C3380CC4-5D6E-409C-BE32-E72D297353CC}">
              <c16:uniqueId val="{00000005-400F-476F-8ECD-13BD5C96371A}"/>
            </c:ext>
          </c:extLst>
        </c:ser>
        <c:dLbls>
          <c:showLegendKey val="0"/>
          <c:showVal val="0"/>
          <c:showCatName val="0"/>
          <c:showSerName val="0"/>
          <c:showPercent val="0"/>
          <c:showBubbleSize val="0"/>
        </c:dLbls>
        <c:gapWidth val="40"/>
        <c:overlap val="100"/>
        <c:axId val="204899935"/>
        <c:axId val="1"/>
      </c:barChart>
      <c:lineChart>
        <c:grouping val="standard"/>
        <c:varyColors val="0"/>
        <c:ser>
          <c:idx val="3"/>
          <c:order val="3"/>
          <c:tx>
            <c:strRef>
              <c:f>'データ（居住地等別）（要確認）'!$F$189</c:f>
              <c:strCache>
                <c:ptCount val="1"/>
              </c:strCache>
            </c:strRef>
          </c:tx>
          <c:spPr>
            <a:ln>
              <a:solidFill>
                <a:schemeClr val="bg1"/>
              </a:solidFill>
            </a:ln>
          </c:spPr>
          <c:marker>
            <c:symbol val="none"/>
          </c:marker>
          <c:val>
            <c:numRef>
              <c:f>'データ（居住地等別）（要確認）'!$F$190:$F$192</c:f>
              <c:numCache>
                <c:formatCode>General</c:formatCode>
                <c:ptCount val="3"/>
              </c:numCache>
            </c:numRef>
          </c:val>
          <c:smooth val="0"/>
          <c:extLst>
            <c:ext xmlns:c16="http://schemas.microsoft.com/office/drawing/2014/chart" uri="{C3380CC4-5D6E-409C-BE32-E72D297353CC}">
              <c16:uniqueId val="{00000006-400F-476F-8ECD-13BD5C96371A}"/>
            </c:ext>
          </c:extLst>
        </c:ser>
        <c:dLbls>
          <c:showLegendKey val="0"/>
          <c:showVal val="0"/>
          <c:showCatName val="0"/>
          <c:showSerName val="0"/>
          <c:showPercent val="0"/>
          <c:showBubbleSize val="0"/>
        </c:dLbls>
        <c:marker val="1"/>
        <c:smooth val="0"/>
        <c:axId val="3"/>
        <c:axId val="4"/>
      </c:lineChart>
      <c:catAx>
        <c:axId val="204899935"/>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204899935"/>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19788984913471183"/>
          <c:y val="0.85145231846019243"/>
          <c:w val="0.74753933807054607"/>
          <c:h val="0.13043516299592983"/>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306858381832707E-2"/>
          <c:y val="0.1017547346310809"/>
          <c:w val="0.86084050363269804"/>
          <c:h val="0.74386219799272868"/>
        </c:manualLayout>
      </c:layout>
      <c:barChart>
        <c:barDir val="bar"/>
        <c:grouping val="percentStacked"/>
        <c:varyColors val="0"/>
        <c:ser>
          <c:idx val="0"/>
          <c:order val="0"/>
          <c:tx>
            <c:strRef>
              <c:f>'データ（居住地等別）（要確認）'!$C$193</c:f>
              <c:strCache>
                <c:ptCount val="1"/>
                <c:pt idx="0">
                  <c:v>確認している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'データ（居住地等別）（要確認）'!$B$194:$B$201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'データ（居住地等別）（要確認）'!$C$194:$C$201</c:f>
              <c:numCache>
                <c:formatCode>0.0</c:formatCode>
                <c:ptCount val="8"/>
                <c:pt idx="0">
                  <c:v>80.399999999999991</c:v>
                </c:pt>
                <c:pt idx="1">
                  <c:v>62.7</c:v>
                </c:pt>
                <c:pt idx="2">
                  <c:v>66.7</c:v>
                </c:pt>
                <c:pt idx="3">
                  <c:v>81</c:v>
                </c:pt>
                <c:pt idx="4">
                  <c:v>82</c:v>
                </c:pt>
                <c:pt idx="5">
                  <c:v>83.600000000000009</c:v>
                </c:pt>
                <c:pt idx="6">
                  <c:v>83.100000000000009</c:v>
                </c:pt>
                <c:pt idx="7">
                  <c:v>79.599999999999994</c:v>
                </c:pt>
              </c:numCache>
            </c:numRef>
          </c:val>
          <c:extLst>
            <c:ext xmlns:c16="http://schemas.microsoft.com/office/drawing/2014/chart" uri="{C3380CC4-5D6E-409C-BE32-E72D297353CC}">
              <c16:uniqueId val="{00000000-30ED-40EE-8A00-2023B65822BB}"/>
            </c:ext>
          </c:extLst>
        </c:ser>
        <c:ser>
          <c:idx val="1"/>
          <c:order val="1"/>
          <c:tx>
            <c:strRef>
              <c:f>'データ（居住地等別）（要確認）'!$D$193</c:f>
              <c:strCache>
                <c:ptCount val="1"/>
                <c:pt idx="0">
                  <c:v>確認していない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'データ（居住地等別）（要確認）'!$B$194:$B$201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'データ（居住地等別）（要確認）'!$D$194:$D$201</c:f>
              <c:numCache>
                <c:formatCode>0.0</c:formatCode>
                <c:ptCount val="8"/>
                <c:pt idx="0">
                  <c:v>18.2</c:v>
                </c:pt>
                <c:pt idx="1">
                  <c:v>34.200000000000003</c:v>
                </c:pt>
                <c:pt idx="2">
                  <c:v>33.299999999999997</c:v>
                </c:pt>
                <c:pt idx="3">
                  <c:v>19</c:v>
                </c:pt>
                <c:pt idx="4">
                  <c:v>17.600000000000001</c:v>
                </c:pt>
                <c:pt idx="5">
                  <c:v>15.1</c:v>
                </c:pt>
                <c:pt idx="6">
                  <c:v>15.6</c:v>
                </c:pt>
                <c:pt idx="7">
                  <c:v>18</c:v>
                </c:pt>
              </c:numCache>
            </c:numRef>
          </c:val>
          <c:extLst>
            <c:ext xmlns:c16="http://schemas.microsoft.com/office/drawing/2014/chart" uri="{C3380CC4-5D6E-409C-BE32-E72D297353CC}">
              <c16:uniqueId val="{00000001-30ED-40EE-8A00-2023B65822BB}"/>
            </c:ext>
          </c:extLst>
        </c:ser>
        <c:ser>
          <c:idx val="2"/>
          <c:order val="2"/>
          <c:tx>
            <c:strRef>
              <c:f>'データ（居住地等別）（要確認）'!$E$193</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2.517093289331717E-2"/>
                  <c:y val="0"/>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0ED-40EE-8A00-2023B65822BB}"/>
                </c:ext>
              </c:extLst>
            </c:dLbl>
            <c:dLbl>
              <c:idx val="1"/>
              <c:layout>
                <c:manualLayout>
                  <c:x val="1.6934166415038829E-3"/>
                  <c:y val="2.2823234052265206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ED-40EE-8A00-2023B65822BB}"/>
                </c:ext>
              </c:extLst>
            </c:dLbl>
            <c:dLbl>
              <c:idx val="2"/>
              <c:layout>
                <c:manualLayout>
                  <c:x val="1.9336338091213913E-2"/>
                  <c:y val="1.8916550771706043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0ED-40EE-8A00-2023B65822BB}"/>
                </c:ext>
              </c:extLst>
            </c:dLbl>
            <c:dLbl>
              <c:idx val="3"/>
              <c:layout>
                <c:manualLayout>
                  <c:x val="1.9108294390030516E-2"/>
                  <c:y val="3.6453776611728456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0ED-40EE-8A00-2023B65822BB}"/>
                </c:ext>
              </c:extLst>
            </c:dLbl>
            <c:dLbl>
              <c:idx val="4"/>
              <c:layout>
                <c:manualLayout>
                  <c:x val="1.9325361064149595E-2"/>
                  <c:y val="1.5133240617012487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0ED-40EE-8A00-2023B65822BB}"/>
                </c:ext>
              </c:extLst>
            </c:dLbl>
            <c:dLbl>
              <c:idx val="5"/>
              <c:layout>
                <c:manualLayout>
                  <c:x val="2.3663017732539531E-2"/>
                  <c:y val="2.0252098117364958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0ED-40EE-8A00-2023B65822BB}"/>
                </c:ext>
              </c:extLst>
            </c:dLbl>
            <c:dLbl>
              <c:idx val="6"/>
              <c:layout>
                <c:manualLayout>
                  <c:x val="2.3204977837839733E-2"/>
                  <c:y val="7.5666203093871135E-7"/>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0ED-40EE-8A00-2023B65822BB}"/>
                </c:ext>
              </c:extLst>
            </c:dLbl>
            <c:dLbl>
              <c:idx val="7"/>
              <c:layout>
                <c:manualLayout>
                  <c:x val="2.8184281842818269E-2"/>
                  <c:y val="4.050419623472991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0D-49AA-866E-28AF328DD790}"/>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'データ（居住地等別）（要確認）'!$B$194:$B$201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'データ（居住地等別）（要確認）'!$E$194:$E$201</c:f>
              <c:numCache>
                <c:formatCode>0.0</c:formatCode>
                <c:ptCount val="8"/>
                <c:pt idx="0">
                  <c:v>1.4</c:v>
                </c:pt>
                <c:pt idx="1">
                  <c:v>3.1</c:v>
                </c:pt>
                <c:pt idx="2">
                  <c:v>0</c:v>
                </c:pt>
                <c:pt idx="3">
                  <c:v>0</c:v>
                </c:pt>
                <c:pt idx="4">
                  <c:v>0.4</c:v>
                </c:pt>
                <c:pt idx="5">
                  <c:v>1.3</c:v>
                </c:pt>
                <c:pt idx="6">
                  <c:v>1.3</c:v>
                </c:pt>
                <c:pt idx="7">
                  <c:v>2.4</c:v>
                </c:pt>
              </c:numCache>
            </c:numRef>
          </c:val>
          <c:extLst>
            <c:ext xmlns:c16="http://schemas.microsoft.com/office/drawing/2014/chart" uri="{C3380CC4-5D6E-409C-BE32-E72D297353CC}">
              <c16:uniqueId val="{00000009-30ED-40EE-8A00-2023B65822BB}"/>
            </c:ext>
          </c:extLst>
        </c:ser>
        <c:dLbls>
          <c:showLegendKey val="0"/>
          <c:showVal val="0"/>
          <c:showCatName val="0"/>
          <c:showSerName val="0"/>
          <c:showPercent val="0"/>
          <c:showBubbleSize val="0"/>
        </c:dLbls>
        <c:gapWidth val="40"/>
        <c:overlap val="100"/>
        <c:axId val="204885055"/>
        <c:axId val="1"/>
      </c:barChart>
      <c:lineChart>
        <c:grouping val="standard"/>
        <c:varyColors val="0"/>
        <c:ser>
          <c:idx val="3"/>
          <c:order val="3"/>
          <c:tx>
            <c:strRef>
              <c:f>'データ（居住地等別）（要確認）'!$F$193</c:f>
              <c:strCache>
                <c:ptCount val="1"/>
              </c:strCache>
            </c:strRef>
          </c:tx>
          <c:spPr>
            <a:ln>
              <a:solidFill>
                <a:schemeClr val="bg1"/>
              </a:solidFill>
            </a:ln>
          </c:spPr>
          <c:marker>
            <c:symbol val="none"/>
          </c:marker>
          <c:val>
            <c:numRef>
              <c:f>'データ（居住地等別）（要確認）'!$F$194:$F$201</c:f>
              <c:numCache>
                <c:formatCode>General</c:formatCode>
                <c:ptCount val="8"/>
              </c:numCache>
            </c:numRef>
          </c:val>
          <c:smooth val="0"/>
          <c:extLst>
            <c:ext xmlns:c16="http://schemas.microsoft.com/office/drawing/2014/chart" uri="{C3380CC4-5D6E-409C-BE32-E72D297353CC}">
              <c16:uniqueId val="{0000000A-30ED-40EE-8A00-2023B65822BB}"/>
            </c:ext>
          </c:extLst>
        </c:ser>
        <c:dLbls>
          <c:showLegendKey val="0"/>
          <c:showVal val="0"/>
          <c:showCatName val="0"/>
          <c:showSerName val="0"/>
          <c:showPercent val="0"/>
          <c:showBubbleSize val="0"/>
        </c:dLbls>
        <c:marker val="1"/>
        <c:smooth val="0"/>
        <c:axId val="3"/>
        <c:axId val="4"/>
      </c:lineChart>
      <c:catAx>
        <c:axId val="204885055"/>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日本語用のフォントを使用)"/>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min val="0"/>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204885055"/>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21462970787188188"/>
          <c:y val="0.86836053102057897"/>
          <c:w val="0.72784960416533295"/>
          <c:h val="0.10386511468675108"/>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利用している人の割合</a:t>
            </a:r>
          </a:p>
        </c:rich>
      </c:tx>
      <c:layout>
        <c:manualLayout>
          <c:xMode val="edge"/>
          <c:yMode val="edge"/>
          <c:x val="0.10196641483490396"/>
          <c:y val="5.1724701079031786E-2"/>
        </c:manualLayout>
      </c:layout>
      <c:overlay val="0"/>
      <c:spPr>
        <a:noFill/>
        <a:ln w="25400">
          <a:noFill/>
        </a:ln>
      </c:spPr>
    </c:title>
    <c:autoTitleDeleted val="0"/>
    <c:plotArea>
      <c:layout>
        <c:manualLayout>
          <c:layoutTarget val="inner"/>
          <c:xMode val="edge"/>
          <c:yMode val="edge"/>
          <c:x val="9.7774536504210488E-2"/>
          <c:y val="0.37139340915718866"/>
          <c:w val="0.87365242925747377"/>
          <c:h val="0.53448575838361168"/>
        </c:manualLayout>
      </c:layout>
      <c:barChart>
        <c:barDir val="bar"/>
        <c:grouping val="stacked"/>
        <c:varyColors val="0"/>
        <c:ser>
          <c:idx val="1"/>
          <c:order val="0"/>
          <c:tx>
            <c:strRef>
              <c:f>'データ（Q1～Q12)'!$B$119</c:f>
              <c:strCache>
                <c:ptCount val="1"/>
                <c:pt idx="0">
                  <c:v>利用している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'データ（Q1～Q12)'!$A$120:$A$121</c:f>
              <c:strCache>
                <c:ptCount val="2"/>
                <c:pt idx="0">
                  <c:v>令和８年</c:v>
                </c:pt>
                <c:pt idx="1">
                  <c:v>令和６年</c:v>
                </c:pt>
              </c:strCache>
            </c:strRef>
          </c:cat>
          <c:val>
            <c:numRef>
              <c:f>'データ（Q1～Q12)'!$B$120:$B$121</c:f>
              <c:numCache>
                <c:formatCode>0.0</c:formatCode>
                <c:ptCount val="2"/>
                <c:pt idx="0">
                  <c:v>26.4</c:v>
                </c:pt>
                <c:pt idx="1">
                  <c:v>28.8</c:v>
                </c:pt>
              </c:numCache>
            </c:numRef>
          </c:val>
          <c:extLst>
            <c:ext xmlns:c16="http://schemas.microsoft.com/office/drawing/2014/chart" uri="{C3380CC4-5D6E-409C-BE32-E72D297353CC}">
              <c16:uniqueId val="{00000000-E0AB-4427-B128-DF626CF8C5D1}"/>
            </c:ext>
          </c:extLst>
        </c:ser>
        <c:ser>
          <c:idx val="0"/>
          <c:order val="1"/>
          <c:tx>
            <c:strRef>
              <c:f>'データ（Q1～Q12)'!$C$119</c:f>
              <c:strCache>
                <c:ptCount val="1"/>
                <c:pt idx="0">
                  <c:v>特に利用していない</c:v>
                </c:pt>
              </c:strCache>
            </c:strRef>
          </c:tx>
          <c:spPr>
            <a:pattFill prst="divot">
              <a:fgClr>
                <a:srgbClr val="00B050"/>
              </a:fgClr>
              <a:bgClr>
                <a:schemeClr val="bg1"/>
              </a:bgClr>
            </a:pattFill>
            <a:ln>
              <a:solidFill>
                <a:srgbClr val="000000"/>
              </a:solidFill>
            </a:ln>
          </c:spPr>
          <c:invertIfNegative val="0"/>
          <c:dLbls>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'データ（Q1～Q12)'!$A$120:$A$121</c:f>
              <c:strCache>
                <c:ptCount val="2"/>
                <c:pt idx="0">
                  <c:v>令和８年</c:v>
                </c:pt>
                <c:pt idx="1">
                  <c:v>令和６年</c:v>
                </c:pt>
              </c:strCache>
            </c:strRef>
          </c:cat>
          <c:val>
            <c:numRef>
              <c:f>'データ（Q1～Q12)'!$C$120:$C$121</c:f>
              <c:numCache>
                <c:formatCode>0.0</c:formatCode>
                <c:ptCount val="2"/>
                <c:pt idx="0">
                  <c:v>72.400000000000006</c:v>
                </c:pt>
                <c:pt idx="1">
                  <c:v>69.400000000000006</c:v>
                </c:pt>
              </c:numCache>
            </c:numRef>
          </c:val>
          <c:extLst>
            <c:ext xmlns:c16="http://schemas.microsoft.com/office/drawing/2014/chart" uri="{C3380CC4-5D6E-409C-BE32-E72D297353CC}">
              <c16:uniqueId val="{00000001-E0AB-4427-B128-DF626CF8C5D1}"/>
            </c:ext>
          </c:extLst>
        </c:ser>
        <c:ser>
          <c:idx val="2"/>
          <c:order val="2"/>
          <c:tx>
            <c:strRef>
              <c:f>'データ（Q1～Q12)'!$D$119</c:f>
              <c:strCache>
                <c:ptCount val="1"/>
                <c:pt idx="0">
                  <c:v>不明</c:v>
                </c:pt>
              </c:strCache>
            </c:strRef>
          </c:tx>
          <c:spPr>
            <a:pattFill prst="pct25">
              <a:fgClr>
                <a:schemeClr val="accent4">
                  <a:lumMod val="60000"/>
                  <a:lumOff val="40000"/>
                </a:schemeClr>
              </a:fgClr>
              <a:bgClr>
                <a:schemeClr val="bg1"/>
              </a:bgClr>
            </a:pattFill>
            <a:ln>
              <a:solidFill>
                <a:srgbClr val="000000"/>
              </a:solidFill>
            </a:ln>
          </c:spPr>
          <c:invertIfNegative val="0"/>
          <c:dLbls>
            <c:dLbl>
              <c:idx val="0"/>
              <c:layout>
                <c:manualLayout>
                  <c:x val="2.3154848046309556E-2"/>
                  <c:y val="6.7900450176106624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0AB-4427-B128-DF626CF8C5D1}"/>
                </c:ext>
              </c:extLst>
            </c:dLbl>
            <c:dLbl>
              <c:idx val="1"/>
              <c:layout>
                <c:manualLayout>
                  <c:x val="2.3346574921378069E-2"/>
                  <c:y val="7.40873299928418E-3"/>
                </c:manualLayout>
              </c:layout>
              <c:spPr/>
              <c:txPr>
                <a:bodyPr/>
                <a:lstStyle/>
                <a:p>
                  <a:pPr>
                    <a:defRPr sz="1000" b="1"/>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0AB-4427-B128-DF626CF8C5D1}"/>
                </c:ext>
              </c:extLst>
            </c:dLbl>
            <c:spPr>
              <a:noFill/>
              <a:ln w="25400">
                <a:noFill/>
              </a:ln>
            </c:spPr>
            <c:txPr>
              <a:bodyPr/>
              <a:lstStyle/>
              <a:p>
                <a:pPr>
                  <a:defRPr sz="10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'データ（Q1～Q12)'!$A$120:$A$121</c:f>
              <c:strCache>
                <c:ptCount val="2"/>
                <c:pt idx="0">
                  <c:v>令和８年</c:v>
                </c:pt>
                <c:pt idx="1">
                  <c:v>令和６年</c:v>
                </c:pt>
              </c:strCache>
            </c:strRef>
          </c:cat>
          <c:val>
            <c:numRef>
              <c:f>'データ（Q1～Q12)'!$D$120:$D$121</c:f>
              <c:numCache>
                <c:formatCode>0.0</c:formatCode>
                <c:ptCount val="2"/>
                <c:pt idx="0">
                  <c:v>1.2</c:v>
                </c:pt>
                <c:pt idx="1">
                  <c:v>1.8</c:v>
                </c:pt>
              </c:numCache>
            </c:numRef>
          </c:val>
          <c:extLst>
            <c:ext xmlns:c16="http://schemas.microsoft.com/office/drawing/2014/chart" uri="{C3380CC4-5D6E-409C-BE32-E72D297353CC}">
              <c16:uniqueId val="{00000004-E0AB-4427-B128-DF626CF8C5D1}"/>
            </c:ext>
          </c:extLst>
        </c:ser>
        <c:dLbls>
          <c:showLegendKey val="0"/>
          <c:showVal val="0"/>
          <c:showCatName val="0"/>
          <c:showSerName val="0"/>
          <c:showPercent val="0"/>
          <c:showBubbleSize val="0"/>
        </c:dLbls>
        <c:gapWidth val="150"/>
        <c:overlap val="100"/>
        <c:axId val="204906175"/>
        <c:axId val="1"/>
      </c:barChart>
      <c:lineChart>
        <c:grouping val="standard"/>
        <c:varyColors val="0"/>
        <c:ser>
          <c:idx val="3"/>
          <c:order val="3"/>
          <c:spPr>
            <a:ln>
              <a:solidFill>
                <a:sysClr val="window" lastClr="FFFFFF"/>
              </a:solidFill>
            </a:ln>
          </c:spPr>
          <c:marker>
            <c:symbol val="none"/>
          </c:marker>
          <c:val>
            <c:numLit>
              <c:formatCode>General</c:formatCode>
              <c:ptCount val="1"/>
              <c:pt idx="0">
                <c:v>0</c:v>
              </c:pt>
            </c:numLit>
          </c:val>
          <c:smooth val="0"/>
          <c:extLst>
            <c:ext xmlns:c16="http://schemas.microsoft.com/office/drawing/2014/chart" uri="{C3380CC4-5D6E-409C-BE32-E72D297353CC}">
              <c16:uniqueId val="{00000005-E0AB-4427-B128-DF626CF8C5D1}"/>
            </c:ext>
          </c:extLst>
        </c:ser>
        <c:dLbls>
          <c:showLegendKey val="0"/>
          <c:showVal val="0"/>
          <c:showCatName val="0"/>
          <c:showSerName val="0"/>
          <c:showPercent val="0"/>
          <c:showBubbleSize val="0"/>
        </c:dLbls>
        <c:marker val="1"/>
        <c:smooth val="0"/>
        <c:axId val="3"/>
        <c:axId val="4"/>
      </c:lineChart>
      <c:catAx>
        <c:axId val="204906175"/>
        <c:scaling>
          <c:orientation val="maxMin"/>
        </c:scaling>
        <c:delete val="0"/>
        <c:axPos val="l"/>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04906175"/>
        <c:crosses val="autoZero"/>
        <c:crossBetween val="between"/>
        <c:majorUnit val="20"/>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egendEntry>
        <c:idx val="3"/>
        <c:txPr>
          <a:bodyPr/>
          <a:lstStyle/>
          <a:p>
            <a:pPr>
              <a:defRPr sz="1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41148109742432704"/>
          <c:y val="5.7407990667833191E-2"/>
          <c:w val="0.58610754697630962"/>
          <c:h val="0.15555613881598135"/>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2"/>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利用している品目</a:t>
            </a:r>
          </a:p>
        </c:rich>
      </c:tx>
      <c:layout>
        <c:manualLayout>
          <c:xMode val="edge"/>
          <c:yMode val="edge"/>
          <c:x val="0.36242924599782994"/>
          <c:y val="1.9283337155671074E-2"/>
        </c:manualLayout>
      </c:layout>
      <c:overlay val="0"/>
      <c:spPr>
        <a:noFill/>
        <a:ln w="25400">
          <a:noFill/>
        </a:ln>
      </c:spPr>
    </c:title>
    <c:autoTitleDeleted val="0"/>
    <c:plotArea>
      <c:layout>
        <c:manualLayout>
          <c:layoutTarget val="inner"/>
          <c:xMode val="edge"/>
          <c:yMode val="edge"/>
          <c:x val="8.2191964076689411E-2"/>
          <c:y val="0.15607675048683434"/>
          <c:w val="0.87214806325820393"/>
          <c:h val="0.69593472186944372"/>
        </c:manualLayout>
      </c:layout>
      <c:barChart>
        <c:barDir val="bar"/>
        <c:grouping val="stacked"/>
        <c:varyColors val="0"/>
        <c:ser>
          <c:idx val="3"/>
          <c:order val="0"/>
          <c:tx>
            <c:strRef>
              <c:f>'データ（Q1～Q12)'!$G$119</c:f>
              <c:strCache>
                <c:ptCount val="1"/>
                <c:pt idx="0">
                  <c:v>利用している</c:v>
                </c:pt>
              </c:strCache>
            </c:strRef>
          </c:tx>
          <c:spPr>
            <a:pattFill prst="openDmnd">
              <a:fgClr>
                <a:srgbClr val="FF0000"/>
              </a:fgClr>
              <a:bgClr>
                <a:schemeClr val="bg1"/>
              </a:bgClr>
            </a:pattFill>
            <a:ln w="12700">
              <a:solidFill>
                <a:srgbClr val="000000"/>
              </a:solidFill>
              <a:prstDash val="solid"/>
            </a:ln>
          </c:spPr>
          <c:invertIfNegative val="0"/>
          <c:dLbls>
            <c:dLbl>
              <c:idx val="11"/>
              <c:layout>
                <c:manualLayout>
                  <c:x val="-4.0030792917628948E-2"/>
                  <c:y val="2.0385801289401931E-7"/>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51-46FC-BC7E-668E9EC2215B}"/>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'データ（Q1～Q12)'!$F$120:$F$131</c:f>
              <c:strCache>
                <c:ptCount val="12"/>
                <c:pt idx="0">
                  <c:v>南部鉄器</c:v>
                </c:pt>
                <c:pt idx="1">
                  <c:v>秀衡塗</c:v>
                </c:pt>
                <c:pt idx="2">
                  <c:v>木工品</c:v>
                </c:pt>
                <c:pt idx="3">
                  <c:v>竹細工</c:v>
                </c:pt>
                <c:pt idx="4">
                  <c:v>浄法寺塗</c:v>
                </c:pt>
                <c:pt idx="5">
                  <c:v>琥珀</c:v>
                </c:pt>
                <c:pt idx="6">
                  <c:v>南部古代型染</c:v>
                </c:pt>
                <c:pt idx="7">
                  <c:v>ホームスパン</c:v>
                </c:pt>
                <c:pt idx="8">
                  <c:v>南部裂織</c:v>
                </c:pt>
                <c:pt idx="9">
                  <c:v>岩谷堂箪笥</c:v>
                </c:pt>
                <c:pt idx="10">
                  <c:v>紫根染</c:v>
                </c:pt>
                <c:pt idx="11">
                  <c:v>その他</c:v>
                </c:pt>
              </c:strCache>
            </c:strRef>
          </c:cat>
          <c:val>
            <c:numRef>
              <c:f>'データ（Q1～Q12)'!$G$120:$G$131</c:f>
              <c:numCache>
                <c:formatCode>0.0</c:formatCode>
                <c:ptCount val="12"/>
                <c:pt idx="0">
                  <c:v>65.900000000000006</c:v>
                </c:pt>
                <c:pt idx="1">
                  <c:v>44.1</c:v>
                </c:pt>
                <c:pt idx="2">
                  <c:v>40.4</c:v>
                </c:pt>
                <c:pt idx="3">
                  <c:v>27.3</c:v>
                </c:pt>
                <c:pt idx="4">
                  <c:v>23.5</c:v>
                </c:pt>
                <c:pt idx="5">
                  <c:v>23.799999999999997</c:v>
                </c:pt>
                <c:pt idx="6">
                  <c:v>18.3</c:v>
                </c:pt>
                <c:pt idx="7">
                  <c:v>15.3</c:v>
                </c:pt>
                <c:pt idx="8">
                  <c:v>15.1</c:v>
                </c:pt>
                <c:pt idx="9">
                  <c:v>15.6</c:v>
                </c:pt>
                <c:pt idx="10">
                  <c:v>10.1</c:v>
                </c:pt>
                <c:pt idx="11">
                  <c:v>2.9000000000000004</c:v>
                </c:pt>
              </c:numCache>
            </c:numRef>
          </c:val>
          <c:extLst>
            <c:ext xmlns:c16="http://schemas.microsoft.com/office/drawing/2014/chart" uri="{C3380CC4-5D6E-409C-BE32-E72D297353CC}">
              <c16:uniqueId val="{00000001-E951-46FC-BC7E-668E9EC2215B}"/>
            </c:ext>
          </c:extLst>
        </c:ser>
        <c:ser>
          <c:idx val="0"/>
          <c:order val="1"/>
          <c:tx>
            <c:strRef>
              <c:f>'データ（Q1～Q12)'!$H$119</c:f>
              <c:strCache>
                <c:ptCount val="1"/>
                <c:pt idx="0">
                  <c:v>ほとんど利用していない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b="1" i="0" baseline="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'データ（Q1～Q12)'!$F$120:$F$131</c:f>
              <c:strCache>
                <c:ptCount val="12"/>
                <c:pt idx="0">
                  <c:v>南部鉄器</c:v>
                </c:pt>
                <c:pt idx="1">
                  <c:v>秀衡塗</c:v>
                </c:pt>
                <c:pt idx="2">
                  <c:v>木工品</c:v>
                </c:pt>
                <c:pt idx="3">
                  <c:v>竹細工</c:v>
                </c:pt>
                <c:pt idx="4">
                  <c:v>浄法寺塗</c:v>
                </c:pt>
                <c:pt idx="5">
                  <c:v>琥珀</c:v>
                </c:pt>
                <c:pt idx="6">
                  <c:v>南部古代型染</c:v>
                </c:pt>
                <c:pt idx="7">
                  <c:v>ホームスパン</c:v>
                </c:pt>
                <c:pt idx="8">
                  <c:v>南部裂織</c:v>
                </c:pt>
                <c:pt idx="9">
                  <c:v>岩谷堂箪笥</c:v>
                </c:pt>
                <c:pt idx="10">
                  <c:v>紫根染</c:v>
                </c:pt>
                <c:pt idx="11">
                  <c:v>その他</c:v>
                </c:pt>
              </c:strCache>
            </c:strRef>
          </c:cat>
          <c:val>
            <c:numRef>
              <c:f>'データ（Q1～Q12)'!$H$120:$H$131</c:f>
              <c:numCache>
                <c:formatCode>0.0</c:formatCode>
                <c:ptCount val="12"/>
                <c:pt idx="0">
                  <c:v>23.8</c:v>
                </c:pt>
                <c:pt idx="1">
                  <c:v>39.299999999999997</c:v>
                </c:pt>
                <c:pt idx="2">
                  <c:v>38.700000000000003</c:v>
                </c:pt>
                <c:pt idx="3">
                  <c:v>50.499999999999993</c:v>
                </c:pt>
                <c:pt idx="4">
                  <c:v>55.8</c:v>
                </c:pt>
                <c:pt idx="5">
                  <c:v>56.3</c:v>
                </c:pt>
                <c:pt idx="6">
                  <c:v>58.800000000000004</c:v>
                </c:pt>
                <c:pt idx="7">
                  <c:v>60.900000000000006</c:v>
                </c:pt>
                <c:pt idx="8">
                  <c:v>60.199999999999996</c:v>
                </c:pt>
                <c:pt idx="9">
                  <c:v>60.800000000000004</c:v>
                </c:pt>
                <c:pt idx="10">
                  <c:v>65.8</c:v>
                </c:pt>
                <c:pt idx="11">
                  <c:v>12.2</c:v>
                </c:pt>
              </c:numCache>
            </c:numRef>
          </c:val>
          <c:extLst>
            <c:ext xmlns:c16="http://schemas.microsoft.com/office/drawing/2014/chart" uri="{C3380CC4-5D6E-409C-BE32-E72D297353CC}">
              <c16:uniqueId val="{00000002-E951-46FC-BC7E-668E9EC2215B}"/>
            </c:ext>
          </c:extLst>
        </c:ser>
        <c:ser>
          <c:idx val="1"/>
          <c:order val="2"/>
          <c:tx>
            <c:strRef>
              <c:f>'データ（Q1～Q12)'!$I$119</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spPr>
              <a:noFill/>
              <a:ln w="25400">
                <a:noFill/>
              </a:ln>
            </c:spPr>
            <c:txPr>
              <a:bodyPr/>
              <a:lstStyle/>
              <a:p>
                <a:pPr>
                  <a:defRPr sz="11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'データ（Q1～Q12)'!$F$120:$F$131</c:f>
              <c:strCache>
                <c:ptCount val="12"/>
                <c:pt idx="0">
                  <c:v>南部鉄器</c:v>
                </c:pt>
                <c:pt idx="1">
                  <c:v>秀衡塗</c:v>
                </c:pt>
                <c:pt idx="2">
                  <c:v>木工品</c:v>
                </c:pt>
                <c:pt idx="3">
                  <c:v>竹細工</c:v>
                </c:pt>
                <c:pt idx="4">
                  <c:v>浄法寺塗</c:v>
                </c:pt>
                <c:pt idx="5">
                  <c:v>琥珀</c:v>
                </c:pt>
                <c:pt idx="6">
                  <c:v>南部古代型染</c:v>
                </c:pt>
                <c:pt idx="7">
                  <c:v>ホームスパン</c:v>
                </c:pt>
                <c:pt idx="8">
                  <c:v>南部裂織</c:v>
                </c:pt>
                <c:pt idx="9">
                  <c:v>岩谷堂箪笥</c:v>
                </c:pt>
                <c:pt idx="10">
                  <c:v>紫根染</c:v>
                </c:pt>
                <c:pt idx="11">
                  <c:v>その他</c:v>
                </c:pt>
              </c:strCache>
            </c:strRef>
          </c:cat>
          <c:val>
            <c:numRef>
              <c:f>'データ（Q1～Q12)'!$I$120:$I$131</c:f>
              <c:numCache>
                <c:formatCode>0.0</c:formatCode>
                <c:ptCount val="12"/>
                <c:pt idx="0">
                  <c:v>10.3</c:v>
                </c:pt>
                <c:pt idx="1">
                  <c:v>16.600000000000001</c:v>
                </c:pt>
                <c:pt idx="2">
                  <c:v>20.9</c:v>
                </c:pt>
                <c:pt idx="3">
                  <c:v>22.2</c:v>
                </c:pt>
                <c:pt idx="4">
                  <c:v>20.7</c:v>
                </c:pt>
                <c:pt idx="5">
                  <c:v>19.899999999999999</c:v>
                </c:pt>
                <c:pt idx="6">
                  <c:v>22.9</c:v>
                </c:pt>
                <c:pt idx="7">
                  <c:v>23.8</c:v>
                </c:pt>
                <c:pt idx="8">
                  <c:v>24.7</c:v>
                </c:pt>
                <c:pt idx="9">
                  <c:v>23.6</c:v>
                </c:pt>
                <c:pt idx="10">
                  <c:v>24.1</c:v>
                </c:pt>
                <c:pt idx="11">
                  <c:v>84.9</c:v>
                </c:pt>
              </c:numCache>
            </c:numRef>
          </c:val>
          <c:extLst>
            <c:ext xmlns:c16="http://schemas.microsoft.com/office/drawing/2014/chart" uri="{C3380CC4-5D6E-409C-BE32-E72D297353CC}">
              <c16:uniqueId val="{00000003-E951-46FC-BC7E-668E9EC2215B}"/>
            </c:ext>
          </c:extLst>
        </c:ser>
        <c:dLbls>
          <c:showLegendKey val="0"/>
          <c:showVal val="0"/>
          <c:showCatName val="0"/>
          <c:showSerName val="0"/>
          <c:showPercent val="0"/>
          <c:showBubbleSize val="0"/>
        </c:dLbls>
        <c:gapWidth val="80"/>
        <c:overlap val="100"/>
        <c:axId val="204908575"/>
        <c:axId val="1"/>
      </c:barChart>
      <c:lineChart>
        <c:grouping val="standard"/>
        <c:varyColors val="0"/>
        <c:ser>
          <c:idx val="2"/>
          <c:order val="3"/>
          <c:spPr>
            <a:ln>
              <a:solidFill>
                <a:sysClr val="window" lastClr="FFFFFF"/>
              </a:solidFill>
            </a:ln>
          </c:spPr>
          <c:marker>
            <c:symbol val="none"/>
          </c:marker>
          <c:val>
            <c:numLit>
              <c:formatCode>General</c:formatCode>
              <c:ptCount val="1"/>
              <c:pt idx="0">
                <c:v>0</c:v>
              </c:pt>
            </c:numLit>
          </c:val>
          <c:smooth val="0"/>
          <c:extLst>
            <c:ext xmlns:c16="http://schemas.microsoft.com/office/drawing/2014/chart" uri="{C3380CC4-5D6E-409C-BE32-E72D297353CC}">
              <c16:uniqueId val="{00000004-E951-46FC-BC7E-668E9EC2215B}"/>
            </c:ext>
          </c:extLst>
        </c:ser>
        <c:dLbls>
          <c:showLegendKey val="0"/>
          <c:showVal val="0"/>
          <c:showCatName val="0"/>
          <c:showSerName val="0"/>
          <c:showPercent val="0"/>
          <c:showBubbleSize val="0"/>
        </c:dLbls>
        <c:marker val="1"/>
        <c:smooth val="0"/>
        <c:axId val="3"/>
        <c:axId val="4"/>
      </c:lineChart>
      <c:catAx>
        <c:axId val="204908575"/>
        <c:scaling>
          <c:orientation val="maxMin"/>
        </c:scaling>
        <c:delete val="1"/>
        <c:axPos val="l"/>
        <c:numFmt formatCode="General" sourceLinked="1"/>
        <c:majorTickMark val="out"/>
        <c:minorTickMark val="none"/>
        <c:tickLblPos val="nextTo"/>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04908575"/>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solidFill>
          <a:srgbClr val="FFFFFF"/>
        </a:solidFill>
        <a:ln w="12700">
          <a:solidFill>
            <a:srgbClr val="000000"/>
          </a:solidFill>
          <a:prstDash val="solid"/>
        </a:ln>
      </c:spPr>
    </c:plotArea>
    <c:legend>
      <c:legendPos val="r"/>
      <c:legendEntry>
        <c:idx val="3"/>
        <c:txPr>
          <a:bodyPr/>
          <a:lstStyle/>
          <a:p>
            <a:pPr>
              <a:defRPr sz="1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8.9273589390346214E-2"/>
          <c:y val="0.85266834849527307"/>
          <c:w val="0.89874260843100118"/>
          <c:h val="9.2850801416813233E-2"/>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2"/>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利用していない理由（複数回答）</a:t>
            </a:r>
          </a:p>
        </c:rich>
      </c:tx>
      <c:overlay val="1"/>
    </c:title>
    <c:autoTitleDeleted val="0"/>
    <c:plotArea>
      <c:layout>
        <c:manualLayout>
          <c:layoutTarget val="inner"/>
          <c:xMode val="edge"/>
          <c:yMode val="edge"/>
          <c:x val="9.1891937074744634E-2"/>
          <c:y val="0.13925050432745495"/>
          <c:w val="0.8"/>
          <c:h val="0.84320557491289194"/>
        </c:manualLayout>
      </c:layout>
      <c:barChart>
        <c:barDir val="bar"/>
        <c:grouping val="clustered"/>
        <c:varyColors val="0"/>
        <c:ser>
          <c:idx val="1"/>
          <c:order val="0"/>
          <c:spPr>
            <a:pattFill prst="openDmnd">
              <a:fgClr>
                <a:srgbClr val="FF0000"/>
              </a:fgClr>
              <a:bgClr>
                <a:schemeClr val="bg1"/>
              </a:bgClr>
            </a:pattFill>
            <a:ln w="9525">
              <a:solidFill>
                <a:srgbClr val="000000"/>
              </a:solidFill>
              <a:prstDash val="solid"/>
            </a:ln>
          </c:spPr>
          <c:invertIfNegative val="0"/>
          <c:dPt>
            <c:idx val="0"/>
            <c:invertIfNegative val="0"/>
            <c:bubble3D val="0"/>
            <c:extLst>
              <c:ext xmlns:c16="http://schemas.microsoft.com/office/drawing/2014/chart" uri="{C3380CC4-5D6E-409C-BE32-E72D297353CC}">
                <c16:uniqueId val="{00000000-AAAB-40AD-82F2-DE5A4CB7F8D9}"/>
              </c:ext>
            </c:extLst>
          </c:dPt>
          <c:dLbls>
            <c:dLbl>
              <c:idx val="0"/>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AB-40AD-82F2-DE5A4CB7F8D9}"/>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'データ（Q1～Q12)'!$T$119:$Z$119</c:f>
              <c:strCache>
                <c:ptCount val="7"/>
                <c:pt idx="0">
                  <c:v>値段が高いから</c:v>
                </c:pt>
                <c:pt idx="1">
                  <c:v>興味がないから</c:v>
                </c:pt>
                <c:pt idx="2">
                  <c:v>身近で利用していないから</c:v>
                </c:pt>
                <c:pt idx="3">
                  <c:v>使い勝手が悪いから</c:v>
                </c:pt>
                <c:pt idx="4">
                  <c:v>デザインが好ましくないから</c:v>
                </c:pt>
                <c:pt idx="5">
                  <c:v>その他</c:v>
                </c:pt>
                <c:pt idx="6">
                  <c:v>不明</c:v>
                </c:pt>
              </c:strCache>
            </c:strRef>
          </c:cat>
          <c:val>
            <c:numRef>
              <c:f>'データ（Q1～Q12)'!$T$120:$Z$120</c:f>
              <c:numCache>
                <c:formatCode>0.0_ </c:formatCode>
                <c:ptCount val="7"/>
                <c:pt idx="0">
                  <c:v>49.203538972742869</c:v>
                </c:pt>
                <c:pt idx="1">
                  <c:v>40.558199472921544</c:v>
                </c:pt>
                <c:pt idx="2">
                  <c:v>30.767968432727738</c:v>
                </c:pt>
                <c:pt idx="3">
                  <c:v>5.5888169878105982</c:v>
                </c:pt>
                <c:pt idx="4">
                  <c:v>5.0590046486728717</c:v>
                </c:pt>
                <c:pt idx="5">
                  <c:v>8.2738177732942226</c:v>
                </c:pt>
                <c:pt idx="6">
                  <c:v>0.9149217307143519</c:v>
                </c:pt>
              </c:numCache>
            </c:numRef>
          </c:val>
          <c:extLst>
            <c:ext xmlns:c16="http://schemas.microsoft.com/office/drawing/2014/chart" uri="{C3380CC4-5D6E-409C-BE32-E72D297353CC}">
              <c16:uniqueId val="{00000001-AAAB-40AD-82F2-DE5A4CB7F8D9}"/>
            </c:ext>
          </c:extLst>
        </c:ser>
        <c:dLbls>
          <c:showLegendKey val="0"/>
          <c:showVal val="0"/>
          <c:showCatName val="0"/>
          <c:showSerName val="0"/>
          <c:showPercent val="0"/>
          <c:showBubbleSize val="0"/>
        </c:dLbls>
        <c:gapWidth val="80"/>
        <c:axId val="204909535"/>
        <c:axId val="1"/>
      </c:barChart>
      <c:catAx>
        <c:axId val="204909535"/>
        <c:scaling>
          <c:orientation val="maxMin"/>
        </c:scaling>
        <c:delete val="1"/>
        <c:axPos val="l"/>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04909535"/>
        <c:crosses val="autoZero"/>
        <c:crossBetween val="between"/>
        <c:majorUnit val="20"/>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利用している理由（複数回答）</a:t>
            </a:r>
          </a:p>
        </c:rich>
      </c:tx>
      <c:layout>
        <c:manualLayout>
          <c:xMode val="edge"/>
          <c:yMode val="edge"/>
          <c:x val="0.25649928192938148"/>
          <c:y val="9.890591633035118E-3"/>
        </c:manualLayout>
      </c:layout>
      <c:overlay val="0"/>
      <c:spPr>
        <a:noFill/>
        <a:ln w="25400">
          <a:noFill/>
        </a:ln>
      </c:spPr>
    </c:title>
    <c:autoTitleDeleted val="0"/>
    <c:plotArea>
      <c:layout>
        <c:manualLayout>
          <c:layoutTarget val="inner"/>
          <c:xMode val="edge"/>
          <c:yMode val="edge"/>
          <c:x val="6.1170292202943483E-2"/>
          <c:y val="0.23122546920128709"/>
          <c:w val="0.86170324668494402"/>
          <c:h val="0.72825091424241417"/>
        </c:manualLayout>
      </c:layout>
      <c:barChart>
        <c:barDir val="bar"/>
        <c:grouping val="clustered"/>
        <c:varyColors val="0"/>
        <c:ser>
          <c:idx val="2"/>
          <c:order val="0"/>
          <c:spPr>
            <a:pattFill prst="openDmnd">
              <a:fgClr>
                <a:srgbClr val="FF0000"/>
              </a:fgClr>
              <a:bgClr>
                <a:schemeClr val="bg1"/>
              </a:bgClr>
            </a:pattFill>
            <a:ln w="12700">
              <a:solidFill>
                <a:srgbClr val="000000"/>
              </a:solidFill>
              <a:prstDash val="solid"/>
            </a:ln>
          </c:spPr>
          <c:invertIfNegative val="0"/>
          <c:dPt>
            <c:idx val="0"/>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0-408B-43C8-8357-9EF4A3CD1D51}"/>
              </c:ext>
            </c:extLst>
          </c:dPt>
          <c:dPt>
            <c:idx val="1"/>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1-408B-43C8-8357-9EF4A3CD1D51}"/>
              </c:ext>
            </c:extLst>
          </c:dPt>
          <c:dPt>
            <c:idx val="2"/>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2-408B-43C8-8357-9EF4A3CD1D51}"/>
              </c:ext>
            </c:extLst>
          </c:dPt>
          <c:dPt>
            <c:idx val="3"/>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3-408B-43C8-8357-9EF4A3CD1D51}"/>
              </c:ext>
            </c:extLst>
          </c:dPt>
          <c:dPt>
            <c:idx val="4"/>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4-408B-43C8-8357-9EF4A3CD1D51}"/>
              </c:ext>
            </c:extLst>
          </c:dPt>
          <c:dPt>
            <c:idx val="5"/>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5-408B-43C8-8357-9EF4A3CD1D51}"/>
              </c:ext>
            </c:extLst>
          </c:dPt>
          <c:dPt>
            <c:idx val="6"/>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6-408B-43C8-8357-9EF4A3CD1D51}"/>
              </c:ext>
            </c:extLst>
          </c:dPt>
          <c:dPt>
            <c:idx val="7"/>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7-408B-43C8-8357-9EF4A3CD1D51}"/>
              </c:ext>
            </c:extLst>
          </c:dPt>
          <c:dLbls>
            <c:dLbl>
              <c:idx val="0"/>
              <c:layout>
                <c:manualLayout>
                  <c:x val="-4.0223097112860894E-2"/>
                  <c:y val="-5.4573374057780143E-2"/>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8B-43C8-8357-9EF4A3CD1D51}"/>
                </c:ext>
              </c:extLst>
            </c:dLbl>
            <c:dLbl>
              <c:idx val="1"/>
              <c:layout>
                <c:manualLayout>
                  <c:x val="-8.3616687569822278E-3"/>
                  <c:y val="-4.4690628182518233E-3"/>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8B-43C8-8357-9EF4A3CD1D51}"/>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'データ（Q1～Q12)'!$K$119:$R$119</c:f>
              <c:strCache>
                <c:ptCount val="8"/>
                <c:pt idx="0">
                  <c:v>品質が良いから</c:v>
                </c:pt>
                <c:pt idx="1">
                  <c:v>県産品だから</c:v>
                </c:pt>
                <c:pt idx="2">
                  <c:v>使い勝手がいいから</c:v>
                </c:pt>
                <c:pt idx="3">
                  <c:v>代々愛用しているから</c:v>
                </c:pt>
                <c:pt idx="4">
                  <c:v>デザインが良いから</c:v>
                </c:pt>
                <c:pt idx="5">
                  <c:v>お土産に向いているから</c:v>
                </c:pt>
                <c:pt idx="6">
                  <c:v>その他</c:v>
                </c:pt>
                <c:pt idx="7">
                  <c:v>不明</c:v>
                </c:pt>
              </c:strCache>
            </c:strRef>
          </c:cat>
          <c:val>
            <c:numRef>
              <c:f>'データ（Q1～Q12)'!$K$120:$R$120</c:f>
              <c:numCache>
                <c:formatCode>0.0</c:formatCode>
                <c:ptCount val="8"/>
                <c:pt idx="0">
                  <c:v>55.415979623398911</c:v>
                </c:pt>
                <c:pt idx="1">
                  <c:v>34.311994423619694</c:v>
                </c:pt>
                <c:pt idx="2">
                  <c:v>31.478747673363848</c:v>
                </c:pt>
                <c:pt idx="3">
                  <c:v>23.491530743424651</c:v>
                </c:pt>
                <c:pt idx="4">
                  <c:v>21.723742122425012</c:v>
                </c:pt>
                <c:pt idx="5">
                  <c:v>6.8621569137450571</c:v>
                </c:pt>
                <c:pt idx="6">
                  <c:v>8.5375569691883335</c:v>
                </c:pt>
                <c:pt idx="7">
                  <c:v>7.4422842807328022</c:v>
                </c:pt>
              </c:numCache>
            </c:numRef>
          </c:val>
          <c:extLst>
            <c:ext xmlns:c16="http://schemas.microsoft.com/office/drawing/2014/chart" uri="{C3380CC4-5D6E-409C-BE32-E72D297353CC}">
              <c16:uniqueId val="{00000008-408B-43C8-8357-9EF4A3CD1D51}"/>
            </c:ext>
          </c:extLst>
        </c:ser>
        <c:dLbls>
          <c:showLegendKey val="0"/>
          <c:showVal val="0"/>
          <c:showCatName val="0"/>
          <c:showSerName val="0"/>
          <c:showPercent val="0"/>
          <c:showBubbleSize val="0"/>
        </c:dLbls>
        <c:gapWidth val="80"/>
        <c:axId val="204912415"/>
        <c:axId val="1"/>
      </c:barChart>
      <c:catAx>
        <c:axId val="204912415"/>
        <c:scaling>
          <c:orientation val="maxMin"/>
        </c:scaling>
        <c:delete val="1"/>
        <c:axPos val="l"/>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04912415"/>
        <c:crosses val="autoZero"/>
        <c:crossBetween val="between"/>
        <c:majorUnit val="20"/>
      </c:valAx>
      <c:spPr>
        <a:solidFill>
          <a:srgbClr val="FFFFFF"/>
        </a:solid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&amp;C24</c:oddFooter>
    </c:headerFooter>
    <c:pageMargins b="0.98399999999999999" l="0.78700000000000003" r="0.78700000000000003" t="0.98399999999999999" header="0.51200000000000001" footer="0.51200000000000001"/>
    <c:pageSetup paperSize="9" orientation="landscape"/>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41234836626655E-2"/>
          <c:y val="0.10456761453368718"/>
          <c:w val="0.87173372299571761"/>
          <c:h val="0.73918486135882333"/>
        </c:manualLayout>
      </c:layout>
      <c:barChart>
        <c:barDir val="bar"/>
        <c:grouping val="percentStacked"/>
        <c:varyColors val="0"/>
        <c:ser>
          <c:idx val="0"/>
          <c:order val="0"/>
          <c:tx>
            <c:strRef>
              <c:f>'データ（居住地等別）（要確認）'!$C$203</c:f>
              <c:strCache>
                <c:ptCount val="1"/>
                <c:pt idx="0">
                  <c:v>利用している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'データ（居住地等別）（要確認）'!$B$204:$B$208</c:f>
              <c:strCache>
                <c:ptCount val="5"/>
                <c:pt idx="0">
                  <c:v>県計</c:v>
                </c:pt>
                <c:pt idx="1">
                  <c:v>県央</c:v>
                </c:pt>
                <c:pt idx="2">
                  <c:v>県南</c:v>
                </c:pt>
                <c:pt idx="3">
                  <c:v>沿岸</c:v>
                </c:pt>
                <c:pt idx="4">
                  <c:v>県北</c:v>
                </c:pt>
              </c:strCache>
            </c:strRef>
          </c:cat>
          <c:val>
            <c:numRef>
              <c:f>'データ（居住地等別）（要確認）'!$C$204:$C$208</c:f>
              <c:numCache>
                <c:formatCode>0.0</c:formatCode>
                <c:ptCount val="5"/>
                <c:pt idx="0">
                  <c:v>26.4</c:v>
                </c:pt>
                <c:pt idx="1">
                  <c:v>31.1</c:v>
                </c:pt>
                <c:pt idx="2">
                  <c:v>23.7</c:v>
                </c:pt>
                <c:pt idx="3">
                  <c:v>19.899999999999999</c:v>
                </c:pt>
                <c:pt idx="4">
                  <c:v>28.7</c:v>
                </c:pt>
              </c:numCache>
            </c:numRef>
          </c:val>
          <c:extLst>
            <c:ext xmlns:c16="http://schemas.microsoft.com/office/drawing/2014/chart" uri="{C3380CC4-5D6E-409C-BE32-E72D297353CC}">
              <c16:uniqueId val="{00000000-CFA7-4C77-83A8-257B00C75F03}"/>
            </c:ext>
          </c:extLst>
        </c:ser>
        <c:ser>
          <c:idx val="1"/>
          <c:order val="1"/>
          <c:tx>
            <c:strRef>
              <c:f>'データ（居住地等別）（要確認）'!$D$203</c:f>
              <c:strCache>
                <c:ptCount val="1"/>
                <c:pt idx="0">
                  <c:v>ほとんど利用していない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'データ（居住地等別）（要確認）'!$B$204:$B$208</c:f>
              <c:strCache>
                <c:ptCount val="5"/>
                <c:pt idx="0">
                  <c:v>県計</c:v>
                </c:pt>
                <c:pt idx="1">
                  <c:v>県央</c:v>
                </c:pt>
                <c:pt idx="2">
                  <c:v>県南</c:v>
                </c:pt>
                <c:pt idx="3">
                  <c:v>沿岸</c:v>
                </c:pt>
                <c:pt idx="4">
                  <c:v>県北</c:v>
                </c:pt>
              </c:strCache>
            </c:strRef>
          </c:cat>
          <c:val>
            <c:numRef>
              <c:f>'データ（居住地等別）（要確認）'!$D$204:$D$208</c:f>
              <c:numCache>
                <c:formatCode>0.0</c:formatCode>
                <c:ptCount val="5"/>
                <c:pt idx="0">
                  <c:v>72.400000000000006</c:v>
                </c:pt>
                <c:pt idx="1">
                  <c:v>68.199999999999989</c:v>
                </c:pt>
                <c:pt idx="2">
                  <c:v>74.899999999999991</c:v>
                </c:pt>
                <c:pt idx="3">
                  <c:v>78.199999999999989</c:v>
                </c:pt>
                <c:pt idx="4">
                  <c:v>69.599999999999994</c:v>
                </c:pt>
              </c:numCache>
            </c:numRef>
          </c:val>
          <c:extLst>
            <c:ext xmlns:c16="http://schemas.microsoft.com/office/drawing/2014/chart" uri="{C3380CC4-5D6E-409C-BE32-E72D297353CC}">
              <c16:uniqueId val="{00000001-CFA7-4C77-83A8-257B00C75F03}"/>
            </c:ext>
          </c:extLst>
        </c:ser>
        <c:ser>
          <c:idx val="2"/>
          <c:order val="2"/>
          <c:tx>
            <c:strRef>
              <c:f>'データ（居住地等別）（要確認）'!$E$203</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2.9043384107673518E-2"/>
                  <c:y val="2.202177179044366E-17"/>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A7-4C77-83A8-257B00C75F03}"/>
                </c:ext>
              </c:extLst>
            </c:dLbl>
            <c:dLbl>
              <c:idx val="1"/>
              <c:layout>
                <c:manualLayout>
                  <c:x val="2.7107158500495415E-2"/>
                  <c:y val="0"/>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A7-4C77-83A8-257B00C75F03}"/>
                </c:ext>
              </c:extLst>
            </c:dLbl>
            <c:dLbl>
              <c:idx val="2"/>
              <c:layout>
                <c:manualLayout>
                  <c:x val="2.9043384107673518E-2"/>
                  <c:y val="0"/>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A7-4C77-83A8-257B00C75F03}"/>
                </c:ext>
              </c:extLst>
            </c:dLbl>
            <c:dLbl>
              <c:idx val="3"/>
              <c:layout>
                <c:manualLayout>
                  <c:x val="2.359882005899705E-2"/>
                  <c:y val="0"/>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FA7-4C77-83A8-257B00C75F03}"/>
                </c:ext>
              </c:extLst>
            </c:dLbl>
            <c:dLbl>
              <c:idx val="4"/>
              <c:layout>
                <c:manualLayout>
                  <c:x val="2.3598820058996908E-2"/>
                  <c:y val="0"/>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FA7-4C77-83A8-257B00C75F03}"/>
                </c:ext>
              </c:extLst>
            </c:dLbl>
            <c:numFmt formatCode="0.0_ " sourceLinked="0"/>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'データ（居住地等別）（要確認）'!$B$204:$B$208</c:f>
              <c:strCache>
                <c:ptCount val="5"/>
                <c:pt idx="0">
                  <c:v>県計</c:v>
                </c:pt>
                <c:pt idx="1">
                  <c:v>県央</c:v>
                </c:pt>
                <c:pt idx="2">
                  <c:v>県南</c:v>
                </c:pt>
                <c:pt idx="3">
                  <c:v>沿岸</c:v>
                </c:pt>
                <c:pt idx="4">
                  <c:v>県北</c:v>
                </c:pt>
              </c:strCache>
            </c:strRef>
          </c:cat>
          <c:val>
            <c:numRef>
              <c:f>'データ（居住地等別）（要確認）'!$E$204:$E$208</c:f>
              <c:numCache>
                <c:formatCode>0.0</c:formatCode>
                <c:ptCount val="5"/>
                <c:pt idx="0">
                  <c:v>1.2</c:v>
                </c:pt>
                <c:pt idx="1">
                  <c:v>0.7</c:v>
                </c:pt>
                <c:pt idx="2">
                  <c:v>1.4</c:v>
                </c:pt>
                <c:pt idx="3">
                  <c:v>1.9</c:v>
                </c:pt>
                <c:pt idx="4">
                  <c:v>1.7</c:v>
                </c:pt>
              </c:numCache>
            </c:numRef>
          </c:val>
          <c:extLst>
            <c:ext xmlns:c16="http://schemas.microsoft.com/office/drawing/2014/chart" uri="{C3380CC4-5D6E-409C-BE32-E72D297353CC}">
              <c16:uniqueId val="{00000007-CFA7-4C77-83A8-257B00C75F03}"/>
            </c:ext>
          </c:extLst>
        </c:ser>
        <c:dLbls>
          <c:showLegendKey val="0"/>
          <c:showVal val="0"/>
          <c:showCatName val="0"/>
          <c:showSerName val="0"/>
          <c:showPercent val="0"/>
          <c:showBubbleSize val="0"/>
        </c:dLbls>
        <c:gapWidth val="40"/>
        <c:overlap val="100"/>
        <c:axId val="204920575"/>
        <c:axId val="1"/>
      </c:barChart>
      <c:lineChart>
        <c:grouping val="standard"/>
        <c:varyColors val="0"/>
        <c:ser>
          <c:idx val="3"/>
          <c:order val="3"/>
          <c:tx>
            <c:strRef>
              <c:f>'データ（居住地等別）（要確認）'!$F$203</c:f>
              <c:strCache>
                <c:ptCount val="1"/>
              </c:strCache>
            </c:strRef>
          </c:tx>
          <c:spPr>
            <a:ln>
              <a:solidFill>
                <a:schemeClr val="bg1"/>
              </a:solidFill>
            </a:ln>
          </c:spPr>
          <c:marker>
            <c:symbol val="none"/>
          </c:marker>
          <c:val>
            <c:numRef>
              <c:f>'データ（居住地等別）（要確認）'!$F$204:$F$208</c:f>
              <c:numCache>
                <c:formatCode>0.0</c:formatCode>
                <c:ptCount val="5"/>
              </c:numCache>
            </c:numRef>
          </c:val>
          <c:smooth val="0"/>
          <c:extLst>
            <c:ext xmlns:c16="http://schemas.microsoft.com/office/drawing/2014/chart" uri="{C3380CC4-5D6E-409C-BE32-E72D297353CC}">
              <c16:uniqueId val="{00000008-CFA7-4C77-83A8-257B00C75F03}"/>
            </c:ext>
          </c:extLst>
        </c:ser>
        <c:dLbls>
          <c:showLegendKey val="0"/>
          <c:showVal val="0"/>
          <c:showCatName val="0"/>
          <c:showSerName val="0"/>
          <c:showPercent val="0"/>
          <c:showBubbleSize val="0"/>
        </c:dLbls>
        <c:marker val="1"/>
        <c:smooth val="0"/>
        <c:axId val="3"/>
        <c:axId val="4"/>
      </c:lineChart>
      <c:catAx>
        <c:axId val="204920575"/>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204920575"/>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19321564892883963"/>
          <c:y val="0.8659450720833809"/>
          <c:w val="0.70354090694415405"/>
          <c:h val="0.11594240937274147"/>
        </c:manualLayout>
      </c:layout>
      <c:overlay val="0"/>
      <c:spPr>
        <a:solidFill>
          <a:srgbClr val="FFFFFF"/>
        </a:solidFill>
        <a:ln w="3175">
          <a:noFill/>
          <a:prstDash val="solid"/>
        </a:ln>
      </c:spPr>
      <c:txPr>
        <a:bodyPr/>
        <a:lstStyle/>
        <a:p>
          <a:pPr>
            <a:defRPr sz="895"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&amp;C49</c:oddFooter>
    </c:headerFooter>
    <c:pageMargins b="0.98399999999999999" l="0.78700000000000003" r="0.78700000000000003" t="0.98399999999999999" header="0.51200000000000001" footer="0.51200000000000001"/>
    <c:pageSetup paperSize="9" orientation="landscape"/>
  </c:printSettings>
  <c:userShapes r:id="rId1"/>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72317926207509E-2"/>
          <c:y val="0.10139877451440689"/>
          <c:w val="0.87299332301645405"/>
          <c:h val="0.74475651626098882"/>
        </c:manualLayout>
      </c:layout>
      <c:barChart>
        <c:barDir val="bar"/>
        <c:grouping val="percentStacked"/>
        <c:varyColors val="0"/>
        <c:ser>
          <c:idx val="0"/>
          <c:order val="0"/>
          <c:tx>
            <c:strRef>
              <c:f>'データ（居住地等別）（要確認）'!$C$209</c:f>
              <c:strCache>
                <c:ptCount val="1"/>
                <c:pt idx="0">
                  <c:v>利用している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'データ（居住地等別）（要確認）'!$B$210:$B$212</c:f>
              <c:strCache>
                <c:ptCount val="3"/>
                <c:pt idx="0">
                  <c:v>県計</c:v>
                </c:pt>
                <c:pt idx="1">
                  <c:v>男</c:v>
                </c:pt>
                <c:pt idx="2">
                  <c:v>女</c:v>
                </c:pt>
              </c:strCache>
            </c:strRef>
          </c:cat>
          <c:val>
            <c:numRef>
              <c:f>'データ（居住地等別）（要確認）'!$C$210:$C$212</c:f>
              <c:numCache>
                <c:formatCode>0.0</c:formatCode>
                <c:ptCount val="3"/>
                <c:pt idx="0">
                  <c:v>26.4</c:v>
                </c:pt>
                <c:pt idx="1">
                  <c:v>20.9</c:v>
                </c:pt>
                <c:pt idx="2">
                  <c:v>31</c:v>
                </c:pt>
              </c:numCache>
            </c:numRef>
          </c:val>
          <c:extLst>
            <c:ext xmlns:c16="http://schemas.microsoft.com/office/drawing/2014/chart" uri="{C3380CC4-5D6E-409C-BE32-E72D297353CC}">
              <c16:uniqueId val="{00000000-DA30-48A0-B5D9-D6062041EC36}"/>
            </c:ext>
          </c:extLst>
        </c:ser>
        <c:ser>
          <c:idx val="1"/>
          <c:order val="1"/>
          <c:tx>
            <c:strRef>
              <c:f>'データ（居住地等別）（要確認）'!$D$209</c:f>
              <c:strCache>
                <c:ptCount val="1"/>
                <c:pt idx="0">
                  <c:v>ほとんど利用していない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'データ（居住地等別）（要確認）'!$B$210:$B$212</c:f>
              <c:strCache>
                <c:ptCount val="3"/>
                <c:pt idx="0">
                  <c:v>県計</c:v>
                </c:pt>
                <c:pt idx="1">
                  <c:v>男</c:v>
                </c:pt>
                <c:pt idx="2">
                  <c:v>女</c:v>
                </c:pt>
              </c:strCache>
            </c:strRef>
          </c:cat>
          <c:val>
            <c:numRef>
              <c:f>'データ（居住地等別）（要確認）'!$D$210:$D$212</c:f>
              <c:numCache>
                <c:formatCode>0.0</c:formatCode>
                <c:ptCount val="3"/>
                <c:pt idx="0">
                  <c:v>72.400000000000006</c:v>
                </c:pt>
                <c:pt idx="1">
                  <c:v>78.3</c:v>
                </c:pt>
                <c:pt idx="2">
                  <c:v>67.400000000000006</c:v>
                </c:pt>
              </c:numCache>
            </c:numRef>
          </c:val>
          <c:extLst>
            <c:ext xmlns:c16="http://schemas.microsoft.com/office/drawing/2014/chart" uri="{C3380CC4-5D6E-409C-BE32-E72D297353CC}">
              <c16:uniqueId val="{00000001-DA30-48A0-B5D9-D6062041EC36}"/>
            </c:ext>
          </c:extLst>
        </c:ser>
        <c:ser>
          <c:idx val="2"/>
          <c:order val="2"/>
          <c:tx>
            <c:strRef>
              <c:f>'データ（居住地等別）（要確認）'!$E$209</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2.9043384107673518E-2"/>
                  <c:y val="-2.2021763458924379E-17"/>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30-48A0-B5D9-D6062041EC36}"/>
                </c:ext>
              </c:extLst>
            </c:dLbl>
            <c:dLbl>
              <c:idx val="1"/>
              <c:layout>
                <c:manualLayout>
                  <c:x val="2.7107158500495273E-2"/>
                  <c:y val="0"/>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30-48A0-B5D9-D6062041EC36}"/>
                </c:ext>
              </c:extLst>
            </c:dLbl>
            <c:dLbl>
              <c:idx val="2"/>
              <c:layout>
                <c:manualLayout>
                  <c:x val="2.9043384107673518E-2"/>
                  <c:y val="0"/>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A30-48A0-B5D9-D6062041EC36}"/>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'データ（居住地等別）（要確認）'!$B$210:$B$212</c:f>
              <c:strCache>
                <c:ptCount val="3"/>
                <c:pt idx="0">
                  <c:v>県計</c:v>
                </c:pt>
                <c:pt idx="1">
                  <c:v>男</c:v>
                </c:pt>
                <c:pt idx="2">
                  <c:v>女</c:v>
                </c:pt>
              </c:strCache>
            </c:strRef>
          </c:cat>
          <c:val>
            <c:numRef>
              <c:f>'データ（居住地等別）（要確認）'!$E$210:$E$212</c:f>
              <c:numCache>
                <c:formatCode>0.0</c:formatCode>
                <c:ptCount val="3"/>
                <c:pt idx="0">
                  <c:v>1.2</c:v>
                </c:pt>
                <c:pt idx="1">
                  <c:v>0.8</c:v>
                </c:pt>
                <c:pt idx="2">
                  <c:v>1.6</c:v>
                </c:pt>
              </c:numCache>
            </c:numRef>
          </c:val>
          <c:extLst>
            <c:ext xmlns:c16="http://schemas.microsoft.com/office/drawing/2014/chart" uri="{C3380CC4-5D6E-409C-BE32-E72D297353CC}">
              <c16:uniqueId val="{00000005-DA30-48A0-B5D9-D6062041EC36}"/>
            </c:ext>
          </c:extLst>
        </c:ser>
        <c:dLbls>
          <c:showLegendKey val="0"/>
          <c:showVal val="0"/>
          <c:showCatName val="0"/>
          <c:showSerName val="0"/>
          <c:showPercent val="0"/>
          <c:showBubbleSize val="0"/>
        </c:dLbls>
        <c:gapWidth val="40"/>
        <c:overlap val="100"/>
        <c:axId val="204793855"/>
        <c:axId val="1"/>
      </c:barChart>
      <c:lineChart>
        <c:grouping val="standard"/>
        <c:varyColors val="0"/>
        <c:ser>
          <c:idx val="3"/>
          <c:order val="3"/>
          <c:tx>
            <c:strRef>
              <c:f>'データ（居住地等別）（要確認）'!$F$209</c:f>
              <c:strCache>
                <c:ptCount val="1"/>
              </c:strCache>
            </c:strRef>
          </c:tx>
          <c:spPr>
            <a:ln>
              <a:solidFill>
                <a:schemeClr val="bg1"/>
              </a:solidFill>
            </a:ln>
          </c:spPr>
          <c:marker>
            <c:symbol val="none"/>
          </c:marker>
          <c:val>
            <c:numRef>
              <c:f>'データ（居住地等別）（要確認）'!$F$210:$F$212</c:f>
              <c:numCache>
                <c:formatCode>0.0</c:formatCode>
                <c:ptCount val="3"/>
              </c:numCache>
            </c:numRef>
          </c:val>
          <c:smooth val="0"/>
          <c:extLst>
            <c:ext xmlns:c16="http://schemas.microsoft.com/office/drawing/2014/chart" uri="{C3380CC4-5D6E-409C-BE32-E72D297353CC}">
              <c16:uniqueId val="{00000006-DA30-48A0-B5D9-D6062041EC36}"/>
            </c:ext>
          </c:extLst>
        </c:ser>
        <c:dLbls>
          <c:showLegendKey val="0"/>
          <c:showVal val="0"/>
          <c:showCatName val="0"/>
          <c:showSerName val="0"/>
          <c:showPercent val="0"/>
          <c:showBubbleSize val="0"/>
        </c:dLbls>
        <c:marker val="1"/>
        <c:smooth val="0"/>
        <c:axId val="3"/>
        <c:axId val="4"/>
      </c:lineChart>
      <c:catAx>
        <c:axId val="204793855"/>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204793855"/>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18731594391409037"/>
          <c:y val="0.87681463730077214"/>
          <c:w val="0.69469119457412953"/>
          <c:h val="0.101449655749553"/>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生かしている内容（複数回答）</a:t>
            </a:r>
          </a:p>
        </c:rich>
      </c:tx>
      <c:layout>
        <c:manualLayout>
          <c:xMode val="edge"/>
          <c:yMode val="edge"/>
          <c:x val="0.19388575043078066"/>
          <c:y val="3.7340332458442697E-2"/>
        </c:manualLayout>
      </c:layout>
      <c:overlay val="0"/>
      <c:spPr>
        <a:noFill/>
        <a:ln w="25400">
          <a:noFill/>
        </a:ln>
      </c:spPr>
    </c:title>
    <c:autoTitleDeleted val="0"/>
    <c:plotArea>
      <c:layout>
        <c:manualLayout>
          <c:layoutTarget val="inner"/>
          <c:xMode val="edge"/>
          <c:yMode val="edge"/>
          <c:x val="9.3023361445495931E-2"/>
          <c:y val="0.18478260869565216"/>
          <c:w val="0.8199733897528737"/>
          <c:h val="0.7738464201109172"/>
        </c:manualLayout>
      </c:layout>
      <c:barChart>
        <c:barDir val="bar"/>
        <c:grouping val="clustered"/>
        <c:varyColors val="0"/>
        <c:ser>
          <c:idx val="1"/>
          <c:order val="0"/>
          <c:spPr>
            <a:pattFill prst="openDmnd">
              <a:fgClr>
                <a:srgbClr val="FF0000"/>
              </a:fgClr>
              <a:bgClr>
                <a:schemeClr val="bg1"/>
              </a:bgClr>
            </a:pattFill>
            <a:ln w="12700">
              <a:solidFill>
                <a:srgbClr val="000000"/>
              </a:solidFill>
              <a:prstDash val="solid"/>
            </a:ln>
          </c:spPr>
          <c:invertIfNegative val="0"/>
          <c:dPt>
            <c:idx val="0"/>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0-184A-474B-B268-C388C01180F1}"/>
              </c:ext>
            </c:extLst>
          </c:dPt>
          <c:dPt>
            <c:idx val="1"/>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1-184A-474B-B268-C388C01180F1}"/>
              </c:ext>
            </c:extLst>
          </c:dPt>
          <c:dPt>
            <c:idx val="2"/>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2-184A-474B-B268-C388C01180F1}"/>
              </c:ext>
            </c:extLst>
          </c:dPt>
          <c:dPt>
            <c:idx val="3"/>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3-184A-474B-B268-C388C01180F1}"/>
              </c:ext>
            </c:extLst>
          </c:dPt>
          <c:dPt>
            <c:idx val="4"/>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4-184A-474B-B268-C388C01180F1}"/>
              </c:ext>
            </c:extLst>
          </c:dPt>
          <c:dPt>
            <c:idx val="5"/>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5-184A-474B-B268-C388C01180F1}"/>
              </c:ext>
            </c:extLst>
          </c:dPt>
          <c:dPt>
            <c:idx val="6"/>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6-184A-474B-B268-C388C01180F1}"/>
              </c:ext>
            </c:extLst>
          </c:dPt>
          <c:dPt>
            <c:idx val="7"/>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7-184A-474B-B268-C388C01180F1}"/>
              </c:ext>
            </c:extLst>
          </c:dPt>
          <c:dLbls>
            <c:spPr>
              <a:noFill/>
              <a:ln w="25400">
                <a:noFill/>
              </a:ln>
            </c:spPr>
            <c:txPr>
              <a:bodyPr wrap="square" lIns="38100" tIns="19050" rIns="38100" bIns="19050" anchor="ctr">
                <a:spAutoFit/>
              </a:bodyPr>
              <a:lstStyle/>
              <a:p>
                <a:pPr>
                  <a:defRPr sz="105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'データ（Q1～Q12)'!$K$5:$R$5</c:f>
              <c:strCache>
                <c:ptCount val="8"/>
                <c:pt idx="0">
                  <c:v>自分の人生をより豊かにすること</c:v>
                </c:pt>
                <c:pt idx="1">
                  <c:v>健康の維持・増進</c:v>
                </c:pt>
                <c:pt idx="2">
                  <c:v>家庭生活</c:v>
                </c:pt>
                <c:pt idx="3">
                  <c:v>仕事や職業、資格取得など</c:v>
                </c:pt>
                <c:pt idx="4">
                  <c:v>ボランティア活動や地域づくり活動、ＮＰＯ・ＰＴＡ・自治会等の各種団体活動</c:v>
                </c:pt>
                <c:pt idx="5">
                  <c:v>他の人の学習やスポーツ活動、文化活動などの指導</c:v>
                </c:pt>
                <c:pt idx="6">
                  <c:v>その他</c:v>
                </c:pt>
                <c:pt idx="7">
                  <c:v>不明</c:v>
                </c:pt>
              </c:strCache>
            </c:strRef>
          </c:cat>
          <c:val>
            <c:numRef>
              <c:f>'データ（Q1～Q12)'!$K$6:$R$6</c:f>
              <c:numCache>
                <c:formatCode>0.0</c:formatCode>
                <c:ptCount val="8"/>
                <c:pt idx="0">
                  <c:v>67.857464505181284</c:v>
                </c:pt>
                <c:pt idx="1">
                  <c:v>54.194962641801382</c:v>
                </c:pt>
                <c:pt idx="2">
                  <c:v>44.966206922238783</c:v>
                </c:pt>
                <c:pt idx="3">
                  <c:v>42.487816434184943</c:v>
                </c:pt>
                <c:pt idx="4">
                  <c:v>15.962415417136455</c:v>
                </c:pt>
                <c:pt idx="5">
                  <c:v>9.1154549546593895</c:v>
                </c:pt>
                <c:pt idx="6">
                  <c:v>1.5227374200591106</c:v>
                </c:pt>
                <c:pt idx="7">
                  <c:v>3.7716533360847295</c:v>
                </c:pt>
              </c:numCache>
            </c:numRef>
          </c:val>
          <c:extLst>
            <c:ext xmlns:c16="http://schemas.microsoft.com/office/drawing/2014/chart" uri="{C3380CC4-5D6E-409C-BE32-E72D297353CC}">
              <c16:uniqueId val="{00000008-184A-474B-B268-C388C01180F1}"/>
            </c:ext>
          </c:extLst>
        </c:ser>
        <c:dLbls>
          <c:showLegendKey val="0"/>
          <c:showVal val="0"/>
          <c:showCatName val="0"/>
          <c:showSerName val="0"/>
          <c:showPercent val="0"/>
          <c:showBubbleSize val="0"/>
        </c:dLbls>
        <c:gapWidth val="80"/>
        <c:axId val="191281887"/>
        <c:axId val="1"/>
      </c:barChart>
      <c:catAx>
        <c:axId val="191281887"/>
        <c:scaling>
          <c:orientation val="maxMin"/>
        </c:scaling>
        <c:delete val="1"/>
        <c:axPos val="l"/>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91281887"/>
        <c:crosses val="autoZero"/>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036326980866519E-2"/>
          <c:y val="0.1017547346310809"/>
          <c:w val="0.85311103503366426"/>
          <c:h val="0.74386219799272868"/>
        </c:manualLayout>
      </c:layout>
      <c:barChart>
        <c:barDir val="bar"/>
        <c:grouping val="percentStacked"/>
        <c:varyColors val="0"/>
        <c:ser>
          <c:idx val="0"/>
          <c:order val="0"/>
          <c:tx>
            <c:strRef>
              <c:f>'データ（居住地等別）（要確認）'!$C$213</c:f>
              <c:strCache>
                <c:ptCount val="1"/>
                <c:pt idx="0">
                  <c:v>利用している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'データ（居住地等別）（要確認）'!$B$214:$B$221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'データ（居住地等別）（要確認）'!$C$214:$C$221</c:f>
              <c:numCache>
                <c:formatCode>0.0</c:formatCode>
                <c:ptCount val="8"/>
                <c:pt idx="0">
                  <c:v>26.4</c:v>
                </c:pt>
                <c:pt idx="1">
                  <c:v>9.1999999999999993</c:v>
                </c:pt>
                <c:pt idx="2">
                  <c:v>8.6</c:v>
                </c:pt>
                <c:pt idx="3">
                  <c:v>19</c:v>
                </c:pt>
                <c:pt idx="4">
                  <c:v>20.7</c:v>
                </c:pt>
                <c:pt idx="5">
                  <c:v>28.2</c:v>
                </c:pt>
                <c:pt idx="6">
                  <c:v>31.8</c:v>
                </c:pt>
                <c:pt idx="7">
                  <c:v>29.8</c:v>
                </c:pt>
              </c:numCache>
            </c:numRef>
          </c:val>
          <c:extLst>
            <c:ext xmlns:c16="http://schemas.microsoft.com/office/drawing/2014/chart" uri="{C3380CC4-5D6E-409C-BE32-E72D297353CC}">
              <c16:uniqueId val="{00000000-5A53-4973-A491-B43867A3FE91}"/>
            </c:ext>
          </c:extLst>
        </c:ser>
        <c:ser>
          <c:idx val="1"/>
          <c:order val="1"/>
          <c:tx>
            <c:strRef>
              <c:f>'データ（居住地等別）（要確認）'!$D$213</c:f>
              <c:strCache>
                <c:ptCount val="1"/>
                <c:pt idx="0">
                  <c:v>ほとんど利用していない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'データ（居住地等別）（要確認）'!$B$214:$B$221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'データ（居住地等別）（要確認）'!$D$214:$D$221</c:f>
              <c:numCache>
                <c:formatCode>0.0</c:formatCode>
                <c:ptCount val="8"/>
                <c:pt idx="0">
                  <c:v>72.400000000000006</c:v>
                </c:pt>
                <c:pt idx="1">
                  <c:v>90.8</c:v>
                </c:pt>
                <c:pt idx="2">
                  <c:v>91.4</c:v>
                </c:pt>
                <c:pt idx="3">
                  <c:v>80.599999999999994</c:v>
                </c:pt>
                <c:pt idx="4">
                  <c:v>79.3</c:v>
                </c:pt>
                <c:pt idx="5">
                  <c:v>71.2</c:v>
                </c:pt>
                <c:pt idx="6">
                  <c:v>67.900000000000006</c:v>
                </c:pt>
                <c:pt idx="7">
                  <c:v>67.400000000000006</c:v>
                </c:pt>
              </c:numCache>
            </c:numRef>
          </c:val>
          <c:extLst>
            <c:ext xmlns:c16="http://schemas.microsoft.com/office/drawing/2014/chart" uri="{C3380CC4-5D6E-409C-BE32-E72D297353CC}">
              <c16:uniqueId val="{00000001-5A53-4973-A491-B43867A3FE91}"/>
            </c:ext>
          </c:extLst>
        </c:ser>
        <c:ser>
          <c:idx val="2"/>
          <c:order val="2"/>
          <c:tx>
            <c:strRef>
              <c:f>'データ（居住地等別）（要確認）'!$E$213</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2.1632251720747297E-2"/>
                  <c:y val="0"/>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53-4973-A491-B43867A3FE91}"/>
                </c:ext>
              </c:extLst>
            </c:dLbl>
            <c:dLbl>
              <c:idx val="1"/>
              <c:layout>
                <c:manualLayout>
                  <c:x val="2.318840579710145E-2"/>
                  <c:y val="-4.8290159382251129E-3"/>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53-4973-A491-B43867A3FE91}"/>
                </c:ext>
              </c:extLst>
            </c:dLbl>
            <c:dLbl>
              <c:idx val="2"/>
              <c:layout>
                <c:manualLayout>
                  <c:x val="2.0721746064927726E-2"/>
                  <c:y val="1.4381763923345197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53-4973-A491-B43867A3FE91}"/>
                </c:ext>
              </c:extLst>
            </c:dLbl>
            <c:dLbl>
              <c:idx val="3"/>
              <c:layout>
                <c:manualLayout>
                  <c:x val="2.1691353798166533E-2"/>
                  <c:y val="1.5215489368176803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53-4973-A491-B43867A3FE91}"/>
                </c:ext>
              </c:extLst>
            </c:dLbl>
            <c:dLbl>
              <c:idx val="4"/>
              <c:layout>
                <c:manualLayout>
                  <c:x val="2.2081846157976925E-2"/>
                  <c:y val="1.5398076857190921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53-4973-A491-B43867A3FE91}"/>
                </c:ext>
              </c:extLst>
            </c:dLbl>
            <c:dLbl>
              <c:idx val="5"/>
              <c:layout>
                <c:manualLayout>
                  <c:x val="2.3361493300006773E-2"/>
                  <c:y val="7.6990384285954605E-7"/>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53-4973-A491-B43867A3FE91}"/>
                </c:ext>
              </c:extLst>
            </c:dLbl>
            <c:dLbl>
              <c:idx val="6"/>
              <c:layout>
                <c:manualLayout>
                  <c:x val="1.9541495366176574E-2"/>
                  <c:y val="1.4381763924182326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53-4973-A491-B43867A3FE91}"/>
                </c:ext>
              </c:extLst>
            </c:dLbl>
            <c:dLbl>
              <c:idx val="7"/>
              <c:layout>
                <c:manualLayout>
                  <c:x val="2.7531956735496559E-2"/>
                  <c:y val="0"/>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53-4973-A491-B43867A3FE91}"/>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'データ（居住地等別）（要確認）'!$B$214:$B$221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'データ（居住地等別）（要確認）'!$E$214:$E$221</c:f>
              <c:numCache>
                <c:formatCode>0.0</c:formatCode>
                <c:ptCount val="8"/>
                <c:pt idx="0">
                  <c:v>1.2</c:v>
                </c:pt>
                <c:pt idx="1">
                  <c:v>0</c:v>
                </c:pt>
                <c:pt idx="2">
                  <c:v>0</c:v>
                </c:pt>
                <c:pt idx="3">
                  <c:v>0.4</c:v>
                </c:pt>
                <c:pt idx="4">
                  <c:v>0</c:v>
                </c:pt>
                <c:pt idx="5">
                  <c:v>0.6</c:v>
                </c:pt>
                <c:pt idx="6">
                  <c:v>0.3</c:v>
                </c:pt>
                <c:pt idx="7">
                  <c:v>2.8</c:v>
                </c:pt>
              </c:numCache>
            </c:numRef>
          </c:val>
          <c:extLst>
            <c:ext xmlns:c16="http://schemas.microsoft.com/office/drawing/2014/chart" uri="{C3380CC4-5D6E-409C-BE32-E72D297353CC}">
              <c16:uniqueId val="{0000000A-5A53-4973-A491-B43867A3FE91}"/>
            </c:ext>
          </c:extLst>
        </c:ser>
        <c:dLbls>
          <c:showLegendKey val="0"/>
          <c:showVal val="0"/>
          <c:showCatName val="0"/>
          <c:showSerName val="0"/>
          <c:showPercent val="0"/>
          <c:showBubbleSize val="0"/>
        </c:dLbls>
        <c:gapWidth val="40"/>
        <c:overlap val="100"/>
        <c:axId val="204806815"/>
        <c:axId val="1"/>
      </c:barChart>
      <c:lineChart>
        <c:grouping val="standard"/>
        <c:varyColors val="0"/>
        <c:ser>
          <c:idx val="3"/>
          <c:order val="3"/>
          <c:tx>
            <c:strRef>
              <c:f>'データ（居住地等別）（要確認）'!$F$213</c:f>
              <c:strCache>
                <c:ptCount val="1"/>
              </c:strCache>
            </c:strRef>
          </c:tx>
          <c:spPr>
            <a:ln>
              <a:solidFill>
                <a:schemeClr val="bg1"/>
              </a:solidFill>
            </a:ln>
          </c:spPr>
          <c:marker>
            <c:symbol val="none"/>
          </c:marker>
          <c:val>
            <c:numRef>
              <c:f>'データ（居住地等別）（要確認）'!$F$214:$F$221</c:f>
              <c:numCache>
                <c:formatCode>0.0</c:formatCode>
                <c:ptCount val="8"/>
              </c:numCache>
            </c:numRef>
          </c:val>
          <c:smooth val="0"/>
          <c:extLst>
            <c:ext xmlns:c16="http://schemas.microsoft.com/office/drawing/2014/chart" uri="{C3380CC4-5D6E-409C-BE32-E72D297353CC}">
              <c16:uniqueId val="{0000000B-5A53-4973-A491-B43867A3FE91}"/>
            </c:ext>
          </c:extLst>
        </c:ser>
        <c:dLbls>
          <c:showLegendKey val="0"/>
          <c:showVal val="0"/>
          <c:showCatName val="0"/>
          <c:showSerName val="0"/>
          <c:showPercent val="0"/>
          <c:showBubbleSize val="0"/>
        </c:dLbls>
        <c:marker val="1"/>
        <c:smooth val="0"/>
        <c:axId val="3"/>
        <c:axId val="4"/>
      </c:lineChart>
      <c:catAx>
        <c:axId val="204806815"/>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日本語用のフォントを使用)"/>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min val="0"/>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204806815"/>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20648998521202547"/>
          <c:y val="0.86529824182936033"/>
          <c:w val="0.73893913703264968"/>
          <c:h val="0.11415561068565061"/>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利用している人の割合</a:t>
            </a:r>
          </a:p>
        </c:rich>
      </c:tx>
      <c:layout>
        <c:manualLayout>
          <c:xMode val="edge"/>
          <c:yMode val="edge"/>
          <c:x val="9.5531524550748079E-2"/>
          <c:y val="5.1722941411984524E-2"/>
        </c:manualLayout>
      </c:layout>
      <c:overlay val="0"/>
      <c:spPr>
        <a:noFill/>
        <a:ln w="25400">
          <a:noFill/>
        </a:ln>
      </c:spPr>
    </c:title>
    <c:autoTitleDeleted val="0"/>
    <c:plotArea>
      <c:layout>
        <c:manualLayout>
          <c:layoutTarget val="inner"/>
          <c:xMode val="edge"/>
          <c:yMode val="edge"/>
          <c:x val="9.7657794208275014E-2"/>
          <c:y val="0.38521760072435157"/>
          <c:w val="0.87365242925747377"/>
          <c:h val="0.53448575838361168"/>
        </c:manualLayout>
      </c:layout>
      <c:barChart>
        <c:barDir val="bar"/>
        <c:grouping val="stacked"/>
        <c:varyColors val="0"/>
        <c:ser>
          <c:idx val="1"/>
          <c:order val="0"/>
          <c:tx>
            <c:strRef>
              <c:f>'データ（Q1～Q12)'!$B$135</c:f>
              <c:strCache>
                <c:ptCount val="1"/>
                <c:pt idx="0">
                  <c:v>利用している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'データ（Q1～Q12)'!$A$109:$A$110</c:f>
              <c:strCache>
                <c:ptCount val="2"/>
                <c:pt idx="0">
                  <c:v>令和８年</c:v>
                </c:pt>
                <c:pt idx="1">
                  <c:v>令和６年</c:v>
                </c:pt>
              </c:strCache>
            </c:strRef>
          </c:cat>
          <c:val>
            <c:numRef>
              <c:f>'データ（Q1～Q12)'!$B$136:$B$137</c:f>
              <c:numCache>
                <c:formatCode>0.0</c:formatCode>
                <c:ptCount val="2"/>
                <c:pt idx="0">
                  <c:v>80.300000000000011</c:v>
                </c:pt>
                <c:pt idx="1">
                  <c:v>82.9</c:v>
                </c:pt>
              </c:numCache>
            </c:numRef>
          </c:val>
          <c:extLst>
            <c:ext xmlns:c16="http://schemas.microsoft.com/office/drawing/2014/chart" uri="{C3380CC4-5D6E-409C-BE32-E72D297353CC}">
              <c16:uniqueId val="{00000000-7624-4BFC-9524-2A42D67000BB}"/>
            </c:ext>
          </c:extLst>
        </c:ser>
        <c:ser>
          <c:idx val="0"/>
          <c:order val="1"/>
          <c:tx>
            <c:strRef>
              <c:f>'データ（Q1～Q12)'!$C$135</c:f>
              <c:strCache>
                <c:ptCount val="1"/>
                <c:pt idx="0">
                  <c:v>特に利用していない</c:v>
                </c:pt>
              </c:strCache>
            </c:strRef>
          </c:tx>
          <c:spPr>
            <a:pattFill prst="divot">
              <a:fgClr>
                <a:srgbClr val="00B050"/>
              </a:fgClr>
              <a:bgClr>
                <a:schemeClr val="bg1"/>
              </a:bgClr>
            </a:pattFill>
            <a:ln>
              <a:solidFill>
                <a:srgbClr val="000000"/>
              </a:solidFill>
            </a:ln>
          </c:spPr>
          <c:invertIfNegative val="0"/>
          <c:dLbls>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'データ（Q1～Q12)'!$A$109:$A$110</c:f>
              <c:strCache>
                <c:ptCount val="2"/>
                <c:pt idx="0">
                  <c:v>令和８年</c:v>
                </c:pt>
                <c:pt idx="1">
                  <c:v>令和６年</c:v>
                </c:pt>
              </c:strCache>
            </c:strRef>
          </c:cat>
          <c:val>
            <c:numRef>
              <c:f>'データ（Q1～Q12)'!$C$136:$C$137</c:f>
              <c:numCache>
                <c:formatCode>0.0</c:formatCode>
                <c:ptCount val="2"/>
                <c:pt idx="0">
                  <c:v>18.899999999999999</c:v>
                </c:pt>
                <c:pt idx="1">
                  <c:v>16.3</c:v>
                </c:pt>
              </c:numCache>
            </c:numRef>
          </c:val>
          <c:extLst>
            <c:ext xmlns:c16="http://schemas.microsoft.com/office/drawing/2014/chart" uri="{C3380CC4-5D6E-409C-BE32-E72D297353CC}">
              <c16:uniqueId val="{00000001-7624-4BFC-9524-2A42D67000BB}"/>
            </c:ext>
          </c:extLst>
        </c:ser>
        <c:ser>
          <c:idx val="2"/>
          <c:order val="2"/>
          <c:tx>
            <c:strRef>
              <c:f>'データ（Q1～Q12)'!$D$135</c:f>
              <c:strCache>
                <c:ptCount val="1"/>
                <c:pt idx="0">
                  <c:v>不明</c:v>
                </c:pt>
              </c:strCache>
            </c:strRef>
          </c:tx>
          <c:spPr>
            <a:pattFill prst="pct25">
              <a:fgClr>
                <a:schemeClr val="accent4">
                  <a:lumMod val="60000"/>
                  <a:lumOff val="40000"/>
                </a:schemeClr>
              </a:fgClr>
              <a:bgClr>
                <a:schemeClr val="bg1"/>
              </a:bgClr>
            </a:pattFill>
            <a:ln>
              <a:solidFill>
                <a:srgbClr val="000000"/>
              </a:solidFill>
            </a:ln>
          </c:spPr>
          <c:invertIfNegative val="0"/>
          <c:dLbls>
            <c:dLbl>
              <c:idx val="0"/>
              <c:layout>
                <c:manualLayout>
                  <c:x val="2.5084418716835363E-2"/>
                  <c:y val="7.448789571694599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624-4BFC-9524-2A42D67000BB}"/>
                </c:ext>
              </c:extLst>
            </c:dLbl>
            <c:dLbl>
              <c:idx val="1"/>
              <c:layout>
                <c:manualLayout>
                  <c:x val="1.8339008299638221E-2"/>
                  <c:y val="3.6327638977333556E-6"/>
                </c:manualLayout>
              </c:layout>
              <c:spPr/>
              <c:txPr>
                <a:bodyPr/>
                <a:lstStyle/>
                <a:p>
                  <a:pPr>
                    <a:defRPr sz="1000" b="1"/>
                  </a:pPr>
                  <a:endParaRPr lang="ja-JP"/>
                </a:p>
              </c:txPr>
              <c:dLblPos val="ctr"/>
              <c:showLegendKey val="0"/>
              <c:showVal val="1"/>
              <c:showCatName val="0"/>
              <c:showSerName val="0"/>
              <c:showPercent val="0"/>
              <c:showBubbleSize val="0"/>
              <c:extLst>
                <c:ext xmlns:c15="http://schemas.microsoft.com/office/drawing/2012/chart" uri="{CE6537A1-D6FC-4f65-9D91-7224C49458BB}">
                  <c15:layout>
                    <c:manualLayout>
                      <c:w val="4.3052726517293444E-2"/>
                      <c:h val="0.13302575932333718"/>
                    </c:manualLayout>
                  </c15:layout>
                </c:ext>
                <c:ext xmlns:c16="http://schemas.microsoft.com/office/drawing/2014/chart" uri="{C3380CC4-5D6E-409C-BE32-E72D297353CC}">
                  <c16:uniqueId val="{00000003-7624-4BFC-9524-2A42D67000BB}"/>
                </c:ext>
              </c:extLst>
            </c:dLbl>
            <c:spPr>
              <a:noFill/>
              <a:ln w="25400">
                <a:noFill/>
              </a:ln>
            </c:spPr>
            <c:txPr>
              <a:bodyPr/>
              <a:lstStyle/>
              <a:p>
                <a:pPr>
                  <a:defRPr sz="10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'データ（Q1～Q12)'!$A$109:$A$110</c:f>
              <c:strCache>
                <c:ptCount val="2"/>
                <c:pt idx="0">
                  <c:v>令和８年</c:v>
                </c:pt>
                <c:pt idx="1">
                  <c:v>令和６年</c:v>
                </c:pt>
              </c:strCache>
            </c:strRef>
          </c:cat>
          <c:val>
            <c:numRef>
              <c:f>'データ（Q1～Q12)'!$D$136:$D$137</c:f>
              <c:numCache>
                <c:formatCode>0.0</c:formatCode>
                <c:ptCount val="2"/>
                <c:pt idx="0">
                  <c:v>0.8</c:v>
                </c:pt>
                <c:pt idx="1">
                  <c:v>0.8</c:v>
                </c:pt>
              </c:numCache>
            </c:numRef>
          </c:val>
          <c:extLst>
            <c:ext xmlns:c16="http://schemas.microsoft.com/office/drawing/2014/chart" uri="{C3380CC4-5D6E-409C-BE32-E72D297353CC}">
              <c16:uniqueId val="{00000004-7624-4BFC-9524-2A42D67000BB}"/>
            </c:ext>
          </c:extLst>
        </c:ser>
        <c:dLbls>
          <c:showLegendKey val="0"/>
          <c:showVal val="0"/>
          <c:showCatName val="0"/>
          <c:showSerName val="0"/>
          <c:showPercent val="0"/>
          <c:showBubbleSize val="0"/>
        </c:dLbls>
        <c:gapWidth val="150"/>
        <c:overlap val="100"/>
        <c:axId val="204809215"/>
        <c:axId val="1"/>
      </c:barChart>
      <c:lineChart>
        <c:grouping val="standard"/>
        <c:varyColors val="0"/>
        <c:ser>
          <c:idx val="3"/>
          <c:order val="3"/>
          <c:spPr>
            <a:ln>
              <a:solidFill>
                <a:sysClr val="window" lastClr="FFFFFF"/>
              </a:solidFill>
            </a:ln>
          </c:spPr>
          <c:marker>
            <c:symbol val="none"/>
          </c:marker>
          <c:val>
            <c:numRef>
              <c:f>'データ（Q1～Q12)'!$E$45:$E$46</c:f>
              <c:numCache>
                <c:formatCode>General</c:formatCode>
                <c:ptCount val="2"/>
              </c:numCache>
            </c:numRef>
          </c:val>
          <c:smooth val="0"/>
          <c:extLst>
            <c:ext xmlns:c16="http://schemas.microsoft.com/office/drawing/2014/chart" uri="{C3380CC4-5D6E-409C-BE32-E72D297353CC}">
              <c16:uniqueId val="{00000005-7624-4BFC-9524-2A42D67000BB}"/>
            </c:ext>
          </c:extLst>
        </c:ser>
        <c:dLbls>
          <c:showLegendKey val="0"/>
          <c:showVal val="0"/>
          <c:showCatName val="0"/>
          <c:showSerName val="0"/>
          <c:showPercent val="0"/>
          <c:showBubbleSize val="0"/>
        </c:dLbls>
        <c:marker val="1"/>
        <c:smooth val="0"/>
        <c:axId val="3"/>
        <c:axId val="4"/>
      </c:lineChart>
      <c:catAx>
        <c:axId val="204809215"/>
        <c:scaling>
          <c:orientation val="maxMin"/>
        </c:scaling>
        <c:delete val="0"/>
        <c:axPos val="l"/>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04809215"/>
        <c:crosses val="autoZero"/>
        <c:crossBetween val="between"/>
        <c:majorUnit val="20"/>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egendEntry>
        <c:idx val="3"/>
        <c:txPr>
          <a:bodyPr/>
          <a:lstStyle/>
          <a:p>
            <a:pPr>
              <a:defRPr sz="1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46165008679269648"/>
          <c:y val="5.4613935969868174E-2"/>
          <c:w val="0.51760778817264341"/>
          <c:h val="0.16949271171612024"/>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2"/>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利用している種類</a:t>
            </a:r>
          </a:p>
        </c:rich>
      </c:tx>
      <c:layout>
        <c:manualLayout>
          <c:xMode val="edge"/>
          <c:yMode val="edge"/>
          <c:x val="0.36242900353391161"/>
          <c:y val="1.9283779527559056E-2"/>
        </c:manualLayout>
      </c:layout>
      <c:overlay val="0"/>
      <c:spPr>
        <a:noFill/>
        <a:ln w="25400">
          <a:noFill/>
        </a:ln>
      </c:spPr>
    </c:title>
    <c:autoTitleDeleted val="0"/>
    <c:plotArea>
      <c:layout>
        <c:manualLayout>
          <c:layoutTarget val="inner"/>
          <c:xMode val="edge"/>
          <c:yMode val="edge"/>
          <c:x val="5.9405703137210518E-2"/>
          <c:y val="0.15846719160104986"/>
          <c:w val="0.86530340021665675"/>
          <c:h val="0.71618115820628803"/>
        </c:manualLayout>
      </c:layout>
      <c:barChart>
        <c:barDir val="bar"/>
        <c:grouping val="stacked"/>
        <c:varyColors val="0"/>
        <c:ser>
          <c:idx val="3"/>
          <c:order val="0"/>
          <c:tx>
            <c:strRef>
              <c:f>'データ（Q1～Q12)'!$G$135</c:f>
              <c:strCache>
                <c:ptCount val="1"/>
                <c:pt idx="0">
                  <c:v>利用している</c:v>
                </c:pt>
              </c:strCache>
            </c:strRef>
          </c:tx>
          <c:spPr>
            <a:pattFill prst="openDmnd">
              <a:fgClr>
                <a:srgbClr val="FF0000"/>
              </a:fgClr>
              <a:bgClr>
                <a:schemeClr val="bg1"/>
              </a:bgClr>
            </a:pattFill>
            <a:ln w="12700">
              <a:solidFill>
                <a:srgbClr val="000000"/>
              </a:solidFill>
              <a:prstDash val="solid"/>
            </a:ln>
          </c:spPr>
          <c:invertIfNegative val="0"/>
          <c:dLbls>
            <c:dLbl>
              <c:idx val="10"/>
              <c:layout>
                <c:manualLayout>
                  <c:x val="-4.0030792917628948E-2"/>
                  <c:y val="2.2337633327748926E-7"/>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48-44C6-9833-BC8ACBB082FD}"/>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'データ（Q1～Q12)'!$F$136:$F$146</c:f>
              <c:strCache>
                <c:ptCount val="11"/>
                <c:pt idx="0">
                  <c:v>野菜</c:v>
                </c:pt>
                <c:pt idx="1">
                  <c:v>りんごなどの果物</c:v>
                </c:pt>
                <c:pt idx="2">
                  <c:v>米などの穀物</c:v>
                </c:pt>
                <c:pt idx="3">
                  <c:v>卵</c:v>
                </c:pt>
                <c:pt idx="4">
                  <c:v>魚類・貝類</c:v>
                </c:pt>
                <c:pt idx="5">
                  <c:v>牛肉や豚肉などの肉類</c:v>
                </c:pt>
                <c:pt idx="6">
                  <c:v>海藻類</c:v>
                </c:pt>
                <c:pt idx="7">
                  <c:v>しいたけなどの林産物</c:v>
                </c:pt>
                <c:pt idx="8">
                  <c:v>牛乳</c:v>
                </c:pt>
                <c:pt idx="9">
                  <c:v>花類</c:v>
                </c:pt>
                <c:pt idx="10">
                  <c:v>その他</c:v>
                </c:pt>
              </c:strCache>
            </c:strRef>
          </c:cat>
          <c:val>
            <c:numRef>
              <c:f>'データ（Q1～Q12)'!$G$136:$G$146</c:f>
              <c:numCache>
                <c:formatCode>0.0</c:formatCode>
                <c:ptCount val="11"/>
                <c:pt idx="0">
                  <c:v>97.600000000000009</c:v>
                </c:pt>
                <c:pt idx="1">
                  <c:v>95.999999999999986</c:v>
                </c:pt>
                <c:pt idx="2">
                  <c:v>95.4</c:v>
                </c:pt>
                <c:pt idx="3">
                  <c:v>94.2</c:v>
                </c:pt>
                <c:pt idx="4">
                  <c:v>93.9</c:v>
                </c:pt>
                <c:pt idx="5">
                  <c:v>93.399999999999991</c:v>
                </c:pt>
                <c:pt idx="6">
                  <c:v>93</c:v>
                </c:pt>
                <c:pt idx="7">
                  <c:v>92.3</c:v>
                </c:pt>
                <c:pt idx="8">
                  <c:v>88.5</c:v>
                </c:pt>
                <c:pt idx="9">
                  <c:v>70.600000000000009</c:v>
                </c:pt>
                <c:pt idx="10">
                  <c:v>2.6</c:v>
                </c:pt>
              </c:numCache>
            </c:numRef>
          </c:val>
          <c:extLst>
            <c:ext xmlns:c16="http://schemas.microsoft.com/office/drawing/2014/chart" uri="{C3380CC4-5D6E-409C-BE32-E72D297353CC}">
              <c16:uniqueId val="{00000001-C948-44C6-9833-BC8ACBB082FD}"/>
            </c:ext>
          </c:extLst>
        </c:ser>
        <c:ser>
          <c:idx val="0"/>
          <c:order val="1"/>
          <c:tx>
            <c:strRef>
              <c:f>'データ（Q1～Q12)'!$H$135</c:f>
              <c:strCache>
                <c:ptCount val="1"/>
                <c:pt idx="0">
                  <c:v>ほとんど利用していない</c:v>
                </c:pt>
              </c:strCache>
            </c:strRef>
          </c:tx>
          <c:spPr>
            <a:pattFill prst="divot">
              <a:fgClr>
                <a:srgbClr val="00B050"/>
              </a:fgClr>
              <a:bgClr>
                <a:schemeClr val="bg1"/>
              </a:bgClr>
            </a:pattFill>
            <a:ln w="12700">
              <a:solidFill>
                <a:srgbClr val="000000"/>
              </a:solidFill>
              <a:prstDash val="solid"/>
            </a:ln>
          </c:spPr>
          <c:invertIfNegative val="0"/>
          <c:dLbls>
            <c:dLbl>
              <c:idx val="0"/>
              <c:layout>
                <c:manualLayout>
                  <c:x val="-3.3872209391839991E-2"/>
                  <c:y val="0"/>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48-44C6-9833-BC8ACBB082FD}"/>
                </c:ext>
              </c:extLst>
            </c:dLbl>
            <c:dLbl>
              <c:idx val="1"/>
              <c:layout>
                <c:manualLayout>
                  <c:x val="-3.7045207186939468E-2"/>
                  <c:y val="0"/>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48-44C6-9833-BC8ACBB082FD}"/>
                </c:ext>
              </c:extLst>
            </c:dLbl>
            <c:dLbl>
              <c:idx val="2"/>
              <c:layout>
                <c:manualLayout>
                  <c:x val="-4.0031035381547286E-2"/>
                  <c:y val="2.2337633327748926E-7"/>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48-44C6-9833-BC8ACBB082FD}"/>
                </c:ext>
              </c:extLst>
            </c:dLbl>
            <c:dLbl>
              <c:idx val="3"/>
              <c:layout>
                <c:manualLayout>
                  <c:x val="-3.7910558477487498E-2"/>
                  <c:y val="0"/>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948-44C6-9833-BC8ACBB082FD}"/>
                </c:ext>
              </c:extLst>
            </c:dLbl>
            <c:dLbl>
              <c:idx val="4"/>
              <c:layout>
                <c:manualLayout>
                  <c:x val="-3.7045207186939356E-2"/>
                  <c:y val="0"/>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948-44C6-9833-BC8ACBB082FD}"/>
                </c:ext>
              </c:extLst>
            </c:dLbl>
            <c:dLbl>
              <c:idx val="5"/>
              <c:layout>
                <c:manualLayout>
                  <c:x val="-4.3283130149271994E-2"/>
                  <c:y val="0"/>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948-44C6-9833-BC8ACBB082FD}"/>
                </c:ext>
              </c:extLst>
            </c:dLbl>
            <c:dLbl>
              <c:idx val="6"/>
              <c:layout>
                <c:manualLayout>
                  <c:x val="-4.3129176420515003E-2"/>
                  <c:y val="4.499437570303712E-7"/>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948-44C6-9833-BC8ACBB082FD}"/>
                </c:ext>
              </c:extLst>
            </c:dLbl>
            <c:dLbl>
              <c:idx val="7"/>
              <c:layout>
                <c:manualLayout>
                  <c:x val="-4.3129176420515003E-2"/>
                  <c:y val="-2.8366704161979753E-3"/>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948-44C6-9833-BC8ACBB082FD}"/>
                </c:ext>
              </c:extLst>
            </c:dLbl>
            <c:dLbl>
              <c:idx val="10"/>
              <c:layout>
                <c:manualLayout>
                  <c:x val="2.9519679624295872E-3"/>
                  <c:y val="-2.8595106088788354E-3"/>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948-44C6-9833-BC8ACBB082FD}"/>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'データ（Q1～Q12)'!$F$136:$F$146</c:f>
              <c:strCache>
                <c:ptCount val="11"/>
                <c:pt idx="0">
                  <c:v>野菜</c:v>
                </c:pt>
                <c:pt idx="1">
                  <c:v>りんごなどの果物</c:v>
                </c:pt>
                <c:pt idx="2">
                  <c:v>米などの穀物</c:v>
                </c:pt>
                <c:pt idx="3">
                  <c:v>卵</c:v>
                </c:pt>
                <c:pt idx="4">
                  <c:v>魚類・貝類</c:v>
                </c:pt>
                <c:pt idx="5">
                  <c:v>牛肉や豚肉などの肉類</c:v>
                </c:pt>
                <c:pt idx="6">
                  <c:v>海藻類</c:v>
                </c:pt>
                <c:pt idx="7">
                  <c:v>しいたけなどの林産物</c:v>
                </c:pt>
                <c:pt idx="8">
                  <c:v>牛乳</c:v>
                </c:pt>
                <c:pt idx="9">
                  <c:v>花類</c:v>
                </c:pt>
                <c:pt idx="10">
                  <c:v>その他</c:v>
                </c:pt>
              </c:strCache>
            </c:strRef>
          </c:cat>
          <c:val>
            <c:numRef>
              <c:f>'データ（Q1～Q12)'!$H$136:$H$146</c:f>
              <c:numCache>
                <c:formatCode>0.0</c:formatCode>
                <c:ptCount val="11"/>
                <c:pt idx="0">
                  <c:v>0.6</c:v>
                </c:pt>
                <c:pt idx="1">
                  <c:v>1.7</c:v>
                </c:pt>
                <c:pt idx="2">
                  <c:v>2.6</c:v>
                </c:pt>
                <c:pt idx="3">
                  <c:v>3.8</c:v>
                </c:pt>
                <c:pt idx="4">
                  <c:v>3.6</c:v>
                </c:pt>
                <c:pt idx="5">
                  <c:v>3.9</c:v>
                </c:pt>
                <c:pt idx="6">
                  <c:v>4.4000000000000004</c:v>
                </c:pt>
                <c:pt idx="7">
                  <c:v>4.3</c:v>
                </c:pt>
                <c:pt idx="8">
                  <c:v>9.1999999999999993</c:v>
                </c:pt>
                <c:pt idx="9">
                  <c:v>25.3</c:v>
                </c:pt>
                <c:pt idx="10">
                  <c:v>5.9</c:v>
                </c:pt>
              </c:numCache>
            </c:numRef>
          </c:val>
          <c:extLst>
            <c:ext xmlns:c16="http://schemas.microsoft.com/office/drawing/2014/chart" uri="{C3380CC4-5D6E-409C-BE32-E72D297353CC}">
              <c16:uniqueId val="{0000000B-C948-44C6-9833-BC8ACBB082FD}"/>
            </c:ext>
          </c:extLst>
        </c:ser>
        <c:ser>
          <c:idx val="1"/>
          <c:order val="2"/>
          <c:tx>
            <c:strRef>
              <c:f>'データ（Q1～Q12)'!$I$135</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3.6951501154734522E-2"/>
                  <c:y val="2.2337633327748926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948-44C6-9833-BC8ACBB082FD}"/>
                </c:ext>
              </c:extLst>
            </c:dLbl>
            <c:dLbl>
              <c:idx val="1"/>
              <c:layout>
                <c:manualLayout>
                  <c:x val="3.69515011547344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948-44C6-9833-BC8ACBB082FD}"/>
                </c:ext>
              </c:extLst>
            </c:dLbl>
            <c:dLbl>
              <c:idx val="2"/>
              <c:layout>
                <c:manualLayout>
                  <c:x val="4.0030792917628948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948-44C6-9833-BC8ACBB082FD}"/>
                </c:ext>
              </c:extLst>
            </c:dLbl>
            <c:dLbl>
              <c:idx val="3"/>
              <c:layout>
                <c:manualLayout>
                  <c:x val="3.69515011547344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948-44C6-9833-BC8ACBB082FD}"/>
                </c:ext>
              </c:extLst>
            </c:dLbl>
            <c:dLbl>
              <c:idx val="4"/>
              <c:layout>
                <c:manualLayout>
                  <c:x val="3.6961055543732822E-2"/>
                  <c:y val="2.249718785151856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948-44C6-9833-BC8ACBB082FD}"/>
                </c:ext>
              </c:extLst>
            </c:dLbl>
            <c:dLbl>
              <c:idx val="5"/>
              <c:layout>
                <c:manualLayout>
                  <c:x val="3.3872209391839762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948-44C6-9833-BC8ACBB082FD}"/>
                </c:ext>
              </c:extLst>
            </c:dLbl>
            <c:dLbl>
              <c:idx val="6"/>
              <c:layout>
                <c:manualLayout>
                  <c:x val="3.6951501154734522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948-44C6-9833-BC8ACBB082FD}"/>
                </c:ext>
              </c:extLst>
            </c:dLbl>
            <c:dLbl>
              <c:idx val="7"/>
              <c:layout>
                <c:manualLayout>
                  <c:x val="3.6951258690816072E-2"/>
                  <c:y val="2.2337633327748926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948-44C6-9833-BC8ACBB082FD}"/>
                </c:ext>
              </c:extLst>
            </c:dLbl>
            <c:dLbl>
              <c:idx val="8"/>
              <c:layout>
                <c:manualLayout>
                  <c:x val="3.6951501154734299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948-44C6-9833-BC8ACBB082FD}"/>
                </c:ext>
              </c:extLst>
            </c:dLbl>
            <c:dLbl>
              <c:idx val="9"/>
              <c:layout>
                <c:manualLayout>
                  <c:x val="4.323749103879896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948-44C6-9833-BC8ACBB082FD}"/>
                </c:ext>
              </c:extLst>
            </c:dLbl>
            <c:spPr>
              <a:noFill/>
              <a:ln w="25400">
                <a:noFill/>
              </a:ln>
            </c:spPr>
            <c:txPr>
              <a:bodyPr/>
              <a:lstStyle/>
              <a:p>
                <a:pPr>
                  <a:defRPr sz="105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'データ（Q1～Q12)'!$F$136:$F$146</c:f>
              <c:strCache>
                <c:ptCount val="11"/>
                <c:pt idx="0">
                  <c:v>野菜</c:v>
                </c:pt>
                <c:pt idx="1">
                  <c:v>りんごなどの果物</c:v>
                </c:pt>
                <c:pt idx="2">
                  <c:v>米などの穀物</c:v>
                </c:pt>
                <c:pt idx="3">
                  <c:v>卵</c:v>
                </c:pt>
                <c:pt idx="4">
                  <c:v>魚類・貝類</c:v>
                </c:pt>
                <c:pt idx="5">
                  <c:v>牛肉や豚肉などの肉類</c:v>
                </c:pt>
                <c:pt idx="6">
                  <c:v>海藻類</c:v>
                </c:pt>
                <c:pt idx="7">
                  <c:v>しいたけなどの林産物</c:v>
                </c:pt>
                <c:pt idx="8">
                  <c:v>牛乳</c:v>
                </c:pt>
                <c:pt idx="9">
                  <c:v>花類</c:v>
                </c:pt>
                <c:pt idx="10">
                  <c:v>その他</c:v>
                </c:pt>
              </c:strCache>
            </c:strRef>
          </c:cat>
          <c:val>
            <c:numRef>
              <c:f>'データ（Q1～Q12)'!$I$136:$I$146</c:f>
              <c:numCache>
                <c:formatCode>0.0</c:formatCode>
                <c:ptCount val="11"/>
                <c:pt idx="0">
                  <c:v>1.8</c:v>
                </c:pt>
                <c:pt idx="1">
                  <c:v>2.2999999999999998</c:v>
                </c:pt>
                <c:pt idx="2">
                  <c:v>2</c:v>
                </c:pt>
                <c:pt idx="3">
                  <c:v>2</c:v>
                </c:pt>
                <c:pt idx="4">
                  <c:v>2.5</c:v>
                </c:pt>
                <c:pt idx="5">
                  <c:v>2.7</c:v>
                </c:pt>
                <c:pt idx="6">
                  <c:v>2.6</c:v>
                </c:pt>
                <c:pt idx="7">
                  <c:v>3.4</c:v>
                </c:pt>
                <c:pt idx="8">
                  <c:v>2.2999999999999998</c:v>
                </c:pt>
                <c:pt idx="9">
                  <c:v>4.0999999999999996</c:v>
                </c:pt>
                <c:pt idx="10">
                  <c:v>91.5</c:v>
                </c:pt>
              </c:numCache>
            </c:numRef>
          </c:val>
          <c:extLst>
            <c:ext xmlns:c16="http://schemas.microsoft.com/office/drawing/2014/chart" uri="{C3380CC4-5D6E-409C-BE32-E72D297353CC}">
              <c16:uniqueId val="{00000016-C948-44C6-9833-BC8ACBB082FD}"/>
            </c:ext>
          </c:extLst>
        </c:ser>
        <c:dLbls>
          <c:showLegendKey val="0"/>
          <c:showVal val="0"/>
          <c:showCatName val="0"/>
          <c:showSerName val="0"/>
          <c:showPercent val="0"/>
          <c:showBubbleSize val="0"/>
        </c:dLbls>
        <c:gapWidth val="80"/>
        <c:overlap val="100"/>
        <c:axId val="204813055"/>
        <c:axId val="1"/>
      </c:barChart>
      <c:lineChart>
        <c:grouping val="standard"/>
        <c:varyColors val="0"/>
        <c:ser>
          <c:idx val="2"/>
          <c:order val="3"/>
          <c:spPr>
            <a:ln>
              <a:solidFill>
                <a:sysClr val="window" lastClr="FFFFFF"/>
              </a:solidFill>
            </a:ln>
          </c:spPr>
          <c:marker>
            <c:symbol val="none"/>
          </c:marker>
          <c:val>
            <c:numRef>
              <c:f>'データ（Q1～Q12)'!$J$45:$J$51</c:f>
              <c:numCache>
                <c:formatCode>General</c:formatCode>
                <c:ptCount val="7"/>
              </c:numCache>
            </c:numRef>
          </c:val>
          <c:smooth val="0"/>
          <c:extLst>
            <c:ext xmlns:c16="http://schemas.microsoft.com/office/drawing/2014/chart" uri="{C3380CC4-5D6E-409C-BE32-E72D297353CC}">
              <c16:uniqueId val="{00000017-C948-44C6-9833-BC8ACBB082FD}"/>
            </c:ext>
          </c:extLst>
        </c:ser>
        <c:dLbls>
          <c:showLegendKey val="0"/>
          <c:showVal val="0"/>
          <c:showCatName val="0"/>
          <c:showSerName val="0"/>
          <c:showPercent val="0"/>
          <c:showBubbleSize val="0"/>
        </c:dLbls>
        <c:marker val="1"/>
        <c:smooth val="0"/>
        <c:axId val="3"/>
        <c:axId val="4"/>
      </c:lineChart>
      <c:catAx>
        <c:axId val="204813055"/>
        <c:scaling>
          <c:orientation val="maxMin"/>
        </c:scaling>
        <c:delete val="1"/>
        <c:axPos val="l"/>
        <c:numFmt formatCode="General" sourceLinked="1"/>
        <c:majorTickMark val="out"/>
        <c:minorTickMark val="none"/>
        <c:tickLblPos val="nextTo"/>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04813055"/>
        <c:crosses val="autoZero"/>
        <c:crossBetween val="between"/>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solidFill>
          <a:srgbClr val="FFFFFF"/>
        </a:solidFill>
        <a:ln w="12700">
          <a:solidFill>
            <a:srgbClr val="000000"/>
          </a:solidFill>
          <a:prstDash val="solid"/>
        </a:ln>
      </c:spPr>
    </c:plotArea>
    <c:legend>
      <c:legendPos val="r"/>
      <c:legendEntry>
        <c:idx val="3"/>
        <c:txPr>
          <a:bodyPr/>
          <a:lstStyle/>
          <a:p>
            <a:pPr>
              <a:defRPr sz="1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4.6512580846562769E-2"/>
          <c:y val="0.89524850393700794"/>
          <c:w val="0.90421875094712467"/>
          <c:h val="8.4969658792650948E-2"/>
        </c:manualLayout>
      </c:layout>
      <c:overlay val="0"/>
      <c:spPr>
        <a:solidFill>
          <a:srgbClr val="FFFFFF"/>
        </a:solidFill>
        <a:ln w="3175">
          <a:solidFill>
            <a:sysClr val="window" lastClr="FFFFFF"/>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2"/>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利用したいと思う人の割合</a:t>
            </a:r>
          </a:p>
        </c:rich>
      </c:tx>
      <c:layout>
        <c:manualLayout>
          <c:xMode val="edge"/>
          <c:yMode val="edge"/>
          <c:x val="4.875402514984134E-2"/>
          <c:y val="5.1723731162818136E-2"/>
        </c:manualLayout>
      </c:layout>
      <c:overlay val="0"/>
      <c:spPr>
        <a:noFill/>
        <a:ln w="25400">
          <a:noFill/>
        </a:ln>
      </c:spPr>
    </c:title>
    <c:autoTitleDeleted val="0"/>
    <c:plotArea>
      <c:layout>
        <c:manualLayout>
          <c:layoutTarget val="inner"/>
          <c:xMode val="edge"/>
          <c:yMode val="edge"/>
          <c:x val="0.12265773885377293"/>
          <c:y val="0.34917118693496646"/>
          <c:w val="0.83785533917773347"/>
          <c:h val="0.53448575838361168"/>
        </c:manualLayout>
      </c:layout>
      <c:barChart>
        <c:barDir val="bar"/>
        <c:grouping val="stacked"/>
        <c:varyColors val="0"/>
        <c:ser>
          <c:idx val="1"/>
          <c:order val="0"/>
          <c:tx>
            <c:strRef>
              <c:f>'データ（Q1～Q12)'!$T$135</c:f>
              <c:strCache>
                <c:ptCount val="1"/>
                <c:pt idx="0">
                  <c:v>利用したいと思う</c:v>
                </c:pt>
              </c:strCache>
            </c:strRef>
          </c:tx>
          <c:spPr>
            <a:pattFill prst="openDmnd">
              <a:fgClr>
                <a:srgbClr val="FF0000"/>
              </a:fgClr>
              <a:bgClr>
                <a:schemeClr val="bg1"/>
              </a:bgClr>
            </a:pattFill>
            <a:ln w="12700">
              <a:solidFill>
                <a:srgbClr val="000000"/>
              </a:solidFill>
              <a:prstDash val="solid"/>
            </a:ln>
          </c:spPr>
          <c:invertIfNegative val="0"/>
          <c:dLbls>
            <c:numFmt formatCode="#,##0.0_);[Red]\(#,##0.0\)" sourceLinked="0"/>
            <c:spPr>
              <a:noFill/>
              <a:ln w="25400">
                <a:noFill/>
              </a:ln>
            </c:spPr>
            <c:txPr>
              <a:bodyPr/>
              <a:lstStyle/>
              <a:p>
                <a:pPr>
                  <a:defRPr sz="1200" b="1" i="0" u="none" strike="noStrike" baseline="0">
                    <a:solidFill>
                      <a:sysClr val="windowText" lastClr="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'データ（Q1～Q12)'!$S$136:$S$137</c:f>
              <c:strCache>
                <c:ptCount val="2"/>
                <c:pt idx="0">
                  <c:v>令和８年</c:v>
                </c:pt>
                <c:pt idx="1">
                  <c:v>令和６年</c:v>
                </c:pt>
              </c:strCache>
            </c:strRef>
          </c:cat>
          <c:val>
            <c:numRef>
              <c:f>'データ（Q1～Q12)'!$T$136:$T$137</c:f>
              <c:numCache>
                <c:formatCode>General</c:formatCode>
                <c:ptCount val="2"/>
                <c:pt idx="0">
                  <c:v>44.7</c:v>
                </c:pt>
                <c:pt idx="1">
                  <c:v>47.3</c:v>
                </c:pt>
              </c:numCache>
            </c:numRef>
          </c:val>
          <c:extLst>
            <c:ext xmlns:c16="http://schemas.microsoft.com/office/drawing/2014/chart" uri="{C3380CC4-5D6E-409C-BE32-E72D297353CC}">
              <c16:uniqueId val="{00000000-76F8-444B-BB91-70B8B4DAE904}"/>
            </c:ext>
          </c:extLst>
        </c:ser>
        <c:ser>
          <c:idx val="0"/>
          <c:order val="1"/>
          <c:tx>
            <c:strRef>
              <c:f>'データ（Q1～Q12)'!$U$135</c:f>
              <c:strCache>
                <c:ptCount val="1"/>
                <c:pt idx="0">
                  <c:v>特に利用したいとは思わない</c:v>
                </c:pt>
              </c:strCache>
            </c:strRef>
          </c:tx>
          <c:spPr>
            <a:pattFill prst="divot">
              <a:fgClr>
                <a:srgbClr val="00B050"/>
              </a:fgClr>
              <a:bgClr>
                <a:schemeClr val="bg1"/>
              </a:bgClr>
            </a:pattFill>
            <a:ln>
              <a:solidFill>
                <a:srgbClr val="000000"/>
              </a:solidFill>
            </a:ln>
          </c:spPr>
          <c:invertIfNegative val="0"/>
          <c:dLbls>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'データ（Q1～Q12)'!$S$136:$S$137</c:f>
              <c:strCache>
                <c:ptCount val="2"/>
                <c:pt idx="0">
                  <c:v>令和８年</c:v>
                </c:pt>
                <c:pt idx="1">
                  <c:v>令和６年</c:v>
                </c:pt>
              </c:strCache>
            </c:strRef>
          </c:cat>
          <c:val>
            <c:numRef>
              <c:f>'データ（Q1～Q12)'!$U$136:$U$137</c:f>
              <c:numCache>
                <c:formatCode>General</c:formatCode>
                <c:ptCount val="2"/>
                <c:pt idx="0">
                  <c:v>54.599999999999987</c:v>
                </c:pt>
                <c:pt idx="1">
                  <c:v>51.900000000000006</c:v>
                </c:pt>
              </c:numCache>
            </c:numRef>
          </c:val>
          <c:extLst>
            <c:ext xmlns:c16="http://schemas.microsoft.com/office/drawing/2014/chart" uri="{C3380CC4-5D6E-409C-BE32-E72D297353CC}">
              <c16:uniqueId val="{00000001-76F8-444B-BB91-70B8B4DAE904}"/>
            </c:ext>
          </c:extLst>
        </c:ser>
        <c:ser>
          <c:idx val="2"/>
          <c:order val="2"/>
          <c:tx>
            <c:strRef>
              <c:f>'データ（Q1～Q12)'!$V$135</c:f>
              <c:strCache>
                <c:ptCount val="1"/>
                <c:pt idx="0">
                  <c:v>不明</c:v>
                </c:pt>
              </c:strCache>
            </c:strRef>
          </c:tx>
          <c:spPr>
            <a:pattFill prst="pct25">
              <a:fgClr>
                <a:schemeClr val="accent4">
                  <a:lumMod val="60000"/>
                  <a:lumOff val="40000"/>
                </a:schemeClr>
              </a:fgClr>
              <a:bgClr>
                <a:schemeClr val="bg1"/>
              </a:bgClr>
            </a:pattFill>
            <a:ln>
              <a:solidFill>
                <a:srgbClr val="000000"/>
              </a:solidFill>
            </a:ln>
          </c:spPr>
          <c:invertIfNegative val="0"/>
          <c:dLbls>
            <c:dLbl>
              <c:idx val="0"/>
              <c:layout>
                <c:manualLayout>
                  <c:x val="3.1261102337467796E-2"/>
                  <c:y val="6.7900450176106624E-17"/>
                </c:manualLayout>
              </c:layout>
              <c:spPr/>
              <c:txPr>
                <a:bodyPr/>
                <a:lstStyle/>
                <a:p>
                  <a:pPr>
                    <a:defRPr sz="1200" b="1"/>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6F8-444B-BB91-70B8B4DAE904}"/>
                </c:ext>
              </c:extLst>
            </c:dLbl>
            <c:dLbl>
              <c:idx val="1"/>
              <c:layout>
                <c:manualLayout>
                  <c:x val="2.7370478983382209E-2"/>
                  <c:y val="0"/>
                </c:manualLayout>
              </c:layout>
              <c:spPr/>
              <c:txPr>
                <a:bodyPr/>
                <a:lstStyle/>
                <a:p>
                  <a:pPr>
                    <a:defRPr sz="1200" b="1"/>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6F8-444B-BB91-70B8B4DAE904}"/>
                </c:ext>
              </c:extLst>
            </c:dLbl>
            <c:spPr>
              <a:noFill/>
              <a:ln w="25400">
                <a:noFill/>
              </a:ln>
            </c:spPr>
            <c:txPr>
              <a:bodyPr/>
              <a:lstStyle/>
              <a:p>
                <a:pPr>
                  <a:defRPr sz="1200" b="1"/>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'データ（Q1～Q12)'!$S$136:$S$137</c:f>
              <c:strCache>
                <c:ptCount val="2"/>
                <c:pt idx="0">
                  <c:v>令和８年</c:v>
                </c:pt>
                <c:pt idx="1">
                  <c:v>令和６年</c:v>
                </c:pt>
              </c:strCache>
            </c:strRef>
          </c:cat>
          <c:val>
            <c:numRef>
              <c:f>'データ（Q1～Q12)'!$V$136:$V$137</c:f>
              <c:numCache>
                <c:formatCode>0.0</c:formatCode>
                <c:ptCount val="2"/>
                <c:pt idx="0" formatCode="General">
                  <c:v>0.7</c:v>
                </c:pt>
                <c:pt idx="1">
                  <c:v>0.8</c:v>
                </c:pt>
              </c:numCache>
            </c:numRef>
          </c:val>
          <c:extLst>
            <c:ext xmlns:c16="http://schemas.microsoft.com/office/drawing/2014/chart" uri="{C3380CC4-5D6E-409C-BE32-E72D297353CC}">
              <c16:uniqueId val="{00000004-76F8-444B-BB91-70B8B4DAE904}"/>
            </c:ext>
          </c:extLst>
        </c:ser>
        <c:dLbls>
          <c:showLegendKey val="0"/>
          <c:showVal val="0"/>
          <c:showCatName val="0"/>
          <c:showSerName val="0"/>
          <c:showPercent val="0"/>
          <c:showBubbleSize val="0"/>
        </c:dLbls>
        <c:gapWidth val="150"/>
        <c:overlap val="100"/>
        <c:axId val="204817375"/>
        <c:axId val="1"/>
      </c:barChart>
      <c:lineChart>
        <c:grouping val="standard"/>
        <c:varyColors val="0"/>
        <c:ser>
          <c:idx val="3"/>
          <c:order val="3"/>
          <c:spPr>
            <a:ln>
              <a:solidFill>
                <a:sysClr val="window" lastClr="FFFFFF"/>
              </a:solidFill>
            </a:ln>
          </c:spPr>
          <c:marker>
            <c:symbol val="none"/>
          </c:marker>
          <c:val>
            <c:numRef>
              <c:f>'データ（Q1～Q12)'!$W$45:$W$46</c:f>
              <c:numCache>
                <c:formatCode>General</c:formatCode>
                <c:ptCount val="2"/>
                <c:pt idx="0" formatCode="0.0">
                  <c:v>0.99605748682585782</c:v>
                </c:pt>
              </c:numCache>
            </c:numRef>
          </c:val>
          <c:smooth val="0"/>
          <c:extLst>
            <c:ext xmlns:c16="http://schemas.microsoft.com/office/drawing/2014/chart" uri="{C3380CC4-5D6E-409C-BE32-E72D297353CC}">
              <c16:uniqueId val="{00000005-76F8-444B-BB91-70B8B4DAE904}"/>
            </c:ext>
          </c:extLst>
        </c:ser>
        <c:dLbls>
          <c:showLegendKey val="0"/>
          <c:showVal val="0"/>
          <c:showCatName val="0"/>
          <c:showSerName val="0"/>
          <c:showPercent val="0"/>
          <c:showBubbleSize val="0"/>
        </c:dLbls>
        <c:marker val="1"/>
        <c:smooth val="0"/>
        <c:axId val="3"/>
        <c:axId val="4"/>
      </c:lineChart>
      <c:catAx>
        <c:axId val="204817375"/>
        <c:scaling>
          <c:orientation val="maxMin"/>
        </c:scaling>
        <c:delete val="0"/>
        <c:axPos val="l"/>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04817375"/>
        <c:crosses val="autoZero"/>
        <c:crossBetween val="between"/>
        <c:majorUnit val="20"/>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egendEntry>
        <c:idx val="3"/>
        <c:txPr>
          <a:bodyPr/>
          <a:lstStyle/>
          <a:p>
            <a:pPr>
              <a:defRPr sz="100" b="0" i="0" u="none" strike="noStrike" baseline="0">
                <a:solidFill>
                  <a:schemeClr val="bg1"/>
                </a:solidFill>
                <a:latin typeface="ＭＳ Ｐゴシック"/>
                <a:ea typeface="ＭＳ Ｐゴシック"/>
                <a:cs typeface="ＭＳ Ｐゴシック"/>
              </a:defRPr>
            </a:pPr>
            <a:endParaRPr lang="ja-JP"/>
          </a:p>
        </c:txPr>
      </c:legendEntry>
      <c:layout>
        <c:manualLayout>
          <c:xMode val="edge"/>
          <c:yMode val="edge"/>
          <c:x val="0.33852054136469018"/>
          <c:y val="5.6179775280898875E-2"/>
          <c:w val="0.65984652283186096"/>
          <c:h val="0.16853991565661033"/>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2"/>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777777777777779E-2"/>
          <c:y val="6.7109790084186494E-2"/>
          <c:w val="0.81384813709895798"/>
          <c:h val="0.91692038495188111"/>
        </c:manualLayout>
      </c:layout>
      <c:barChart>
        <c:barDir val="bar"/>
        <c:grouping val="clustered"/>
        <c:varyColors val="0"/>
        <c:ser>
          <c:idx val="1"/>
          <c:order val="0"/>
          <c:spPr>
            <a:pattFill prst="openDmnd">
              <a:fgClr>
                <a:srgbClr val="FF0000"/>
              </a:fgClr>
              <a:bgClr>
                <a:schemeClr val="bg1"/>
              </a:bgClr>
            </a:pattFill>
            <a:ln w="9525">
              <a:solidFill>
                <a:srgbClr val="000000"/>
              </a:solidFill>
              <a:prstDash val="solid"/>
            </a:ln>
          </c:spPr>
          <c:invertIfNegative val="0"/>
          <c:dPt>
            <c:idx val="0"/>
            <c:invertIfNegative val="0"/>
            <c:bubble3D val="0"/>
            <c:extLst>
              <c:ext xmlns:c16="http://schemas.microsoft.com/office/drawing/2014/chart" uri="{C3380CC4-5D6E-409C-BE32-E72D297353CC}">
                <c16:uniqueId val="{00000000-66C5-435D-B3DE-8358ED180926}"/>
              </c:ext>
            </c:extLst>
          </c:dPt>
          <c:dLbls>
            <c:dLbl>
              <c:idx val="0"/>
              <c:layout>
                <c:manualLayout>
                  <c:x val="-2.872755589008217E-2"/>
                  <c:y val="1.6651336555448492E-17"/>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C5-435D-B3DE-8358ED180926}"/>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'データ（Q1～Q12)'!$X$135:$AI$135</c:f>
              <c:strCache>
                <c:ptCount val="12"/>
                <c:pt idx="0">
                  <c:v>野菜</c:v>
                </c:pt>
                <c:pt idx="1">
                  <c:v>米などの穀物</c:v>
                </c:pt>
                <c:pt idx="2">
                  <c:v>魚類・貝類</c:v>
                </c:pt>
                <c:pt idx="3">
                  <c:v>りんごなどの果物</c:v>
                </c:pt>
                <c:pt idx="4">
                  <c:v>牛肉や豚肉などの肉類</c:v>
                </c:pt>
                <c:pt idx="5">
                  <c:v>卵</c:v>
                </c:pt>
                <c:pt idx="6">
                  <c:v>牛乳</c:v>
                </c:pt>
                <c:pt idx="7">
                  <c:v>海藻類</c:v>
                </c:pt>
                <c:pt idx="8">
                  <c:v>しいたけなどの林産物</c:v>
                </c:pt>
                <c:pt idx="9">
                  <c:v>花類</c:v>
                </c:pt>
                <c:pt idx="10">
                  <c:v>その他</c:v>
                </c:pt>
                <c:pt idx="11">
                  <c:v>不明</c:v>
                </c:pt>
              </c:strCache>
            </c:strRef>
          </c:cat>
          <c:val>
            <c:numRef>
              <c:f>'データ（Q1～Q12)'!$X$136:$AI$136</c:f>
              <c:numCache>
                <c:formatCode>0.0</c:formatCode>
                <c:ptCount val="12"/>
                <c:pt idx="0">
                  <c:v>73.200725782291201</c:v>
                </c:pt>
                <c:pt idx="1">
                  <c:v>69.186691158930486</c:v>
                </c:pt>
                <c:pt idx="2">
                  <c:v>57.70875092145176</c:v>
                </c:pt>
                <c:pt idx="3">
                  <c:v>57.522275368013432</c:v>
                </c:pt>
                <c:pt idx="4">
                  <c:v>48.564111379404494</c:v>
                </c:pt>
                <c:pt idx="5">
                  <c:v>46.934165607970229</c:v>
                </c:pt>
                <c:pt idx="6">
                  <c:v>42.978049016920089</c:v>
                </c:pt>
                <c:pt idx="7">
                  <c:v>39.276923155810508</c:v>
                </c:pt>
                <c:pt idx="8">
                  <c:v>35.349289441948464</c:v>
                </c:pt>
                <c:pt idx="9">
                  <c:v>15.436156723460888</c:v>
                </c:pt>
                <c:pt idx="10">
                  <c:v>3.2206283911167053</c:v>
                </c:pt>
                <c:pt idx="11">
                  <c:v>1.5450343222943359</c:v>
                </c:pt>
              </c:numCache>
            </c:numRef>
          </c:val>
          <c:extLst>
            <c:ext xmlns:c16="http://schemas.microsoft.com/office/drawing/2014/chart" uri="{C3380CC4-5D6E-409C-BE32-E72D297353CC}">
              <c16:uniqueId val="{00000001-66C5-435D-B3DE-8358ED180926}"/>
            </c:ext>
          </c:extLst>
        </c:ser>
        <c:dLbls>
          <c:showLegendKey val="0"/>
          <c:showVal val="0"/>
          <c:showCatName val="0"/>
          <c:showSerName val="0"/>
          <c:showPercent val="0"/>
          <c:showBubbleSize val="0"/>
        </c:dLbls>
        <c:gapWidth val="80"/>
        <c:axId val="204819775"/>
        <c:axId val="1"/>
      </c:barChart>
      <c:catAx>
        <c:axId val="204819775"/>
        <c:scaling>
          <c:orientation val="maxMin"/>
        </c:scaling>
        <c:delete val="1"/>
        <c:axPos val="l"/>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04819775"/>
        <c:crosses val="autoZero"/>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48066298342538E-2"/>
          <c:y val="0.11224852212622356"/>
          <c:w val="0.82383419689119175"/>
          <c:h val="0.84353030339292678"/>
        </c:manualLayout>
      </c:layout>
      <c:barChart>
        <c:barDir val="bar"/>
        <c:grouping val="clustered"/>
        <c:varyColors val="0"/>
        <c:ser>
          <c:idx val="1"/>
          <c:order val="0"/>
          <c:spPr>
            <a:pattFill prst="openDmnd">
              <a:fgClr>
                <a:srgbClr val="FF0000"/>
              </a:fgClr>
              <a:bgClr>
                <a:schemeClr val="bg1"/>
              </a:bgClr>
            </a:pattFill>
            <a:ln w="9525">
              <a:solidFill>
                <a:srgbClr val="000000"/>
              </a:solidFill>
              <a:prstDash val="solid"/>
            </a:ln>
          </c:spPr>
          <c:invertIfNegative val="0"/>
          <c:dPt>
            <c:idx val="0"/>
            <c:invertIfNegative val="0"/>
            <c:bubble3D val="0"/>
            <c:extLst>
              <c:ext xmlns:c16="http://schemas.microsoft.com/office/drawing/2014/chart" uri="{C3380CC4-5D6E-409C-BE32-E72D297353CC}">
                <c16:uniqueId val="{00000000-6155-4342-B82E-AAE4254614C3}"/>
              </c:ext>
            </c:extLst>
          </c:dPt>
          <c:dLbls>
            <c:dLbl>
              <c:idx val="0"/>
              <c:layout>
                <c:manualLayout>
                  <c:x val="-1.9597953481621321E-2"/>
                  <c:y val="4.0663209781704119E-3"/>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55-4342-B82E-AAE4254614C3}"/>
                </c:ext>
              </c:extLst>
            </c:dLbl>
            <c:dLbl>
              <c:idx val="1"/>
              <c:layout>
                <c:manualLayout>
                  <c:x val="-1.4014429100884941E-2"/>
                  <c:y val="6.0991312256181117E-3"/>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55-4342-B82E-AAE4254614C3}"/>
                </c:ext>
              </c:extLst>
            </c:dLbl>
            <c:dLbl>
              <c:idx val="2"/>
              <c:layout>
                <c:manualLayout>
                  <c:x val="-2.849945264379641E-2"/>
                  <c:y val="1.2764361901570814E-6"/>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155-4342-B82E-AAE4254614C3}"/>
                </c:ext>
              </c:extLst>
            </c:dLbl>
            <c:dLbl>
              <c:idx val="3"/>
              <c:layout>
                <c:manualLayout>
                  <c:x val="-3.411545918569224E-2"/>
                  <c:y val="1.9969844195007538E-3"/>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155-4342-B82E-AAE4254614C3}"/>
                </c:ext>
              </c:extLst>
            </c:dLbl>
            <c:dLbl>
              <c:idx val="4"/>
              <c:layout>
                <c:manualLayout>
                  <c:x val="-1.6335751034599638E-2"/>
                  <c:y val="-2.0126207628301707E-3"/>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155-4342-B82E-AAE4254614C3}"/>
                </c:ext>
              </c:extLst>
            </c:dLbl>
            <c:dLbl>
              <c:idx val="5"/>
              <c:layout>
                <c:manualLayout>
                  <c:x val="-1.4014956673129427E-2"/>
                  <c:y val="6.0991312256182227E-3"/>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55-4342-B82E-AAE4254614C3}"/>
                </c:ext>
              </c:extLst>
            </c:dLbl>
            <c:dLbl>
              <c:idx val="7"/>
              <c:layout>
                <c:manualLayout>
                  <c:x val="-2.892573101729121E-2"/>
                  <c:y val="-8.1286647679678341E-3"/>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155-4342-B82E-AAE4254614C3}"/>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'データ（Q1～Q12)'!$X$140:$AE$140</c:f>
              <c:strCache>
                <c:ptCount val="8"/>
                <c:pt idx="0">
                  <c:v>新鮮であること</c:v>
                </c:pt>
                <c:pt idx="1">
                  <c:v>価格が安いこと</c:v>
                </c:pt>
                <c:pt idx="2">
                  <c:v>安全・安心であること</c:v>
                </c:pt>
                <c:pt idx="3">
                  <c:v>身近な商店などで販売していること</c:v>
                </c:pt>
                <c:pt idx="4">
                  <c:v>おいしいこと</c:v>
                </c:pt>
                <c:pt idx="5">
                  <c:v>県産品とわかりやすく表示されていること</c:v>
                </c:pt>
                <c:pt idx="6">
                  <c:v>その他</c:v>
                </c:pt>
                <c:pt idx="7">
                  <c:v>不明</c:v>
                </c:pt>
              </c:strCache>
            </c:strRef>
          </c:cat>
          <c:val>
            <c:numRef>
              <c:f>'データ（Q1～Q12)'!$X$141:$AE$141</c:f>
              <c:numCache>
                <c:formatCode>0.0</c:formatCode>
                <c:ptCount val="8"/>
                <c:pt idx="0">
                  <c:v>56.647644711451953</c:v>
                </c:pt>
                <c:pt idx="1">
                  <c:v>50.060225474998113</c:v>
                </c:pt>
                <c:pt idx="2">
                  <c:v>30.17823712843802</c:v>
                </c:pt>
                <c:pt idx="3">
                  <c:v>26.772756939847877</c:v>
                </c:pt>
                <c:pt idx="4">
                  <c:v>23.694433056448656</c:v>
                </c:pt>
                <c:pt idx="5">
                  <c:v>17.362065593392678</c:v>
                </c:pt>
                <c:pt idx="6">
                  <c:v>0.60790737412290496</c:v>
                </c:pt>
                <c:pt idx="7">
                  <c:v>20.246027108667136</c:v>
                </c:pt>
              </c:numCache>
            </c:numRef>
          </c:val>
          <c:extLst>
            <c:ext xmlns:c16="http://schemas.microsoft.com/office/drawing/2014/chart" uri="{C3380CC4-5D6E-409C-BE32-E72D297353CC}">
              <c16:uniqueId val="{00000007-6155-4342-B82E-AAE4254614C3}"/>
            </c:ext>
          </c:extLst>
        </c:ser>
        <c:dLbls>
          <c:showLegendKey val="0"/>
          <c:showVal val="0"/>
          <c:showCatName val="0"/>
          <c:showSerName val="0"/>
          <c:showPercent val="0"/>
          <c:showBubbleSize val="0"/>
        </c:dLbls>
        <c:gapWidth val="80"/>
        <c:axId val="204834655"/>
        <c:axId val="1"/>
      </c:barChart>
      <c:catAx>
        <c:axId val="204834655"/>
        <c:scaling>
          <c:orientation val="maxMin"/>
        </c:scaling>
        <c:delete val="1"/>
        <c:axPos val="l"/>
        <c:numFmt formatCode="General" sourceLinked="1"/>
        <c:majorTickMark val="out"/>
        <c:minorTickMark val="none"/>
        <c:tickLblPos val="nextTo"/>
        <c:crossAx val="1"/>
        <c:crosses val="autoZero"/>
        <c:auto val="0"/>
        <c:lblAlgn val="ctr"/>
        <c:lblOffset val="100"/>
        <c:noMultiLvlLbl val="0"/>
      </c:catAx>
      <c:valAx>
        <c:axId val="1"/>
        <c:scaling>
          <c:orientation val="minMax"/>
          <c:max val="10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04834655"/>
        <c:crosses val="autoZero"/>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利用している理由（複数回答）</a:t>
            </a:r>
          </a:p>
        </c:rich>
      </c:tx>
      <c:layout>
        <c:manualLayout>
          <c:xMode val="edge"/>
          <c:yMode val="edge"/>
          <c:x val="0.2564992653430283"/>
          <c:y val="9.8911694615578909E-3"/>
        </c:manualLayout>
      </c:layout>
      <c:overlay val="0"/>
      <c:spPr>
        <a:noFill/>
        <a:ln w="25400">
          <a:noFill/>
        </a:ln>
      </c:spPr>
    </c:title>
    <c:autoTitleDeleted val="0"/>
    <c:plotArea>
      <c:layout>
        <c:manualLayout>
          <c:layoutTarget val="inner"/>
          <c:xMode val="edge"/>
          <c:yMode val="edge"/>
          <c:x val="6.1170292202943483E-2"/>
          <c:y val="0.23122546920128709"/>
          <c:w val="0.86170324668494402"/>
          <c:h val="0.72825091424241417"/>
        </c:manualLayout>
      </c:layout>
      <c:barChart>
        <c:barDir val="bar"/>
        <c:grouping val="clustered"/>
        <c:varyColors val="0"/>
        <c:ser>
          <c:idx val="2"/>
          <c:order val="0"/>
          <c:spPr>
            <a:pattFill prst="openDmnd">
              <a:fgClr>
                <a:srgbClr val="FF0000"/>
              </a:fgClr>
              <a:bgClr>
                <a:schemeClr val="bg1"/>
              </a:bgClr>
            </a:pattFill>
            <a:ln w="9525">
              <a:solidFill>
                <a:srgbClr val="000000"/>
              </a:solidFill>
              <a:prstDash val="solid"/>
            </a:ln>
          </c:spPr>
          <c:invertIfNegative val="0"/>
          <c:dPt>
            <c:idx val="0"/>
            <c:invertIfNegative val="0"/>
            <c:bubble3D val="0"/>
            <c:extLst>
              <c:ext xmlns:c16="http://schemas.microsoft.com/office/drawing/2014/chart" uri="{C3380CC4-5D6E-409C-BE32-E72D297353CC}">
                <c16:uniqueId val="{00000000-1DC9-4A67-8259-889221203E7D}"/>
              </c:ext>
            </c:extLst>
          </c:dPt>
          <c:dLbls>
            <c:dLbl>
              <c:idx val="0"/>
              <c:layout>
                <c:manualLayout>
                  <c:x val="-1.5060690321637303E-2"/>
                  <c:y val="-3.2657188217868325E-3"/>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DC9-4A67-8259-889221203E7D}"/>
                </c:ext>
              </c:extLst>
            </c:dLbl>
            <c:dLbl>
              <c:idx val="1"/>
              <c:layout>
                <c:manualLayout>
                  <c:x val="-8.3616687569822278E-3"/>
                  <c:y val="-4.4690628182518233E-3"/>
                </c:manualLayout>
              </c:layout>
              <c:spPr>
                <a:noFill/>
                <a:ln w="25400">
                  <a:noFill/>
                </a:ln>
              </c:spPr>
              <c:txPr>
                <a:bodyPr/>
                <a:lstStyle/>
                <a:p>
                  <a:pPr>
                    <a:defRPr sz="110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DC9-4A67-8259-889221203E7D}"/>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'データ（Q1～Q12)'!$K$135:$Q$135</c:f>
              <c:strCache>
                <c:ptCount val="7"/>
                <c:pt idx="0">
                  <c:v>新鮮だから</c:v>
                </c:pt>
                <c:pt idx="1">
                  <c:v>安全・安心だから</c:v>
                </c:pt>
                <c:pt idx="2">
                  <c:v>おいしいから</c:v>
                </c:pt>
                <c:pt idx="3">
                  <c:v>季節感があるから</c:v>
                </c:pt>
                <c:pt idx="4">
                  <c:v>価格が安いから</c:v>
                </c:pt>
                <c:pt idx="5">
                  <c:v>その他</c:v>
                </c:pt>
                <c:pt idx="6">
                  <c:v>不明</c:v>
                </c:pt>
              </c:strCache>
            </c:strRef>
          </c:cat>
          <c:val>
            <c:numRef>
              <c:f>'データ（Q1～Q12)'!$K$136:$Q$136</c:f>
              <c:numCache>
                <c:formatCode>0.0</c:formatCode>
                <c:ptCount val="7"/>
                <c:pt idx="0">
                  <c:v>70.196846166023363</c:v>
                </c:pt>
                <c:pt idx="1">
                  <c:v>64.375555690492661</c:v>
                </c:pt>
                <c:pt idx="2">
                  <c:v>55.382725716077928</c:v>
                </c:pt>
                <c:pt idx="3">
                  <c:v>33.01698836286171</c:v>
                </c:pt>
                <c:pt idx="4">
                  <c:v>25.998308045139961</c:v>
                </c:pt>
                <c:pt idx="5">
                  <c:v>4.8791536363700052</c:v>
                </c:pt>
                <c:pt idx="6">
                  <c:v>8.8252607277957775</c:v>
                </c:pt>
              </c:numCache>
            </c:numRef>
          </c:val>
          <c:extLst>
            <c:ext xmlns:c16="http://schemas.microsoft.com/office/drawing/2014/chart" uri="{C3380CC4-5D6E-409C-BE32-E72D297353CC}">
              <c16:uniqueId val="{00000002-1DC9-4A67-8259-889221203E7D}"/>
            </c:ext>
          </c:extLst>
        </c:ser>
        <c:dLbls>
          <c:showLegendKey val="0"/>
          <c:showVal val="0"/>
          <c:showCatName val="0"/>
          <c:showSerName val="0"/>
          <c:showPercent val="0"/>
          <c:showBubbleSize val="0"/>
        </c:dLbls>
        <c:gapWidth val="80"/>
        <c:axId val="204826015"/>
        <c:axId val="1"/>
      </c:barChart>
      <c:catAx>
        <c:axId val="204826015"/>
        <c:scaling>
          <c:orientation val="maxMin"/>
        </c:scaling>
        <c:delete val="1"/>
        <c:axPos val="l"/>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04826015"/>
        <c:crosses val="autoZero"/>
        <c:crossBetween val="between"/>
        <c:majorUnit val="20"/>
      </c:valAx>
      <c:spPr>
        <a:solidFill>
          <a:srgbClr val="FFFFFF"/>
        </a:solid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&amp;C24</c:oddFooter>
    </c:headerFooter>
    <c:pageMargins b="0.98399999999999999" l="0.78700000000000003" r="0.78700000000000003" t="0.98399999999999999" header="0.51200000000000001" footer="0.51200000000000001"/>
    <c:pageSetup paperSize="9" orientation="landscape"/>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41234836626655E-2"/>
          <c:y val="0.10456761453368718"/>
          <c:w val="0.87173372299571761"/>
          <c:h val="0.73918486135882333"/>
        </c:manualLayout>
      </c:layout>
      <c:barChart>
        <c:barDir val="bar"/>
        <c:grouping val="percentStacked"/>
        <c:varyColors val="0"/>
        <c:ser>
          <c:idx val="0"/>
          <c:order val="0"/>
          <c:tx>
            <c:strRef>
              <c:f>'データ（居住地等別）（要確認）'!$C$223</c:f>
              <c:strCache>
                <c:ptCount val="1"/>
                <c:pt idx="0">
                  <c:v>利用している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'データ（居住地等別）（要確認）'!$B$224:$B$228</c:f>
              <c:strCache>
                <c:ptCount val="5"/>
                <c:pt idx="0">
                  <c:v>県計</c:v>
                </c:pt>
                <c:pt idx="1">
                  <c:v>県央</c:v>
                </c:pt>
                <c:pt idx="2">
                  <c:v>県南</c:v>
                </c:pt>
                <c:pt idx="3">
                  <c:v>沿岸</c:v>
                </c:pt>
                <c:pt idx="4">
                  <c:v>県北</c:v>
                </c:pt>
              </c:strCache>
            </c:strRef>
          </c:cat>
          <c:val>
            <c:numRef>
              <c:f>'データ（居住地等別）（要確認）'!$C$224:$C$228</c:f>
              <c:numCache>
                <c:formatCode>0.0</c:formatCode>
                <c:ptCount val="5"/>
                <c:pt idx="0">
                  <c:v>80.300000000000011</c:v>
                </c:pt>
                <c:pt idx="1">
                  <c:v>82.399999999999991</c:v>
                </c:pt>
                <c:pt idx="2">
                  <c:v>78.5</c:v>
                </c:pt>
                <c:pt idx="3">
                  <c:v>82.100000000000009</c:v>
                </c:pt>
                <c:pt idx="4">
                  <c:v>75.8</c:v>
                </c:pt>
              </c:numCache>
            </c:numRef>
          </c:val>
          <c:extLst>
            <c:ext xmlns:c16="http://schemas.microsoft.com/office/drawing/2014/chart" uri="{C3380CC4-5D6E-409C-BE32-E72D297353CC}">
              <c16:uniqueId val="{00000000-7BA9-4D8D-B532-F622D3B8F27C}"/>
            </c:ext>
          </c:extLst>
        </c:ser>
        <c:ser>
          <c:idx val="1"/>
          <c:order val="1"/>
          <c:tx>
            <c:strRef>
              <c:f>'データ（居住地等別）（要確認）'!$D$223</c:f>
              <c:strCache>
                <c:ptCount val="1"/>
                <c:pt idx="0">
                  <c:v>特に利用していない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'データ（居住地等別）（要確認）'!$B$224:$B$228</c:f>
              <c:strCache>
                <c:ptCount val="5"/>
                <c:pt idx="0">
                  <c:v>県計</c:v>
                </c:pt>
                <c:pt idx="1">
                  <c:v>県央</c:v>
                </c:pt>
                <c:pt idx="2">
                  <c:v>県南</c:v>
                </c:pt>
                <c:pt idx="3">
                  <c:v>沿岸</c:v>
                </c:pt>
                <c:pt idx="4">
                  <c:v>県北</c:v>
                </c:pt>
              </c:strCache>
            </c:strRef>
          </c:cat>
          <c:val>
            <c:numRef>
              <c:f>'データ（居住地等別）（要確認）'!$D$224:$D$228</c:f>
              <c:numCache>
                <c:formatCode>0.0</c:formatCode>
                <c:ptCount val="5"/>
                <c:pt idx="0">
                  <c:v>18.899999999999999</c:v>
                </c:pt>
                <c:pt idx="1">
                  <c:v>17.2</c:v>
                </c:pt>
                <c:pt idx="2">
                  <c:v>20.399999999999999</c:v>
                </c:pt>
                <c:pt idx="3">
                  <c:v>16.8</c:v>
                </c:pt>
                <c:pt idx="4">
                  <c:v>23.1</c:v>
                </c:pt>
              </c:numCache>
            </c:numRef>
          </c:val>
          <c:extLst>
            <c:ext xmlns:c16="http://schemas.microsoft.com/office/drawing/2014/chart" uri="{C3380CC4-5D6E-409C-BE32-E72D297353CC}">
              <c16:uniqueId val="{00000001-7BA9-4D8D-B532-F622D3B8F27C}"/>
            </c:ext>
          </c:extLst>
        </c:ser>
        <c:ser>
          <c:idx val="2"/>
          <c:order val="2"/>
          <c:tx>
            <c:strRef>
              <c:f>'データ（居住地等別）（要確認）'!$E$223</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1.966568338249754E-2"/>
                  <c:y val="0"/>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A9-4D8D-B532-F622D3B8F27C}"/>
                </c:ext>
              </c:extLst>
            </c:dLbl>
            <c:dLbl>
              <c:idx val="1"/>
              <c:layout>
                <c:manualLayout>
                  <c:x val="2.3234707286138783E-2"/>
                  <c:y val="3.7833115860376709E-7"/>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BA9-4D8D-B532-F622D3B8F27C}"/>
                </c:ext>
              </c:extLst>
            </c:dLbl>
            <c:dLbl>
              <c:idx val="2"/>
              <c:layout>
                <c:manualLayout>
                  <c:x val="2.359882005899705E-2"/>
                  <c:y val="0"/>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A9-4D8D-B532-F622D3B8F27C}"/>
                </c:ext>
              </c:extLst>
            </c:dLbl>
            <c:dLbl>
              <c:idx val="3"/>
              <c:layout>
                <c:manualLayout>
                  <c:x val="2.400170710368521E-2"/>
                  <c:y val="4.0504196234729918E-7"/>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A9-4D8D-B532-F622D3B8F27C}"/>
                </c:ext>
              </c:extLst>
            </c:dLbl>
            <c:dLbl>
              <c:idx val="4"/>
              <c:layout>
                <c:manualLayout>
                  <c:x val="2.359882005899705E-2"/>
                  <c:y val="0"/>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A9-4D8D-B532-F622D3B8F27C}"/>
                </c:ext>
              </c:extLst>
            </c:dLbl>
            <c:numFmt formatCode="0.0_ " sourceLinked="0"/>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'データ（居住地等別）（要確認）'!$B$224:$B$228</c:f>
              <c:strCache>
                <c:ptCount val="5"/>
                <c:pt idx="0">
                  <c:v>県計</c:v>
                </c:pt>
                <c:pt idx="1">
                  <c:v>県央</c:v>
                </c:pt>
                <c:pt idx="2">
                  <c:v>県南</c:v>
                </c:pt>
                <c:pt idx="3">
                  <c:v>沿岸</c:v>
                </c:pt>
                <c:pt idx="4">
                  <c:v>県北</c:v>
                </c:pt>
              </c:strCache>
            </c:strRef>
          </c:cat>
          <c:val>
            <c:numRef>
              <c:f>'データ（居住地等別）（要確認）'!$E$224:$E$228</c:f>
              <c:numCache>
                <c:formatCode>0.0</c:formatCode>
                <c:ptCount val="5"/>
                <c:pt idx="0">
                  <c:v>0.8</c:v>
                </c:pt>
                <c:pt idx="1">
                  <c:v>0.4</c:v>
                </c:pt>
                <c:pt idx="2">
                  <c:v>1.1000000000000001</c:v>
                </c:pt>
                <c:pt idx="3">
                  <c:v>1.1000000000000001</c:v>
                </c:pt>
                <c:pt idx="4">
                  <c:v>1.1000000000000001</c:v>
                </c:pt>
              </c:numCache>
            </c:numRef>
          </c:val>
          <c:extLst>
            <c:ext xmlns:c16="http://schemas.microsoft.com/office/drawing/2014/chart" uri="{C3380CC4-5D6E-409C-BE32-E72D297353CC}">
              <c16:uniqueId val="{00000007-7BA9-4D8D-B532-F622D3B8F27C}"/>
            </c:ext>
          </c:extLst>
        </c:ser>
        <c:dLbls>
          <c:showLegendKey val="0"/>
          <c:showVal val="0"/>
          <c:showCatName val="0"/>
          <c:showSerName val="0"/>
          <c:showPercent val="0"/>
          <c:showBubbleSize val="0"/>
        </c:dLbls>
        <c:gapWidth val="40"/>
        <c:overlap val="100"/>
        <c:axId val="204837055"/>
        <c:axId val="1"/>
      </c:barChart>
      <c:lineChart>
        <c:grouping val="standard"/>
        <c:varyColors val="0"/>
        <c:ser>
          <c:idx val="3"/>
          <c:order val="3"/>
          <c:tx>
            <c:strRef>
              <c:f>'データ（居住地等別）（要確認）'!$F$223</c:f>
              <c:strCache>
                <c:ptCount val="1"/>
              </c:strCache>
            </c:strRef>
          </c:tx>
          <c:spPr>
            <a:ln>
              <a:solidFill>
                <a:schemeClr val="bg1"/>
              </a:solidFill>
            </a:ln>
          </c:spPr>
          <c:marker>
            <c:symbol val="none"/>
          </c:marker>
          <c:val>
            <c:numRef>
              <c:f>'データ（居住地等別）（要確認）'!$F$224:$F$228</c:f>
              <c:numCache>
                <c:formatCode>General</c:formatCode>
                <c:ptCount val="5"/>
              </c:numCache>
            </c:numRef>
          </c:val>
          <c:smooth val="0"/>
          <c:extLst>
            <c:ext xmlns:c16="http://schemas.microsoft.com/office/drawing/2014/chart" uri="{C3380CC4-5D6E-409C-BE32-E72D297353CC}">
              <c16:uniqueId val="{00000008-7BA9-4D8D-B532-F622D3B8F27C}"/>
            </c:ext>
          </c:extLst>
        </c:ser>
        <c:dLbls>
          <c:showLegendKey val="0"/>
          <c:showVal val="0"/>
          <c:showCatName val="0"/>
          <c:showSerName val="0"/>
          <c:showPercent val="0"/>
          <c:showBubbleSize val="0"/>
        </c:dLbls>
        <c:marker val="1"/>
        <c:smooth val="0"/>
        <c:axId val="3"/>
        <c:axId val="4"/>
      </c:lineChart>
      <c:catAx>
        <c:axId val="204837055"/>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204837055"/>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19200699912510935"/>
          <c:y val="0.80072730039179885"/>
          <c:w val="0.65417510616051056"/>
          <c:h val="0.18116018106432352"/>
        </c:manualLayout>
      </c:layout>
      <c:overlay val="0"/>
      <c:spPr>
        <a:noFill/>
        <a:ln w="3175">
          <a:noFill/>
          <a:prstDash val="solid"/>
        </a:ln>
      </c:spPr>
      <c:txPr>
        <a:bodyPr/>
        <a:lstStyle/>
        <a:p>
          <a:pPr>
            <a:defRPr sz="895"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&amp;C49</c:oddFooter>
    </c:headerFooter>
    <c:pageMargins b="0.98399999999999999" l="0.78700000000000003" r="0.78700000000000003" t="0.98399999999999999" header="0.51200000000000001" footer="0.51200000000000001"/>
    <c:pageSetup paperSize="9" orientation="landscape"/>
  </c:printSettings>
  <c:userShapes r:id="rId1"/>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72317926207509E-2"/>
          <c:y val="0.10139877451440689"/>
          <c:w val="0.87299332301645405"/>
          <c:h val="0.74475651626098882"/>
        </c:manualLayout>
      </c:layout>
      <c:barChart>
        <c:barDir val="bar"/>
        <c:grouping val="percentStacked"/>
        <c:varyColors val="0"/>
        <c:ser>
          <c:idx val="0"/>
          <c:order val="0"/>
          <c:tx>
            <c:strRef>
              <c:f>'データ（居住地等別）（要確認）'!$C$229</c:f>
              <c:strCache>
                <c:ptCount val="1"/>
                <c:pt idx="0">
                  <c:v>利用している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'データ（居住地等別）（要確認）'!$B$230:$B$232</c:f>
              <c:strCache>
                <c:ptCount val="3"/>
                <c:pt idx="0">
                  <c:v>県計</c:v>
                </c:pt>
                <c:pt idx="1">
                  <c:v>男</c:v>
                </c:pt>
                <c:pt idx="2">
                  <c:v>女</c:v>
                </c:pt>
              </c:strCache>
            </c:strRef>
          </c:cat>
          <c:val>
            <c:numRef>
              <c:f>'データ（居住地等別）（要確認）'!$C$230:$C$232</c:f>
              <c:numCache>
                <c:formatCode>0.0</c:formatCode>
                <c:ptCount val="3"/>
                <c:pt idx="0">
                  <c:v>80.300000000000011</c:v>
                </c:pt>
                <c:pt idx="1">
                  <c:v>75.400000000000006</c:v>
                </c:pt>
                <c:pt idx="2">
                  <c:v>84.4</c:v>
                </c:pt>
              </c:numCache>
            </c:numRef>
          </c:val>
          <c:extLst>
            <c:ext xmlns:c16="http://schemas.microsoft.com/office/drawing/2014/chart" uri="{C3380CC4-5D6E-409C-BE32-E72D297353CC}">
              <c16:uniqueId val="{00000000-6ECE-48AB-86F8-248990D0B464}"/>
            </c:ext>
          </c:extLst>
        </c:ser>
        <c:ser>
          <c:idx val="1"/>
          <c:order val="1"/>
          <c:tx>
            <c:strRef>
              <c:f>'データ（居住地等別）（要確認）'!$D$229</c:f>
              <c:strCache>
                <c:ptCount val="1"/>
                <c:pt idx="0">
                  <c:v>特に利用していない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'データ（居住地等別）（要確認）'!$B$230:$B$232</c:f>
              <c:strCache>
                <c:ptCount val="3"/>
                <c:pt idx="0">
                  <c:v>県計</c:v>
                </c:pt>
                <c:pt idx="1">
                  <c:v>男</c:v>
                </c:pt>
                <c:pt idx="2">
                  <c:v>女</c:v>
                </c:pt>
              </c:strCache>
            </c:strRef>
          </c:cat>
          <c:val>
            <c:numRef>
              <c:f>'データ（居住地等別）（要確認）'!$D$230:$D$232</c:f>
              <c:numCache>
                <c:formatCode>0.0</c:formatCode>
                <c:ptCount val="3"/>
                <c:pt idx="0">
                  <c:v>18.899999999999999</c:v>
                </c:pt>
                <c:pt idx="1">
                  <c:v>24</c:v>
                </c:pt>
                <c:pt idx="2">
                  <c:v>14.6</c:v>
                </c:pt>
              </c:numCache>
            </c:numRef>
          </c:val>
          <c:extLst>
            <c:ext xmlns:c16="http://schemas.microsoft.com/office/drawing/2014/chart" uri="{C3380CC4-5D6E-409C-BE32-E72D297353CC}">
              <c16:uniqueId val="{00000001-6ECE-48AB-86F8-248990D0B464}"/>
            </c:ext>
          </c:extLst>
        </c:ser>
        <c:ser>
          <c:idx val="2"/>
          <c:order val="2"/>
          <c:tx>
            <c:strRef>
              <c:f>'データ（居住地等別）（要確認）'!$E$229</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1.966568338249754E-2"/>
                  <c:y val="2.2141451144382595E-17"/>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CE-48AB-86F8-248990D0B464}"/>
                </c:ext>
              </c:extLst>
            </c:dLbl>
            <c:dLbl>
              <c:idx val="1"/>
              <c:layout>
                <c:manualLayout>
                  <c:x val="2.3234707286138783E-2"/>
                  <c:y val="0"/>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ECE-48AB-86F8-248990D0B464}"/>
                </c:ext>
              </c:extLst>
            </c:dLbl>
            <c:dLbl>
              <c:idx val="2"/>
              <c:layout>
                <c:manualLayout>
                  <c:x val="2.5565388397246661E-2"/>
                  <c:y val="8.856580457753038E-17"/>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ECE-48AB-86F8-248990D0B464}"/>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'データ（居住地等別）（要確認）'!$B$230:$B$232</c:f>
              <c:strCache>
                <c:ptCount val="3"/>
                <c:pt idx="0">
                  <c:v>県計</c:v>
                </c:pt>
                <c:pt idx="1">
                  <c:v>男</c:v>
                </c:pt>
                <c:pt idx="2">
                  <c:v>女</c:v>
                </c:pt>
              </c:strCache>
            </c:strRef>
          </c:cat>
          <c:val>
            <c:numRef>
              <c:f>'データ（居住地等別）（要確認）'!$E$230:$E$232</c:f>
              <c:numCache>
                <c:formatCode>0.0</c:formatCode>
                <c:ptCount val="3"/>
                <c:pt idx="0">
                  <c:v>0.8</c:v>
                </c:pt>
                <c:pt idx="1">
                  <c:v>0.6</c:v>
                </c:pt>
                <c:pt idx="2">
                  <c:v>1</c:v>
                </c:pt>
              </c:numCache>
            </c:numRef>
          </c:val>
          <c:extLst>
            <c:ext xmlns:c16="http://schemas.microsoft.com/office/drawing/2014/chart" uri="{C3380CC4-5D6E-409C-BE32-E72D297353CC}">
              <c16:uniqueId val="{00000005-6ECE-48AB-86F8-248990D0B464}"/>
            </c:ext>
          </c:extLst>
        </c:ser>
        <c:dLbls>
          <c:showLegendKey val="0"/>
          <c:showVal val="0"/>
          <c:showCatName val="0"/>
          <c:showSerName val="0"/>
          <c:showPercent val="0"/>
          <c:showBubbleSize val="0"/>
        </c:dLbls>
        <c:gapWidth val="40"/>
        <c:overlap val="100"/>
        <c:axId val="204838015"/>
        <c:axId val="1"/>
      </c:barChart>
      <c:lineChart>
        <c:grouping val="standard"/>
        <c:varyColors val="0"/>
        <c:ser>
          <c:idx val="3"/>
          <c:order val="3"/>
          <c:tx>
            <c:strRef>
              <c:f>'データ（居住地等別）（要確認）'!$F$229</c:f>
              <c:strCache>
                <c:ptCount val="1"/>
              </c:strCache>
            </c:strRef>
          </c:tx>
          <c:spPr>
            <a:ln>
              <a:solidFill>
                <a:schemeClr val="bg1"/>
              </a:solidFill>
            </a:ln>
          </c:spPr>
          <c:marker>
            <c:symbol val="none"/>
          </c:marker>
          <c:val>
            <c:numRef>
              <c:f>'データ（居住地等別）（要確認）'!$F$230:$F$232</c:f>
              <c:numCache>
                <c:formatCode>General</c:formatCode>
                <c:ptCount val="3"/>
              </c:numCache>
            </c:numRef>
          </c:val>
          <c:smooth val="0"/>
          <c:extLst>
            <c:ext xmlns:c16="http://schemas.microsoft.com/office/drawing/2014/chart" uri="{C3380CC4-5D6E-409C-BE32-E72D297353CC}">
              <c16:uniqueId val="{00000006-6ECE-48AB-86F8-248990D0B464}"/>
            </c:ext>
          </c:extLst>
        </c:ser>
        <c:dLbls>
          <c:showLegendKey val="0"/>
          <c:showVal val="0"/>
          <c:showCatName val="0"/>
          <c:showSerName val="0"/>
          <c:showPercent val="0"/>
          <c:showBubbleSize val="0"/>
        </c:dLbls>
        <c:marker val="1"/>
        <c:smooth val="0"/>
        <c:axId val="3"/>
        <c:axId val="4"/>
      </c:lineChart>
      <c:catAx>
        <c:axId val="204838015"/>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204838015"/>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1946017967266287"/>
          <c:y val="0.84420587472862185"/>
          <c:w val="0.67256730076881976"/>
          <c:h val="0.13768153980752407"/>
        </c:manualLayout>
      </c:layout>
      <c:overlay val="0"/>
      <c:spPr>
        <a:noFill/>
        <a:ln w="3175">
          <a:noFill/>
          <a:prstDash val="solid"/>
        </a:ln>
      </c:spPr>
      <c:txPr>
        <a:bodyPr/>
        <a:lstStyle/>
        <a:p>
          <a:pPr>
            <a:defRPr sz="92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036326980866519E-2"/>
          <c:y val="0.1017547346310809"/>
          <c:w val="0.85311103503366426"/>
          <c:h val="0.74386219799272868"/>
        </c:manualLayout>
      </c:layout>
      <c:barChart>
        <c:barDir val="bar"/>
        <c:grouping val="percentStacked"/>
        <c:varyColors val="0"/>
        <c:ser>
          <c:idx val="0"/>
          <c:order val="0"/>
          <c:tx>
            <c:strRef>
              <c:f>'データ（居住地等別）（要確認）'!$C$233</c:f>
              <c:strCache>
                <c:ptCount val="1"/>
                <c:pt idx="0">
                  <c:v>利用している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'データ（居住地等別）（要確認）'!$B$234:$B$241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'データ（居住地等別）（要確認）'!$C$234:$C$241</c:f>
              <c:numCache>
                <c:formatCode>0.0</c:formatCode>
                <c:ptCount val="8"/>
                <c:pt idx="0">
                  <c:v>80.300000000000011</c:v>
                </c:pt>
                <c:pt idx="1">
                  <c:v>55.8</c:v>
                </c:pt>
                <c:pt idx="2">
                  <c:v>69.3</c:v>
                </c:pt>
                <c:pt idx="3">
                  <c:v>78.2</c:v>
                </c:pt>
                <c:pt idx="4">
                  <c:v>80.099999999999994</c:v>
                </c:pt>
                <c:pt idx="5">
                  <c:v>83.9</c:v>
                </c:pt>
                <c:pt idx="6">
                  <c:v>81.5</c:v>
                </c:pt>
                <c:pt idx="7">
                  <c:v>81.400000000000006</c:v>
                </c:pt>
              </c:numCache>
            </c:numRef>
          </c:val>
          <c:extLst>
            <c:ext xmlns:c16="http://schemas.microsoft.com/office/drawing/2014/chart" uri="{C3380CC4-5D6E-409C-BE32-E72D297353CC}">
              <c16:uniqueId val="{00000000-0C96-4F9A-B9B6-5E744DFEF002}"/>
            </c:ext>
          </c:extLst>
        </c:ser>
        <c:ser>
          <c:idx val="1"/>
          <c:order val="1"/>
          <c:tx>
            <c:strRef>
              <c:f>'データ（居住地等別）（要確認）'!$D$233</c:f>
              <c:strCache>
                <c:ptCount val="1"/>
                <c:pt idx="0">
                  <c:v>特に利用していない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'データ（居住地等別）（要確認）'!$B$234:$B$241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'データ（居住地等別）（要確認）'!$D$234:$D$241</c:f>
              <c:numCache>
                <c:formatCode>0.0</c:formatCode>
                <c:ptCount val="8"/>
                <c:pt idx="0">
                  <c:v>18.899999999999999</c:v>
                </c:pt>
                <c:pt idx="1">
                  <c:v>43.1</c:v>
                </c:pt>
                <c:pt idx="2">
                  <c:v>30.7</c:v>
                </c:pt>
                <c:pt idx="3">
                  <c:v>21.4</c:v>
                </c:pt>
                <c:pt idx="4">
                  <c:v>19.899999999999999</c:v>
                </c:pt>
                <c:pt idx="5">
                  <c:v>15.8</c:v>
                </c:pt>
                <c:pt idx="6">
                  <c:v>18</c:v>
                </c:pt>
                <c:pt idx="7">
                  <c:v>16.8</c:v>
                </c:pt>
              </c:numCache>
            </c:numRef>
          </c:val>
          <c:extLst>
            <c:ext xmlns:c16="http://schemas.microsoft.com/office/drawing/2014/chart" uri="{C3380CC4-5D6E-409C-BE32-E72D297353CC}">
              <c16:uniqueId val="{00000001-0C96-4F9A-B9B6-5E744DFEF002}"/>
            </c:ext>
          </c:extLst>
        </c:ser>
        <c:ser>
          <c:idx val="2"/>
          <c:order val="2"/>
          <c:tx>
            <c:strRef>
              <c:f>'データ（居住地等別）（要確認）'!$E$233</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2.420314533854E-2"/>
                  <c:y val="4.0504196234729918E-7"/>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96-4F9A-B9B6-5E744DFEF002}"/>
                </c:ext>
              </c:extLst>
            </c:dLbl>
            <c:dLbl>
              <c:idx val="1"/>
              <c:layout>
                <c:manualLayout>
                  <c:x val="2.3930179459274909E-2"/>
                  <c:y val="1.2151258870654742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C96-4F9A-B9B6-5E744DFEF002}"/>
                </c:ext>
              </c:extLst>
            </c:dLbl>
            <c:dLbl>
              <c:idx val="2"/>
              <c:layout>
                <c:manualLayout>
                  <c:x val="2.1993811749140956E-2"/>
                  <c:y val="4.0504196234729918E-7"/>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C96-4F9A-B9B6-5E744DFEF002}"/>
                </c:ext>
              </c:extLst>
            </c:dLbl>
            <c:dLbl>
              <c:idx val="3"/>
              <c:layout>
                <c:manualLayout>
                  <c:x val="2.2386787017476473E-2"/>
                  <c:y val="-5.1403875441495264E-3"/>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C96-4F9A-B9B6-5E744DFEF002}"/>
                </c:ext>
              </c:extLst>
            </c:dLbl>
            <c:dLbl>
              <c:idx val="4"/>
              <c:layout>
                <c:manualLayout>
                  <c:x val="1.8211955110667349E-2"/>
                  <c:y val="1.5133240617012487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C96-4F9A-B9B6-5E744DFEF002}"/>
                </c:ext>
              </c:extLst>
            </c:dLbl>
            <c:dLbl>
              <c:idx val="5"/>
              <c:layout>
                <c:manualLayout>
                  <c:x val="2.1416789637320549E-2"/>
                  <c:y val="1.1349930462759366E-6"/>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C96-4F9A-B9B6-5E744DFEF002}"/>
                </c:ext>
              </c:extLst>
            </c:dLbl>
            <c:dLbl>
              <c:idx val="6"/>
              <c:layout>
                <c:manualLayout>
                  <c:x val="2.3234707286138925E-2"/>
                  <c:y val="0"/>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C96-4F9A-B9B6-5E744DFEF002}"/>
                </c:ext>
              </c:extLst>
            </c:dLbl>
            <c:dLbl>
              <c:idx val="7"/>
              <c:layout>
                <c:manualLayout>
                  <c:x val="2.7934873994409234E-2"/>
                  <c:y val="8.1008392469459836E-7"/>
                </c:manualLayout>
              </c:layout>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C96-4F9A-B9B6-5E744DFEF002}"/>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'データ（居住地等別）（要確認）'!$B$234:$B$241</c:f>
              <c:strCache>
                <c:ptCount val="8"/>
                <c:pt idx="0">
                  <c:v>県計</c:v>
                </c:pt>
                <c:pt idx="1">
                  <c:v>18･19歳</c:v>
                </c:pt>
                <c:pt idx="2">
                  <c:v>20歳代</c:v>
                </c:pt>
                <c:pt idx="3">
                  <c:v>30歳代</c:v>
                </c:pt>
                <c:pt idx="4">
                  <c:v>40歳代</c:v>
                </c:pt>
                <c:pt idx="5">
                  <c:v>50歳代</c:v>
                </c:pt>
                <c:pt idx="6">
                  <c:v>60歳代</c:v>
                </c:pt>
                <c:pt idx="7">
                  <c:v>70歳～</c:v>
                </c:pt>
              </c:strCache>
            </c:strRef>
          </c:cat>
          <c:val>
            <c:numRef>
              <c:f>'データ（居住地等別）（要確認）'!$E$234:$E$241</c:f>
              <c:numCache>
                <c:formatCode>0.0</c:formatCode>
                <c:ptCount val="8"/>
                <c:pt idx="0">
                  <c:v>0.8</c:v>
                </c:pt>
                <c:pt idx="1">
                  <c:v>1.1000000000000001</c:v>
                </c:pt>
                <c:pt idx="2">
                  <c:v>0</c:v>
                </c:pt>
                <c:pt idx="3">
                  <c:v>0.4</c:v>
                </c:pt>
                <c:pt idx="4">
                  <c:v>0</c:v>
                </c:pt>
                <c:pt idx="5">
                  <c:v>0.3</c:v>
                </c:pt>
                <c:pt idx="6">
                  <c:v>0.5</c:v>
                </c:pt>
                <c:pt idx="7">
                  <c:v>1.8</c:v>
                </c:pt>
              </c:numCache>
            </c:numRef>
          </c:val>
          <c:extLst>
            <c:ext xmlns:c16="http://schemas.microsoft.com/office/drawing/2014/chart" uri="{C3380CC4-5D6E-409C-BE32-E72D297353CC}">
              <c16:uniqueId val="{0000000A-0C96-4F9A-B9B6-5E744DFEF002}"/>
            </c:ext>
          </c:extLst>
        </c:ser>
        <c:dLbls>
          <c:showLegendKey val="0"/>
          <c:showVal val="0"/>
          <c:showCatName val="0"/>
          <c:showSerName val="0"/>
          <c:showPercent val="0"/>
          <c:showBubbleSize val="0"/>
        </c:dLbls>
        <c:gapWidth val="40"/>
        <c:overlap val="100"/>
        <c:axId val="204841855"/>
        <c:axId val="1"/>
      </c:barChart>
      <c:lineChart>
        <c:grouping val="standard"/>
        <c:varyColors val="0"/>
        <c:ser>
          <c:idx val="3"/>
          <c:order val="3"/>
          <c:tx>
            <c:strRef>
              <c:f>'データ（居住地等別）（要確認）'!$F$233</c:f>
              <c:strCache>
                <c:ptCount val="1"/>
              </c:strCache>
            </c:strRef>
          </c:tx>
          <c:spPr>
            <a:ln>
              <a:solidFill>
                <a:schemeClr val="bg1"/>
              </a:solidFill>
            </a:ln>
          </c:spPr>
          <c:marker>
            <c:symbol val="none"/>
          </c:marker>
          <c:val>
            <c:numRef>
              <c:f>'データ（居住地等別）（要確認）'!$F$234:$F$241</c:f>
              <c:numCache>
                <c:formatCode>0.0</c:formatCode>
                <c:ptCount val="8"/>
              </c:numCache>
            </c:numRef>
          </c:val>
          <c:smooth val="0"/>
          <c:extLst>
            <c:ext xmlns:c16="http://schemas.microsoft.com/office/drawing/2014/chart" uri="{C3380CC4-5D6E-409C-BE32-E72D297353CC}">
              <c16:uniqueId val="{0000000B-0C96-4F9A-B9B6-5E744DFEF002}"/>
            </c:ext>
          </c:extLst>
        </c:ser>
        <c:dLbls>
          <c:showLegendKey val="0"/>
          <c:showVal val="0"/>
          <c:showCatName val="0"/>
          <c:showSerName val="0"/>
          <c:showPercent val="0"/>
          <c:showBubbleSize val="0"/>
        </c:dLbls>
        <c:marker val="1"/>
        <c:smooth val="0"/>
        <c:axId val="3"/>
        <c:axId val="4"/>
      </c:lineChart>
      <c:catAx>
        <c:axId val="204841855"/>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日本語用のフォントを使用)"/>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min val="0"/>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204841855"/>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0.0"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19511751274993064"/>
          <c:y val="0.86352961666828687"/>
          <c:w val="0.6990441072914666"/>
          <c:h val="0.12350174978127734"/>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取り組んでいない理由（複数回答）</a:t>
            </a:r>
          </a:p>
        </c:rich>
      </c:tx>
      <c:layout>
        <c:manualLayout>
          <c:xMode val="edge"/>
          <c:yMode val="edge"/>
          <c:x val="0.1901923062941232"/>
          <c:y val="2.98913274138605E-2"/>
        </c:manualLayout>
      </c:layout>
      <c:overlay val="0"/>
      <c:spPr>
        <a:noFill/>
        <a:ln w="25400">
          <a:noFill/>
        </a:ln>
      </c:spPr>
    </c:title>
    <c:autoTitleDeleted val="0"/>
    <c:plotArea>
      <c:layout>
        <c:manualLayout>
          <c:layoutTarget val="inner"/>
          <c:xMode val="edge"/>
          <c:yMode val="edge"/>
          <c:x val="9.3023361445496E-2"/>
          <c:y val="0.16739130434782609"/>
          <c:w val="0.81997338975287359"/>
          <c:h val="0.79089629753727597"/>
        </c:manualLayout>
      </c:layout>
      <c:barChart>
        <c:barDir val="bar"/>
        <c:grouping val="clustered"/>
        <c:varyColors val="0"/>
        <c:ser>
          <c:idx val="1"/>
          <c:order val="0"/>
          <c:spPr>
            <a:pattFill prst="openDmnd">
              <a:fgClr>
                <a:srgbClr val="FF0000"/>
              </a:fgClr>
              <a:bgClr>
                <a:schemeClr val="bg1"/>
              </a:bgClr>
            </a:pattFill>
            <a:ln w="12700">
              <a:solidFill>
                <a:srgbClr val="000000"/>
              </a:solidFill>
              <a:prstDash val="solid"/>
            </a:ln>
          </c:spPr>
          <c:invertIfNegative val="0"/>
          <c:dPt>
            <c:idx val="1"/>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0-8F1C-4CBA-840D-12CC81DD027A}"/>
              </c:ext>
            </c:extLst>
          </c:dPt>
          <c:dPt>
            <c:idx val="2"/>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1-8F1C-4CBA-840D-12CC81DD027A}"/>
              </c:ext>
            </c:extLst>
          </c:dPt>
          <c:dPt>
            <c:idx val="3"/>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2-8F1C-4CBA-840D-12CC81DD027A}"/>
              </c:ext>
            </c:extLst>
          </c:dPt>
          <c:dPt>
            <c:idx val="4"/>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3-8F1C-4CBA-840D-12CC81DD027A}"/>
              </c:ext>
            </c:extLst>
          </c:dPt>
          <c:dPt>
            <c:idx val="5"/>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4-8F1C-4CBA-840D-12CC81DD027A}"/>
              </c:ext>
            </c:extLst>
          </c:dPt>
          <c:dPt>
            <c:idx val="6"/>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5-8F1C-4CBA-840D-12CC81DD027A}"/>
              </c:ext>
            </c:extLst>
          </c:dPt>
          <c:dPt>
            <c:idx val="7"/>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6-8F1C-4CBA-840D-12CC81DD027A}"/>
              </c:ext>
            </c:extLst>
          </c:dPt>
          <c:dPt>
            <c:idx val="8"/>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7-8F1C-4CBA-840D-12CC81DD027A}"/>
              </c:ext>
            </c:extLst>
          </c:dPt>
          <c:dPt>
            <c:idx val="9"/>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8-8F1C-4CBA-840D-12CC81DD027A}"/>
              </c:ext>
            </c:extLst>
          </c:dPt>
          <c:dPt>
            <c:idx val="10"/>
            <c:invertIfNegative val="0"/>
            <c:bubble3D val="0"/>
            <c:spPr>
              <a:pattFill prst="openDmnd">
                <a:fgClr>
                  <a:srgbClr val="FF0000"/>
                </a:fgClr>
                <a:bgClr>
                  <a:schemeClr val="bg1"/>
                </a:bgClr>
              </a:pattFill>
              <a:ln w="9525">
                <a:solidFill>
                  <a:srgbClr val="000000"/>
                </a:solidFill>
                <a:prstDash val="solid"/>
              </a:ln>
            </c:spPr>
            <c:extLst>
              <c:ext xmlns:c16="http://schemas.microsoft.com/office/drawing/2014/chart" uri="{C3380CC4-5D6E-409C-BE32-E72D297353CC}">
                <c16:uniqueId val="{00000009-8F1C-4CBA-840D-12CC81DD027A}"/>
              </c:ext>
            </c:extLst>
          </c:dPt>
          <c:dLbls>
            <c:dLbl>
              <c:idx val="0"/>
              <c:layout>
                <c:manualLayout>
                  <c:x val="2.2160664819944598E-2"/>
                  <c:y val="2.2385261543799562E-7"/>
                </c:manualLayout>
              </c:layout>
              <c:spPr>
                <a:noFill/>
                <a:ln w="25400">
                  <a:noFill/>
                </a:ln>
              </c:spPr>
              <c:txPr>
                <a:bodyPr/>
                <a:lstStyle/>
                <a:p>
                  <a:pPr>
                    <a:defRPr sz="1050" b="1"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1C-4CBA-840D-12CC81DD027A}"/>
                </c:ext>
              </c:extLst>
            </c:dLbl>
            <c:spPr>
              <a:noFill/>
              <a:ln w="25400">
                <a:noFill/>
              </a:ln>
            </c:spPr>
            <c:txPr>
              <a:bodyPr wrap="square" lIns="38100" tIns="19050" rIns="38100" bIns="19050" anchor="ctr">
                <a:spAutoFit/>
              </a:bodyPr>
              <a:lstStyle/>
              <a:p>
                <a:pPr>
                  <a:defRPr sz="1050" b="1"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'データ（Q1～Q12)'!$K$10:$U$10</c:f>
              <c:strCache>
                <c:ptCount val="11"/>
                <c:pt idx="0">
                  <c:v>仕事や家事が忙しくて取り組む時間がないから</c:v>
                </c:pt>
                <c:pt idx="1">
                  <c:v>関心がないから</c:v>
                </c:pt>
                <c:pt idx="2">
                  <c:v>費用がかかるから</c:v>
                </c:pt>
                <c:pt idx="3">
                  <c:v>どのようにして取り組めばよいのかわからないから</c:v>
                </c:pt>
                <c:pt idx="4">
                  <c:v>内容・時間・場所・費用など、必要な情報が十分に手に入らないから</c:v>
                </c:pt>
                <c:pt idx="5">
                  <c:v>身近なところに取り組むための場所や施設がないから</c:v>
                </c:pt>
                <c:pt idx="6">
                  <c:v>一緒に取り組む仲間がいないから</c:v>
                </c:pt>
                <c:pt idx="7">
                  <c:v>自分の希望に沿う内容の講座などがないから</c:v>
                </c:pt>
                <c:pt idx="8">
                  <c:v>家族や職場など、周囲の理解が得られないから</c:v>
                </c:pt>
                <c:pt idx="9">
                  <c:v>その他</c:v>
                </c:pt>
                <c:pt idx="10">
                  <c:v>不明</c:v>
                </c:pt>
              </c:strCache>
            </c:strRef>
          </c:cat>
          <c:val>
            <c:numRef>
              <c:f>'データ（Q1～Q12)'!$K$11:$U$11</c:f>
              <c:numCache>
                <c:formatCode>0.0</c:formatCode>
                <c:ptCount val="11"/>
                <c:pt idx="0">
                  <c:v>46.383935993469109</c:v>
                </c:pt>
                <c:pt idx="1">
                  <c:v>32.337939448435947</c:v>
                </c:pt>
                <c:pt idx="2">
                  <c:v>23.664793755250248</c:v>
                </c:pt>
                <c:pt idx="3">
                  <c:v>19.794093871974997</c:v>
                </c:pt>
                <c:pt idx="4">
                  <c:v>14.260415386546603</c:v>
                </c:pt>
                <c:pt idx="5">
                  <c:v>11.857774724767772</c:v>
                </c:pt>
                <c:pt idx="6">
                  <c:v>11.584346336658326</c:v>
                </c:pt>
                <c:pt idx="7">
                  <c:v>6.9722059287350815</c:v>
                </c:pt>
                <c:pt idx="8">
                  <c:v>1.3258476030236346</c:v>
                </c:pt>
                <c:pt idx="9">
                  <c:v>8.5389063045795464</c:v>
                </c:pt>
                <c:pt idx="10">
                  <c:v>0.6217587016850511</c:v>
                </c:pt>
              </c:numCache>
            </c:numRef>
          </c:val>
          <c:extLst>
            <c:ext xmlns:c16="http://schemas.microsoft.com/office/drawing/2014/chart" uri="{C3380CC4-5D6E-409C-BE32-E72D297353CC}">
              <c16:uniqueId val="{0000000B-8F1C-4CBA-840D-12CC81DD027A}"/>
            </c:ext>
          </c:extLst>
        </c:ser>
        <c:dLbls>
          <c:showLegendKey val="0"/>
          <c:showVal val="0"/>
          <c:showCatName val="0"/>
          <c:showSerName val="0"/>
          <c:showPercent val="0"/>
          <c:showBubbleSize val="0"/>
        </c:dLbls>
        <c:gapWidth val="80"/>
        <c:axId val="191272767"/>
        <c:axId val="1"/>
      </c:barChart>
      <c:catAx>
        <c:axId val="191272767"/>
        <c:scaling>
          <c:orientation val="maxMin"/>
        </c:scaling>
        <c:delete val="1"/>
        <c:axPos val="l"/>
        <c:numFmt formatCode="General" sourceLinked="1"/>
        <c:majorTickMark val="out"/>
        <c:minorTickMark val="none"/>
        <c:tickLblPos val="nextTo"/>
        <c:crossAx val="1"/>
        <c:crosses val="autoZero"/>
        <c:auto val="0"/>
        <c:lblAlgn val="ctr"/>
        <c:lblOffset val="100"/>
        <c:noMultiLvlLbl val="0"/>
      </c:catAx>
      <c:valAx>
        <c:axId val="1"/>
        <c:scaling>
          <c:orientation val="minMax"/>
          <c:max val="60"/>
        </c:scaling>
        <c:delete val="0"/>
        <c:axPos val="t"/>
        <c:numFmt formatCode="0&quot;%&quot;"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91272767"/>
        <c:crosses val="autoZero"/>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41234836626655E-2"/>
          <c:y val="0.10456761453368718"/>
          <c:w val="0.87173372299571761"/>
          <c:h val="0.73918486135882333"/>
        </c:manualLayout>
      </c:layout>
      <c:barChart>
        <c:barDir val="bar"/>
        <c:grouping val="percentStacked"/>
        <c:varyColors val="0"/>
        <c:ser>
          <c:idx val="0"/>
          <c:order val="0"/>
          <c:tx>
            <c:strRef>
              <c:f>'データ（居住地等別）（要確認）'!$C$3</c:f>
              <c:strCache>
                <c:ptCount val="1"/>
                <c:pt idx="0">
                  <c:v>取り組んでいる</c:v>
                </c:pt>
              </c:strCache>
            </c:strRef>
          </c:tx>
          <c:spPr>
            <a:pattFill prst="openDmnd">
              <a:fgClr>
                <a:srgbClr val="FF0000"/>
              </a:fgClr>
              <a:bgClr>
                <a:schemeClr val="bg1"/>
              </a:bgClr>
            </a:pattFill>
            <a:ln w="12700">
              <a:solidFill>
                <a:srgbClr val="000000"/>
              </a:solidFill>
              <a:prstDash val="solid"/>
            </a:ln>
          </c:spPr>
          <c:invertIfNegative val="0"/>
          <c:dLbls>
            <c:spPr>
              <a:noFill/>
              <a:ln w="25400">
                <a:noFill/>
              </a:ln>
            </c:spPr>
            <c:txPr>
              <a:bodyPr/>
              <a:lstStyle/>
              <a:p>
                <a:pPr algn="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'データ（居住地等別）（要確認）'!$B$4:$B$8</c:f>
              <c:strCache>
                <c:ptCount val="5"/>
                <c:pt idx="0">
                  <c:v>県計</c:v>
                </c:pt>
                <c:pt idx="1">
                  <c:v>県央</c:v>
                </c:pt>
                <c:pt idx="2">
                  <c:v>県南</c:v>
                </c:pt>
                <c:pt idx="3">
                  <c:v>沿岸</c:v>
                </c:pt>
                <c:pt idx="4">
                  <c:v>県北</c:v>
                </c:pt>
              </c:strCache>
            </c:strRef>
          </c:cat>
          <c:val>
            <c:numRef>
              <c:f>'データ（居住地等別）（要確認）'!$C$4:$C$8</c:f>
              <c:numCache>
                <c:formatCode>0.0</c:formatCode>
                <c:ptCount val="5"/>
                <c:pt idx="0">
                  <c:v>45.2</c:v>
                </c:pt>
                <c:pt idx="1">
                  <c:v>50.499999999999993</c:v>
                </c:pt>
                <c:pt idx="2">
                  <c:v>43.6</c:v>
                </c:pt>
                <c:pt idx="3">
                  <c:v>40.1</c:v>
                </c:pt>
                <c:pt idx="4">
                  <c:v>36.200000000000003</c:v>
                </c:pt>
              </c:numCache>
            </c:numRef>
          </c:val>
          <c:extLst>
            <c:ext xmlns:c16="http://schemas.microsoft.com/office/drawing/2014/chart" uri="{C3380CC4-5D6E-409C-BE32-E72D297353CC}">
              <c16:uniqueId val="{00000000-8CF4-4555-A74C-744B2A9C317D}"/>
            </c:ext>
          </c:extLst>
        </c:ser>
        <c:ser>
          <c:idx val="1"/>
          <c:order val="1"/>
          <c:tx>
            <c:strRef>
              <c:f>'データ（居住地等別）（要確認）'!$D$3</c:f>
              <c:strCache>
                <c:ptCount val="1"/>
                <c:pt idx="0">
                  <c:v>取り組んでいない</c:v>
                </c:pt>
              </c:strCache>
            </c:strRef>
          </c:tx>
          <c:spPr>
            <a:pattFill prst="divot">
              <a:fgClr>
                <a:srgbClr val="00B050"/>
              </a:fgClr>
              <a:bgClr>
                <a:schemeClr val="bg1"/>
              </a:bgClr>
            </a:pattFill>
            <a:ln w="12700">
              <a:solidFill>
                <a:srgbClr val="000000"/>
              </a:solidFill>
              <a:prstDash val="solid"/>
            </a:ln>
          </c:spPr>
          <c:invertIfNegative val="0"/>
          <c:dLbls>
            <c:spPr>
              <a:noFill/>
              <a:ln w="25400">
                <a:noFill/>
              </a:ln>
            </c:spPr>
            <c:txPr>
              <a:bodyPr/>
              <a:lstStyle/>
              <a:p>
                <a:pPr>
                  <a:defRPr sz="1200" b="1" i="0" u="none" strike="noStrike" baseline="0">
                    <a:solidFill>
                      <a:schemeClr val="tx1"/>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'データ（居住地等別）（要確認）'!$B$4:$B$8</c:f>
              <c:strCache>
                <c:ptCount val="5"/>
                <c:pt idx="0">
                  <c:v>県計</c:v>
                </c:pt>
                <c:pt idx="1">
                  <c:v>県央</c:v>
                </c:pt>
                <c:pt idx="2">
                  <c:v>県南</c:v>
                </c:pt>
                <c:pt idx="3">
                  <c:v>沿岸</c:v>
                </c:pt>
                <c:pt idx="4">
                  <c:v>県北</c:v>
                </c:pt>
              </c:strCache>
            </c:strRef>
          </c:cat>
          <c:val>
            <c:numRef>
              <c:f>'データ（居住地等別）（要確認）'!$D$4:$D$8</c:f>
              <c:numCache>
                <c:formatCode>0.0</c:formatCode>
                <c:ptCount val="5"/>
                <c:pt idx="0">
                  <c:v>53.3</c:v>
                </c:pt>
                <c:pt idx="1">
                  <c:v>48.2</c:v>
                </c:pt>
                <c:pt idx="2">
                  <c:v>54.8</c:v>
                </c:pt>
                <c:pt idx="3">
                  <c:v>57.8</c:v>
                </c:pt>
                <c:pt idx="4">
                  <c:v>62.499999999999993</c:v>
                </c:pt>
              </c:numCache>
            </c:numRef>
          </c:val>
          <c:extLst>
            <c:ext xmlns:c16="http://schemas.microsoft.com/office/drawing/2014/chart" uri="{C3380CC4-5D6E-409C-BE32-E72D297353CC}">
              <c16:uniqueId val="{00000001-8CF4-4555-A74C-744B2A9C317D}"/>
            </c:ext>
          </c:extLst>
        </c:ser>
        <c:ser>
          <c:idx val="2"/>
          <c:order val="2"/>
          <c:tx>
            <c:strRef>
              <c:f>'データ（居住地等別）（要確認）'!$E$3</c:f>
              <c:strCache>
                <c:ptCount val="1"/>
                <c:pt idx="0">
                  <c:v>不明</c:v>
                </c:pt>
              </c:strCache>
            </c:strRef>
          </c:tx>
          <c:spPr>
            <a:pattFill prst="pct25">
              <a:fgClr>
                <a:schemeClr val="accent4">
                  <a:lumMod val="60000"/>
                  <a:lumOff val="40000"/>
                </a:schemeClr>
              </a:fgClr>
              <a:bgClr>
                <a:schemeClr val="bg1"/>
              </a:bgClr>
            </a:pattFill>
            <a:ln w="12700">
              <a:solidFill>
                <a:srgbClr val="000000"/>
              </a:solidFill>
              <a:prstDash val="solid"/>
            </a:ln>
          </c:spPr>
          <c:invertIfNegative val="0"/>
          <c:dLbls>
            <c:dLbl>
              <c:idx val="0"/>
              <c:layout>
                <c:manualLayout>
                  <c:x val="2.1256038647342854E-2"/>
                  <c:y val="0"/>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CF4-4555-A74C-744B2A9C317D}"/>
                </c:ext>
              </c:extLst>
            </c:dLbl>
            <c:dLbl>
              <c:idx val="1"/>
              <c:layout>
                <c:manualLayout>
                  <c:x val="2.3188405797101307E-2"/>
                  <c:y val="4.428290228876519E-17"/>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CF4-4555-A74C-744B2A9C317D}"/>
                </c:ext>
              </c:extLst>
            </c:dLbl>
            <c:dLbl>
              <c:idx val="2"/>
              <c:layout>
                <c:manualLayout>
                  <c:x val="2.318840579710145E-2"/>
                  <c:y val="0"/>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CF4-4555-A74C-744B2A9C317D}"/>
                </c:ext>
              </c:extLst>
            </c:dLbl>
            <c:dLbl>
              <c:idx val="3"/>
              <c:layout>
                <c:manualLayout>
                  <c:x val="2.512077294685976E-2"/>
                  <c:y val="0"/>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CF4-4555-A74C-744B2A9C317D}"/>
                </c:ext>
              </c:extLst>
            </c:dLbl>
            <c:dLbl>
              <c:idx val="4"/>
              <c:layout>
                <c:manualLayout>
                  <c:x val="2.1256038647342997E-2"/>
                  <c:y val="0"/>
                </c:manualLayout>
              </c:layout>
              <c:numFmt formatCode="0.0_ " sourceLinked="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CF4-4555-A74C-744B2A9C317D}"/>
                </c:ext>
              </c:extLst>
            </c:dLbl>
            <c:numFmt formatCode="0.0_ " sourceLinked="0"/>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'データ（居住地等別）（要確認）'!$B$4:$B$8</c:f>
              <c:strCache>
                <c:ptCount val="5"/>
                <c:pt idx="0">
                  <c:v>県計</c:v>
                </c:pt>
                <c:pt idx="1">
                  <c:v>県央</c:v>
                </c:pt>
                <c:pt idx="2">
                  <c:v>県南</c:v>
                </c:pt>
                <c:pt idx="3">
                  <c:v>沿岸</c:v>
                </c:pt>
                <c:pt idx="4">
                  <c:v>県北</c:v>
                </c:pt>
              </c:strCache>
            </c:strRef>
          </c:cat>
          <c:val>
            <c:numRef>
              <c:f>'データ（居住地等別）（要確認）'!$E$4:$E$8</c:f>
              <c:numCache>
                <c:formatCode>0.0</c:formatCode>
                <c:ptCount val="5"/>
                <c:pt idx="0">
                  <c:v>1.5</c:v>
                </c:pt>
                <c:pt idx="1">
                  <c:v>1.3</c:v>
                </c:pt>
                <c:pt idx="2">
                  <c:v>1.6</c:v>
                </c:pt>
                <c:pt idx="3">
                  <c:v>2.1</c:v>
                </c:pt>
                <c:pt idx="4">
                  <c:v>1.3</c:v>
                </c:pt>
              </c:numCache>
            </c:numRef>
          </c:val>
          <c:extLst>
            <c:ext xmlns:c16="http://schemas.microsoft.com/office/drawing/2014/chart" uri="{C3380CC4-5D6E-409C-BE32-E72D297353CC}">
              <c16:uniqueId val="{00000007-8CF4-4555-A74C-744B2A9C317D}"/>
            </c:ext>
          </c:extLst>
        </c:ser>
        <c:dLbls>
          <c:showLegendKey val="0"/>
          <c:showVal val="0"/>
          <c:showCatName val="0"/>
          <c:showSerName val="0"/>
          <c:showPercent val="0"/>
          <c:showBubbleSize val="0"/>
        </c:dLbls>
        <c:gapWidth val="40"/>
        <c:overlap val="100"/>
        <c:axId val="191275167"/>
        <c:axId val="1"/>
      </c:barChart>
      <c:lineChart>
        <c:grouping val="standard"/>
        <c:varyColors val="0"/>
        <c:ser>
          <c:idx val="3"/>
          <c:order val="3"/>
          <c:tx>
            <c:strRef>
              <c:f>'データ（居住地等別）（要確認）'!$F$3</c:f>
              <c:strCache>
                <c:ptCount val="1"/>
              </c:strCache>
            </c:strRef>
          </c:tx>
          <c:spPr>
            <a:ln>
              <a:solidFill>
                <a:schemeClr val="bg1"/>
              </a:solidFill>
            </a:ln>
          </c:spPr>
          <c:marker>
            <c:symbol val="none"/>
          </c:marker>
          <c:val>
            <c:numRef>
              <c:f>'データ（居住地等別）（要確認）'!$F$4:$F$8</c:f>
              <c:numCache>
                <c:formatCode>General</c:formatCode>
                <c:ptCount val="5"/>
              </c:numCache>
            </c:numRef>
          </c:val>
          <c:smooth val="0"/>
          <c:extLst>
            <c:ext xmlns:c16="http://schemas.microsoft.com/office/drawing/2014/chart" uri="{C3380CC4-5D6E-409C-BE32-E72D297353CC}">
              <c16:uniqueId val="{00000008-8CF4-4555-A74C-744B2A9C317D}"/>
            </c:ext>
          </c:extLst>
        </c:ser>
        <c:dLbls>
          <c:showLegendKey val="0"/>
          <c:showVal val="0"/>
          <c:showCatName val="0"/>
          <c:showSerName val="0"/>
          <c:showPercent val="0"/>
          <c:showBubbleSize val="0"/>
        </c:dLbls>
        <c:marker val="1"/>
        <c:smooth val="0"/>
        <c:axId val="3"/>
        <c:axId val="4"/>
      </c:lineChart>
      <c:catAx>
        <c:axId val="191275167"/>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明朝"/>
                <a:ea typeface="ＭＳ Ｐゴシック" panose="020B0600070205080204" pitchFamily="50" charset="-128"/>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191275167"/>
        <c:crosses val="autoZero"/>
        <c:crossBetween val="between"/>
        <c:majorUnit val="0.2"/>
      </c:valAx>
      <c:catAx>
        <c:axId val="3"/>
        <c:scaling>
          <c:orientation val="minMax"/>
        </c:scaling>
        <c:delete val="1"/>
        <c:axPos val="b"/>
        <c:majorTickMark val="out"/>
        <c:minorTickMark val="none"/>
        <c:tickLblPos val="nextTo"/>
        <c:crossAx val="4"/>
        <c:crosses val="autoZero"/>
        <c:auto val="1"/>
        <c:lblAlgn val="ctr"/>
        <c:lblOffset val="100"/>
        <c:noMultiLvlLbl val="0"/>
      </c:catAx>
      <c:valAx>
        <c:axId val="4"/>
        <c:scaling>
          <c:orientation val="minMax"/>
        </c:scaling>
        <c:delete val="1"/>
        <c:axPos val="r"/>
        <c:numFmt formatCode="General" sourceLinked="1"/>
        <c:majorTickMark val="out"/>
        <c:minorTickMark val="none"/>
        <c:tickLblPos val="nextTo"/>
        <c:crossAx val="3"/>
        <c:crosses val="max"/>
        <c:crossBetween val="between"/>
      </c:valAx>
      <c:spPr>
        <a:noFill/>
        <a:ln w="12700">
          <a:solidFill>
            <a:srgbClr val="808080"/>
          </a:solidFill>
          <a:prstDash val="solid"/>
        </a:ln>
      </c:spPr>
    </c:plotArea>
    <c:legend>
      <c:legendPos val="r"/>
      <c:layout>
        <c:manualLayout>
          <c:xMode val="edge"/>
          <c:yMode val="edge"/>
          <c:x val="0.26811624633877285"/>
          <c:y val="0.89144146333560159"/>
          <c:w val="0.66666757959602874"/>
          <c:h val="8.3199669485758729E-2"/>
        </c:manualLayout>
      </c:layout>
      <c:overlay val="0"/>
      <c:spPr>
        <a:solidFill>
          <a:srgbClr val="FFFFFF"/>
        </a:solidFill>
        <a:ln w="3175">
          <a:noFill/>
          <a:prstDash val="solid"/>
        </a:ln>
      </c:spPr>
      <c:txPr>
        <a:bodyPr/>
        <a:lstStyle/>
        <a:p>
          <a:pPr>
            <a:defRPr sz="895" b="0" i="0" u="none" strike="noStrike" baseline="0">
              <a:solidFill>
                <a:srgbClr val="000000"/>
              </a:solidFill>
              <a:latin typeface="ＭＳ Ｐ明朝"/>
              <a:ea typeface="ＭＳ Ｐゴシック" panose="020B0600070205080204" pitchFamily="50" charset="-128"/>
              <a:cs typeface="ＭＳ Ｐ明朝"/>
            </a:defRPr>
          </a:pPr>
          <a:endParaRPr lang="ja-JP"/>
        </a:p>
      </c:txPr>
    </c:legend>
    <c:plotVisOnly val="1"/>
    <c:dispBlanksAs val="gap"/>
    <c:showDLblsOverMax val="0"/>
  </c:chart>
  <c:spPr>
    <a:solidFill>
      <a:srgbClr val="FFFFFF"/>
    </a:solidFill>
    <a:ln w="9525">
      <a:noFill/>
    </a:ln>
  </c:spPr>
  <c:txPr>
    <a:bodyPr/>
    <a:lstStyle/>
    <a:p>
      <a:pPr>
        <a:defRPr sz="1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&amp;C49</c:oddFooter>
    </c:headerFooter>
    <c:pageMargins b="0.98399999999999999" l="0.78700000000000003" r="0.78700000000000003" t="0.98399999999999999" header="0.51200000000000001" footer="0.51200000000000001"/>
    <c:pageSetup paperSize="9"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chart" Target="../charts/chart32.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4.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chart" Target="../charts/chart39.xml"/><Relationship Id="rId1" Type="http://schemas.openxmlformats.org/officeDocument/2006/relationships/chart" Target="../charts/chart38.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49.xml"/><Relationship Id="rId1" Type="http://schemas.openxmlformats.org/officeDocument/2006/relationships/chart" Target="../charts/chart48.xml"/></Relationships>
</file>

<file path=xl/drawings/_rels/drawing48.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chart" Target="../charts/chart51.xml"/><Relationship Id="rId1" Type="http://schemas.openxmlformats.org/officeDocument/2006/relationships/chart" Target="../charts/chart5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52.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55.xml.rels><?xml version="1.0" encoding="UTF-8" standalone="yes"?>
<Relationships xmlns="http://schemas.openxmlformats.org/package/2006/relationships"><Relationship Id="rId3" Type="http://schemas.openxmlformats.org/officeDocument/2006/relationships/chart" Target="../charts/chart57.xml"/><Relationship Id="rId2" Type="http://schemas.openxmlformats.org/officeDocument/2006/relationships/chart" Target="../charts/chart56.xml"/><Relationship Id="rId1" Type="http://schemas.openxmlformats.org/officeDocument/2006/relationships/chart" Target="../charts/chart55.xml"/></Relationships>
</file>

<file path=xl/drawings/_rels/drawing59.xml.rels><?xml version="1.0" encoding="UTF-8" standalone="yes"?>
<Relationships xmlns="http://schemas.openxmlformats.org/package/2006/relationships"><Relationship Id="rId2" Type="http://schemas.openxmlformats.org/officeDocument/2006/relationships/chart" Target="../charts/chart59.xml"/><Relationship Id="rId1" Type="http://schemas.openxmlformats.org/officeDocument/2006/relationships/chart" Target="../charts/chart58.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3.xml.rels><?xml version="1.0" encoding="UTF-8" standalone="yes"?>
<Relationships xmlns="http://schemas.openxmlformats.org/package/2006/relationships"><Relationship Id="rId3" Type="http://schemas.openxmlformats.org/officeDocument/2006/relationships/chart" Target="../charts/chart63.xml"/><Relationship Id="rId2" Type="http://schemas.openxmlformats.org/officeDocument/2006/relationships/chart" Target="../charts/chart62.xml"/><Relationship Id="rId1" Type="http://schemas.openxmlformats.org/officeDocument/2006/relationships/chart" Target="../charts/chart61.xml"/></Relationships>
</file>

<file path=xl/drawings/_rels/drawing65.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68.xml.rels><?xml version="1.0" encoding="UTF-8" standalone="yes"?>
<Relationships xmlns="http://schemas.openxmlformats.org/package/2006/relationships"><Relationship Id="rId2" Type="http://schemas.openxmlformats.org/officeDocument/2006/relationships/chart" Target="../charts/chart67.xml"/><Relationship Id="rId1" Type="http://schemas.openxmlformats.org/officeDocument/2006/relationships/chart" Target="../charts/chart66.xml"/></Relationships>
</file>

<file path=xl/drawings/_rels/drawing69.xml.rels><?xml version="1.0" encoding="UTF-8" standalone="yes"?>
<Relationships xmlns="http://schemas.openxmlformats.org/package/2006/relationships"><Relationship Id="rId3" Type="http://schemas.openxmlformats.org/officeDocument/2006/relationships/chart" Target="../charts/chart70.xml"/><Relationship Id="rId2" Type="http://schemas.openxmlformats.org/officeDocument/2006/relationships/chart" Target="../charts/chart69.xml"/><Relationship Id="rId1" Type="http://schemas.openxmlformats.org/officeDocument/2006/relationships/chart" Target="../charts/chart68.xml"/></Relationships>
</file>

<file path=xl/drawings/_rels/drawing73.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76.xml.rels><?xml version="1.0" encoding="UTF-8" standalone="yes"?>
<Relationships xmlns="http://schemas.openxmlformats.org/package/2006/relationships"><Relationship Id="rId3" Type="http://schemas.openxmlformats.org/officeDocument/2006/relationships/chart" Target="../charts/chart75.xml"/><Relationship Id="rId2" Type="http://schemas.openxmlformats.org/officeDocument/2006/relationships/chart" Target="../charts/chart74.xml"/><Relationship Id="rId1" Type="http://schemas.openxmlformats.org/officeDocument/2006/relationships/chart" Target="../charts/chart73.xml"/><Relationship Id="rId4" Type="http://schemas.openxmlformats.org/officeDocument/2006/relationships/chart" Target="../charts/chart76.xml"/></Relationships>
</file>

<file path=xl/drawings/_rels/drawing78.xml.rels><?xml version="1.0" encoding="UTF-8" standalone="yes"?>
<Relationships xmlns="http://schemas.openxmlformats.org/package/2006/relationships"><Relationship Id="rId3" Type="http://schemas.openxmlformats.org/officeDocument/2006/relationships/chart" Target="../charts/chart79.xml"/><Relationship Id="rId2" Type="http://schemas.openxmlformats.org/officeDocument/2006/relationships/chart" Target="../charts/chart78.xml"/><Relationship Id="rId1" Type="http://schemas.openxmlformats.org/officeDocument/2006/relationships/chart" Target="../charts/chart7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5</xdr:col>
      <xdr:colOff>133350</xdr:colOff>
      <xdr:row>0</xdr:row>
      <xdr:rowOff>0</xdr:rowOff>
    </xdr:from>
    <xdr:to>
      <xdr:col>14</xdr:col>
      <xdr:colOff>295275</xdr:colOff>
      <xdr:row>0</xdr:row>
      <xdr:rowOff>0</xdr:rowOff>
    </xdr:to>
    <xdr:graphicFrame macro="">
      <xdr:nvGraphicFramePr>
        <xdr:cNvPr id="57082436" name="Chart 1">
          <a:extLst>
            <a:ext uri="{FF2B5EF4-FFF2-40B4-BE49-F238E27FC236}">
              <a16:creationId xmlns:a16="http://schemas.microsoft.com/office/drawing/2014/main" id="{E24B4B1E-4778-90DD-DAAC-E116D282F7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38100</xdr:colOff>
      <xdr:row>0</xdr:row>
      <xdr:rowOff>0</xdr:rowOff>
    </xdr:from>
    <xdr:to>
      <xdr:col>18</xdr:col>
      <xdr:colOff>9525</xdr:colOff>
      <xdr:row>0</xdr:row>
      <xdr:rowOff>0</xdr:rowOff>
    </xdr:to>
    <xdr:graphicFrame macro="">
      <xdr:nvGraphicFramePr>
        <xdr:cNvPr id="57082437" name="Chart 3">
          <a:extLst>
            <a:ext uri="{FF2B5EF4-FFF2-40B4-BE49-F238E27FC236}">
              <a16:creationId xmlns:a16="http://schemas.microsoft.com/office/drawing/2014/main" id="{44EB8CD1-91F2-5658-9A4F-4C1C5A59B7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114300</xdr:colOff>
      <xdr:row>0</xdr:row>
      <xdr:rowOff>0</xdr:rowOff>
    </xdr:from>
    <xdr:to>
      <xdr:col>13</xdr:col>
      <xdr:colOff>409575</xdr:colOff>
      <xdr:row>0</xdr:row>
      <xdr:rowOff>0</xdr:rowOff>
    </xdr:to>
    <xdr:graphicFrame macro="">
      <xdr:nvGraphicFramePr>
        <xdr:cNvPr id="57082438" name="Chart 4">
          <a:extLst>
            <a:ext uri="{FF2B5EF4-FFF2-40B4-BE49-F238E27FC236}">
              <a16:creationId xmlns:a16="http://schemas.microsoft.com/office/drawing/2014/main" id="{6A422083-95E9-250D-244F-8F93F43983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142875</xdr:colOff>
      <xdr:row>0</xdr:row>
      <xdr:rowOff>0</xdr:rowOff>
    </xdr:from>
    <xdr:to>
      <xdr:col>18</xdr:col>
      <xdr:colOff>47625</xdr:colOff>
      <xdr:row>0</xdr:row>
      <xdr:rowOff>0</xdr:rowOff>
    </xdr:to>
    <xdr:graphicFrame macro="">
      <xdr:nvGraphicFramePr>
        <xdr:cNvPr id="57082439" name="Chart 6">
          <a:extLst>
            <a:ext uri="{FF2B5EF4-FFF2-40B4-BE49-F238E27FC236}">
              <a16:creationId xmlns:a16="http://schemas.microsoft.com/office/drawing/2014/main" id="{91B846E3-2634-0D81-481F-7CFFD77AC8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0.4913</cdr:x>
      <cdr:y>0.05655</cdr:y>
    </cdr:from>
    <cdr:to>
      <cdr:x>0.90234</cdr:x>
      <cdr:y>0.20402</cdr:y>
    </cdr:to>
    <cdr:sp macro="" textlink="">
      <cdr:nvSpPr>
        <cdr:cNvPr id="2" name="正方形/長方形 1"/>
        <cdr:cNvSpPr/>
      </cdr:nvSpPr>
      <cdr:spPr bwMode="auto">
        <a:xfrm xmlns:a="http://schemas.openxmlformats.org/drawingml/2006/main">
          <a:off x="3233630" y="138974"/>
          <a:ext cx="2705372" cy="362400"/>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11.xml><?xml version="1.0" encoding="utf-8"?>
<xdr:wsDr xmlns:xdr="http://schemas.openxmlformats.org/drawingml/2006/spreadsheetDrawing" xmlns:a="http://schemas.openxmlformats.org/drawingml/2006/main">
  <xdr:twoCellAnchor>
    <xdr:from>
      <xdr:col>1</xdr:col>
      <xdr:colOff>66675</xdr:colOff>
      <xdr:row>4</xdr:row>
      <xdr:rowOff>38100</xdr:rowOff>
    </xdr:from>
    <xdr:to>
      <xdr:col>11</xdr:col>
      <xdr:colOff>66675</xdr:colOff>
      <xdr:row>16</xdr:row>
      <xdr:rowOff>38100</xdr:rowOff>
    </xdr:to>
    <xdr:graphicFrame macro="">
      <xdr:nvGraphicFramePr>
        <xdr:cNvPr id="57109350" name="Chart 4">
          <a:extLst>
            <a:ext uri="{FF2B5EF4-FFF2-40B4-BE49-F238E27FC236}">
              <a16:creationId xmlns:a16="http://schemas.microsoft.com/office/drawing/2014/main" id="{2D0FFC1A-5A54-CC87-1C42-B58CB7BDF4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104775</xdr:colOff>
      <xdr:row>18</xdr:row>
      <xdr:rowOff>47625</xdr:rowOff>
    </xdr:from>
    <xdr:to>
      <xdr:col>11</xdr:col>
      <xdr:colOff>0</xdr:colOff>
      <xdr:row>30</xdr:row>
      <xdr:rowOff>28575</xdr:rowOff>
    </xdr:to>
    <xdr:graphicFrame macro="">
      <xdr:nvGraphicFramePr>
        <xdr:cNvPr id="57109351" name="Chart 11">
          <a:extLst>
            <a:ext uri="{FF2B5EF4-FFF2-40B4-BE49-F238E27FC236}">
              <a16:creationId xmlns:a16="http://schemas.microsoft.com/office/drawing/2014/main" id="{C6CE7515-C04B-F24D-F856-E5B9B10E0D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32</xdr:row>
      <xdr:rowOff>38100</xdr:rowOff>
    </xdr:from>
    <xdr:to>
      <xdr:col>11</xdr:col>
      <xdr:colOff>38100</xdr:colOff>
      <xdr:row>45</xdr:row>
      <xdr:rowOff>38100</xdr:rowOff>
    </xdr:to>
    <xdr:graphicFrame macro="">
      <xdr:nvGraphicFramePr>
        <xdr:cNvPr id="57109352" name="Chart 7">
          <a:extLst>
            <a:ext uri="{FF2B5EF4-FFF2-40B4-BE49-F238E27FC236}">
              <a16:creationId xmlns:a16="http://schemas.microsoft.com/office/drawing/2014/main" id="{C9A282C1-9F13-2E98-23B3-BCC2772449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171450</xdr:colOff>
      <xdr:row>14</xdr:row>
      <xdr:rowOff>123825</xdr:rowOff>
    </xdr:from>
    <xdr:to>
      <xdr:col>8</xdr:col>
      <xdr:colOff>257175</xdr:colOff>
      <xdr:row>15</xdr:row>
      <xdr:rowOff>171450</xdr:rowOff>
    </xdr:to>
    <xdr:sp macro="" textlink="">
      <xdr:nvSpPr>
        <xdr:cNvPr id="57109353" name="正方形/長方形 1">
          <a:extLst>
            <a:ext uri="{FF2B5EF4-FFF2-40B4-BE49-F238E27FC236}">
              <a16:creationId xmlns:a16="http://schemas.microsoft.com/office/drawing/2014/main" id="{BD3808B5-7A3F-D7FC-258A-AB76E93D9197}"/>
            </a:ext>
          </a:extLst>
        </xdr:cNvPr>
        <xdr:cNvSpPr>
          <a:spLocks noChangeArrowheads="1"/>
        </xdr:cNvSpPr>
      </xdr:nvSpPr>
      <xdr:spPr bwMode="auto">
        <a:xfrm>
          <a:off x="2028825" y="3057525"/>
          <a:ext cx="2828925" cy="2381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200025</xdr:colOff>
      <xdr:row>28</xdr:row>
      <xdr:rowOff>142875</xdr:rowOff>
    </xdr:from>
    <xdr:to>
      <xdr:col>8</xdr:col>
      <xdr:colOff>381000</xdr:colOff>
      <xdr:row>30</xdr:row>
      <xdr:rowOff>9525</xdr:rowOff>
    </xdr:to>
    <xdr:sp macro="" textlink="">
      <xdr:nvSpPr>
        <xdr:cNvPr id="57109354" name="正方形/長方形 2">
          <a:extLst>
            <a:ext uri="{FF2B5EF4-FFF2-40B4-BE49-F238E27FC236}">
              <a16:creationId xmlns:a16="http://schemas.microsoft.com/office/drawing/2014/main" id="{35F48CC8-0DB9-93F5-242B-7420F2843677}"/>
            </a:ext>
          </a:extLst>
        </xdr:cNvPr>
        <xdr:cNvSpPr>
          <a:spLocks noChangeArrowheads="1"/>
        </xdr:cNvSpPr>
      </xdr:nvSpPr>
      <xdr:spPr bwMode="auto">
        <a:xfrm>
          <a:off x="2057400" y="5829300"/>
          <a:ext cx="2924175" cy="30480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123825</xdr:colOff>
      <xdr:row>43</xdr:row>
      <xdr:rowOff>76200</xdr:rowOff>
    </xdr:from>
    <xdr:to>
      <xdr:col>8</xdr:col>
      <xdr:colOff>266700</xdr:colOff>
      <xdr:row>44</xdr:row>
      <xdr:rowOff>123825</xdr:rowOff>
    </xdr:to>
    <xdr:sp macro="" textlink="">
      <xdr:nvSpPr>
        <xdr:cNvPr id="57109355" name="正方形/長方形 3">
          <a:extLst>
            <a:ext uri="{FF2B5EF4-FFF2-40B4-BE49-F238E27FC236}">
              <a16:creationId xmlns:a16="http://schemas.microsoft.com/office/drawing/2014/main" id="{7F76AA5A-D3D1-B5BD-F915-D60B18F67951}"/>
            </a:ext>
          </a:extLst>
        </xdr:cNvPr>
        <xdr:cNvSpPr>
          <a:spLocks noChangeArrowheads="1"/>
        </xdr:cNvSpPr>
      </xdr:nvSpPr>
      <xdr:spPr bwMode="auto">
        <a:xfrm>
          <a:off x="1981200" y="8734425"/>
          <a:ext cx="2886075" cy="2381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76200</xdr:rowOff>
    </xdr:from>
    <xdr:to>
      <xdr:col>11</xdr:col>
      <xdr:colOff>0</xdr:colOff>
      <xdr:row>9</xdr:row>
      <xdr:rowOff>76200</xdr:rowOff>
    </xdr:to>
    <xdr:sp macro="" textlink="">
      <xdr:nvSpPr>
        <xdr:cNvPr id="57096772" name="AutoShape 1025">
          <a:extLst>
            <a:ext uri="{FF2B5EF4-FFF2-40B4-BE49-F238E27FC236}">
              <a16:creationId xmlns:a16="http://schemas.microsoft.com/office/drawing/2014/main" id="{598A7FC0-F938-17D3-2421-B1953E7A7115}"/>
            </a:ext>
          </a:extLst>
        </xdr:cNvPr>
        <xdr:cNvSpPr>
          <a:spLocks noChangeArrowheads="1"/>
        </xdr:cNvSpPr>
      </xdr:nvSpPr>
      <xdr:spPr bwMode="auto">
        <a:xfrm>
          <a:off x="171450" y="847725"/>
          <a:ext cx="6581775" cy="90487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xdr:row>
      <xdr:rowOff>0</xdr:rowOff>
    </xdr:from>
    <xdr:to>
      <xdr:col>11</xdr:col>
      <xdr:colOff>0</xdr:colOff>
      <xdr:row>20</xdr:row>
      <xdr:rowOff>0</xdr:rowOff>
    </xdr:to>
    <xdr:graphicFrame macro="">
      <xdr:nvGraphicFramePr>
        <xdr:cNvPr id="57096773" name="Chart 12">
          <a:extLst>
            <a:ext uri="{FF2B5EF4-FFF2-40B4-BE49-F238E27FC236}">
              <a16:creationId xmlns:a16="http://schemas.microsoft.com/office/drawing/2014/main" id="{949DF04A-0D07-93CC-5B37-18A958E23F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26</xdr:row>
      <xdr:rowOff>142875</xdr:rowOff>
    </xdr:from>
    <xdr:to>
      <xdr:col>11</xdr:col>
      <xdr:colOff>9525</xdr:colOff>
      <xdr:row>58</xdr:row>
      <xdr:rowOff>9525</xdr:rowOff>
    </xdr:to>
    <xdr:graphicFrame macro="">
      <xdr:nvGraphicFramePr>
        <xdr:cNvPr id="57096774" name="Chart 13">
          <a:extLst>
            <a:ext uri="{FF2B5EF4-FFF2-40B4-BE49-F238E27FC236}">
              <a16:creationId xmlns:a16="http://schemas.microsoft.com/office/drawing/2014/main" id="{860976B3-5909-810A-1F75-AAA6E7D13E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22</xdr:row>
      <xdr:rowOff>76200</xdr:rowOff>
    </xdr:from>
    <xdr:to>
      <xdr:col>11</xdr:col>
      <xdr:colOff>0</xdr:colOff>
      <xdr:row>26</xdr:row>
      <xdr:rowOff>66675</xdr:rowOff>
    </xdr:to>
    <xdr:sp macro="" textlink="">
      <xdr:nvSpPr>
        <xdr:cNvPr id="57096775" name="AutoShape 1025">
          <a:extLst>
            <a:ext uri="{FF2B5EF4-FFF2-40B4-BE49-F238E27FC236}">
              <a16:creationId xmlns:a16="http://schemas.microsoft.com/office/drawing/2014/main" id="{D063251C-4C08-F895-A1B5-A1349970E6A4}"/>
            </a:ext>
          </a:extLst>
        </xdr:cNvPr>
        <xdr:cNvSpPr>
          <a:spLocks noChangeArrowheads="1"/>
        </xdr:cNvSpPr>
      </xdr:nvSpPr>
      <xdr:spPr bwMode="auto">
        <a:xfrm>
          <a:off x="171450" y="3990975"/>
          <a:ext cx="6581775" cy="67627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c:userShapes xmlns:c="http://schemas.openxmlformats.org/drawingml/2006/chart">
  <cdr:relSizeAnchor xmlns:cdr="http://schemas.openxmlformats.org/drawingml/2006/chartDrawing">
    <cdr:from>
      <cdr:x>0.39797</cdr:x>
      <cdr:y>0.0343</cdr:y>
    </cdr:from>
    <cdr:to>
      <cdr:x>0.91303</cdr:x>
      <cdr:y>0.20556</cdr:y>
    </cdr:to>
    <cdr:sp macro="" textlink="">
      <cdr:nvSpPr>
        <cdr:cNvPr id="2" name="正方形/長方形 1"/>
        <cdr:cNvSpPr/>
      </cdr:nvSpPr>
      <cdr:spPr bwMode="auto">
        <a:xfrm xmlns:a="http://schemas.openxmlformats.org/drawingml/2006/main">
          <a:off x="2619349" y="58808"/>
          <a:ext cx="3390009" cy="293618"/>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14.xml><?xml version="1.0" encoding="utf-8"?>
<c:userShapes xmlns:c="http://schemas.openxmlformats.org/drawingml/2006/chart">
  <cdr:relSizeAnchor xmlns:cdr="http://schemas.openxmlformats.org/drawingml/2006/chartDrawing">
    <cdr:from>
      <cdr:x>0.07171</cdr:x>
      <cdr:y>0.84872</cdr:y>
    </cdr:from>
    <cdr:to>
      <cdr:x>0.89796</cdr:x>
      <cdr:y>0.93677</cdr:y>
    </cdr:to>
    <cdr:sp macro="" textlink="">
      <cdr:nvSpPr>
        <cdr:cNvPr id="2" name="正方形/長方形 1"/>
        <cdr:cNvSpPr/>
      </cdr:nvSpPr>
      <cdr:spPr bwMode="auto">
        <a:xfrm xmlns:a="http://schemas.openxmlformats.org/drawingml/2006/main">
          <a:off x="295736" y="3880348"/>
          <a:ext cx="3407724" cy="402564"/>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15.xml><?xml version="1.0" encoding="utf-8"?>
<xdr:wsDr xmlns:xdr="http://schemas.openxmlformats.org/drawingml/2006/spreadsheetDrawing" xmlns:a="http://schemas.openxmlformats.org/drawingml/2006/main">
  <xdr:twoCellAnchor>
    <xdr:from>
      <xdr:col>1</xdr:col>
      <xdr:colOff>0</xdr:colOff>
      <xdr:row>2</xdr:row>
      <xdr:rowOff>142875</xdr:rowOff>
    </xdr:from>
    <xdr:to>
      <xdr:col>10</xdr:col>
      <xdr:colOff>657225</xdr:colOff>
      <xdr:row>7</xdr:row>
      <xdr:rowOff>0</xdr:rowOff>
    </xdr:to>
    <xdr:sp macro="" textlink="">
      <xdr:nvSpPr>
        <xdr:cNvPr id="57099554" name="AutoShape 1025">
          <a:extLst>
            <a:ext uri="{FF2B5EF4-FFF2-40B4-BE49-F238E27FC236}">
              <a16:creationId xmlns:a16="http://schemas.microsoft.com/office/drawing/2014/main" id="{62CCE47F-AEA2-45A1-E7D8-C5EF8BBE3D24}"/>
            </a:ext>
          </a:extLst>
        </xdr:cNvPr>
        <xdr:cNvSpPr>
          <a:spLocks noChangeArrowheads="1"/>
        </xdr:cNvSpPr>
      </xdr:nvSpPr>
      <xdr:spPr bwMode="auto">
        <a:xfrm>
          <a:off x="171450" y="495300"/>
          <a:ext cx="6543675" cy="71437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38100</xdr:colOff>
      <xdr:row>7</xdr:row>
      <xdr:rowOff>66675</xdr:rowOff>
    </xdr:from>
    <xdr:to>
      <xdr:col>10</xdr:col>
      <xdr:colOff>676275</xdr:colOff>
      <xdr:row>35</xdr:row>
      <xdr:rowOff>142875</xdr:rowOff>
    </xdr:to>
    <xdr:graphicFrame macro="">
      <xdr:nvGraphicFramePr>
        <xdr:cNvPr id="57099555" name="Chart 4">
          <a:extLst>
            <a:ext uri="{FF2B5EF4-FFF2-40B4-BE49-F238E27FC236}">
              <a16:creationId xmlns:a16="http://schemas.microsoft.com/office/drawing/2014/main" id="{E7FFA489-F2A9-13F3-13C6-A8C483C06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0.50871</cdr:x>
      <cdr:y>0.61824</cdr:y>
    </cdr:from>
    <cdr:to>
      <cdr:x>0.54603</cdr:x>
      <cdr:y>0.6763</cdr:y>
    </cdr:to>
    <cdr:sp macro="" textlink="">
      <cdr:nvSpPr>
        <cdr:cNvPr id="243713" name="Text Box 1"/>
        <cdr:cNvSpPr txBox="1">
          <a:spLocks xmlns:a="http://schemas.openxmlformats.org/drawingml/2006/main" noChangeArrowheads="1"/>
        </cdr:cNvSpPr>
      </cdr:nvSpPr>
      <cdr:spPr bwMode="auto">
        <a:xfrm xmlns:a="http://schemas.openxmlformats.org/drawingml/2006/main">
          <a:off x="1952923" y="1679075"/>
          <a:ext cx="142278" cy="19798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0.0713</cdr:x>
      <cdr:y>0.89831</cdr:y>
    </cdr:from>
    <cdr:to>
      <cdr:x>0.93758</cdr:x>
      <cdr:y>0.98507</cdr:y>
    </cdr:to>
    <cdr:sp macro="" textlink="">
      <cdr:nvSpPr>
        <cdr:cNvPr id="2" name="正方形/長方形 1"/>
        <cdr:cNvSpPr/>
      </cdr:nvSpPr>
      <cdr:spPr bwMode="auto">
        <a:xfrm xmlns:a="http://schemas.openxmlformats.org/drawingml/2006/main">
          <a:off x="261738" y="4011241"/>
          <a:ext cx="3180057" cy="387404"/>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17.xml><?xml version="1.0" encoding="utf-8"?>
<xdr:wsDr xmlns:xdr="http://schemas.openxmlformats.org/drawingml/2006/spreadsheetDrawing" xmlns:a="http://schemas.openxmlformats.org/drawingml/2006/main">
  <xdr:twoCellAnchor>
    <xdr:from>
      <xdr:col>1</xdr:col>
      <xdr:colOff>57150</xdr:colOff>
      <xdr:row>4</xdr:row>
      <xdr:rowOff>57150</xdr:rowOff>
    </xdr:from>
    <xdr:to>
      <xdr:col>10</xdr:col>
      <xdr:colOff>514350</xdr:colOff>
      <xdr:row>16</xdr:row>
      <xdr:rowOff>57150</xdr:rowOff>
    </xdr:to>
    <xdr:graphicFrame macro="">
      <xdr:nvGraphicFramePr>
        <xdr:cNvPr id="57101747" name="Chart 4">
          <a:extLst>
            <a:ext uri="{FF2B5EF4-FFF2-40B4-BE49-F238E27FC236}">
              <a16:creationId xmlns:a16="http://schemas.microsoft.com/office/drawing/2014/main" id="{A6A31792-36F5-B81C-F741-BEFD4B8A25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76200</xdr:colOff>
      <xdr:row>18</xdr:row>
      <xdr:rowOff>28575</xdr:rowOff>
    </xdr:from>
    <xdr:to>
      <xdr:col>10</xdr:col>
      <xdr:colOff>514349</xdr:colOff>
      <xdr:row>30</xdr:row>
      <xdr:rowOff>28575</xdr:rowOff>
    </xdr:to>
    <xdr:graphicFrame macro="">
      <xdr:nvGraphicFramePr>
        <xdr:cNvPr id="57101748" name="Chart 11">
          <a:extLst>
            <a:ext uri="{FF2B5EF4-FFF2-40B4-BE49-F238E27FC236}">
              <a16:creationId xmlns:a16="http://schemas.microsoft.com/office/drawing/2014/main" id="{1494525F-034E-F3F9-CF59-FB5F4042E7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32</xdr:row>
      <xdr:rowOff>104775</xdr:rowOff>
    </xdr:from>
    <xdr:to>
      <xdr:col>10</xdr:col>
      <xdr:colOff>485775</xdr:colOff>
      <xdr:row>44</xdr:row>
      <xdr:rowOff>104775</xdr:rowOff>
    </xdr:to>
    <xdr:graphicFrame macro="">
      <xdr:nvGraphicFramePr>
        <xdr:cNvPr id="57101749" name="Chart 7">
          <a:extLst>
            <a:ext uri="{FF2B5EF4-FFF2-40B4-BE49-F238E27FC236}">
              <a16:creationId xmlns:a16="http://schemas.microsoft.com/office/drawing/2014/main" id="{66888A78-E651-29D4-6794-505ADB83E1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0.21258</cdr:x>
      <cdr:y>0.86765</cdr:y>
    </cdr:from>
    <cdr:to>
      <cdr:x>0.80794</cdr:x>
      <cdr:y>0.97797</cdr:y>
    </cdr:to>
    <cdr:sp macro="" textlink="">
      <cdr:nvSpPr>
        <cdr:cNvPr id="2" name="正方形/長方形 1"/>
        <cdr:cNvSpPr/>
      </cdr:nvSpPr>
      <cdr:spPr bwMode="auto">
        <a:xfrm xmlns:a="http://schemas.openxmlformats.org/drawingml/2006/main">
          <a:off x="1223011" y="2142124"/>
          <a:ext cx="3425150" cy="272367"/>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19.xml><?xml version="1.0" encoding="utf-8"?>
<c:userShapes xmlns:c="http://schemas.openxmlformats.org/drawingml/2006/chart">
  <cdr:relSizeAnchor xmlns:cdr="http://schemas.openxmlformats.org/drawingml/2006/chartDrawing">
    <cdr:from>
      <cdr:x>0.21302</cdr:x>
      <cdr:y>0.86672</cdr:y>
    </cdr:from>
    <cdr:to>
      <cdr:x>0.81019</cdr:x>
      <cdr:y>0.98026</cdr:y>
    </cdr:to>
    <cdr:sp macro="" textlink="">
      <cdr:nvSpPr>
        <cdr:cNvPr id="2" name="正方形/長方形 1"/>
        <cdr:cNvSpPr/>
      </cdr:nvSpPr>
      <cdr:spPr bwMode="auto">
        <a:xfrm xmlns:a="http://schemas.openxmlformats.org/drawingml/2006/main">
          <a:off x="1371601" y="2278520"/>
          <a:ext cx="3845132" cy="298486"/>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66675</xdr:colOff>
      <xdr:row>10</xdr:row>
      <xdr:rowOff>0</xdr:rowOff>
    </xdr:from>
    <xdr:to>
      <xdr:col>11</xdr:col>
      <xdr:colOff>0</xdr:colOff>
      <xdr:row>20</xdr:row>
      <xdr:rowOff>0</xdr:rowOff>
    </xdr:to>
    <xdr:graphicFrame macro="">
      <xdr:nvGraphicFramePr>
        <xdr:cNvPr id="57087992" name="Chart 1026">
          <a:extLst>
            <a:ext uri="{FF2B5EF4-FFF2-40B4-BE49-F238E27FC236}">
              <a16:creationId xmlns:a16="http://schemas.microsoft.com/office/drawing/2014/main" id="{66A911E0-DA95-2277-8D67-21220785DC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xdr:row>
      <xdr:rowOff>76200</xdr:rowOff>
    </xdr:from>
    <xdr:to>
      <xdr:col>11</xdr:col>
      <xdr:colOff>0</xdr:colOff>
      <xdr:row>9</xdr:row>
      <xdr:rowOff>66675</xdr:rowOff>
    </xdr:to>
    <xdr:sp macro="" textlink="">
      <xdr:nvSpPr>
        <xdr:cNvPr id="57087993" name="AutoShape 1025">
          <a:extLst>
            <a:ext uri="{FF2B5EF4-FFF2-40B4-BE49-F238E27FC236}">
              <a16:creationId xmlns:a16="http://schemas.microsoft.com/office/drawing/2014/main" id="{9AEDEFDD-87EC-55AD-EF6B-1D46C17AF81B}"/>
            </a:ext>
          </a:extLst>
        </xdr:cNvPr>
        <xdr:cNvSpPr>
          <a:spLocks noChangeArrowheads="1"/>
        </xdr:cNvSpPr>
      </xdr:nvSpPr>
      <xdr:spPr bwMode="auto">
        <a:xfrm>
          <a:off x="161925" y="847725"/>
          <a:ext cx="6581775" cy="89535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23</xdr:row>
      <xdr:rowOff>76200</xdr:rowOff>
    </xdr:from>
    <xdr:to>
      <xdr:col>11</xdr:col>
      <xdr:colOff>0</xdr:colOff>
      <xdr:row>26</xdr:row>
      <xdr:rowOff>66675</xdr:rowOff>
    </xdr:to>
    <xdr:sp macro="" textlink="">
      <xdr:nvSpPr>
        <xdr:cNvPr id="57087994" name="AutoShape 1025">
          <a:extLst>
            <a:ext uri="{FF2B5EF4-FFF2-40B4-BE49-F238E27FC236}">
              <a16:creationId xmlns:a16="http://schemas.microsoft.com/office/drawing/2014/main" id="{4A3DEE7A-3C8C-A44A-F3C6-C6D6BB944802}"/>
            </a:ext>
          </a:extLst>
        </xdr:cNvPr>
        <xdr:cNvSpPr>
          <a:spLocks noChangeArrowheads="1"/>
        </xdr:cNvSpPr>
      </xdr:nvSpPr>
      <xdr:spPr bwMode="auto">
        <a:xfrm>
          <a:off x="161925" y="4171950"/>
          <a:ext cx="6581775" cy="79057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38100</xdr:colOff>
      <xdr:row>26</xdr:row>
      <xdr:rowOff>123825</xdr:rowOff>
    </xdr:from>
    <xdr:to>
      <xdr:col>11</xdr:col>
      <xdr:colOff>38100</xdr:colOff>
      <xdr:row>59</xdr:row>
      <xdr:rowOff>95250</xdr:rowOff>
    </xdr:to>
    <xdr:graphicFrame macro="">
      <xdr:nvGraphicFramePr>
        <xdr:cNvPr id="57087995" name="Chart 1027">
          <a:extLst>
            <a:ext uri="{FF2B5EF4-FFF2-40B4-BE49-F238E27FC236}">
              <a16:creationId xmlns:a16="http://schemas.microsoft.com/office/drawing/2014/main" id="{0944CF39-3395-A7F3-0A78-3CF8AE8AA8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160020</xdr:colOff>
      <xdr:row>10</xdr:row>
      <xdr:rowOff>66675</xdr:rowOff>
    </xdr:from>
    <xdr:to>
      <xdr:col>10</xdr:col>
      <xdr:colOff>352425</xdr:colOff>
      <xdr:row>12</xdr:row>
      <xdr:rowOff>19050</xdr:rowOff>
    </xdr:to>
    <xdr:sp macro="" textlink="">
      <xdr:nvSpPr>
        <xdr:cNvPr id="57087996" name="正方形/長方形 1">
          <a:extLst>
            <a:ext uri="{FF2B5EF4-FFF2-40B4-BE49-F238E27FC236}">
              <a16:creationId xmlns:a16="http://schemas.microsoft.com/office/drawing/2014/main" id="{803A320E-EB43-C581-8BD6-F935FF405282}"/>
            </a:ext>
          </a:extLst>
        </xdr:cNvPr>
        <xdr:cNvSpPr>
          <a:spLocks noChangeArrowheads="1"/>
        </xdr:cNvSpPr>
      </xdr:nvSpPr>
      <xdr:spPr bwMode="auto">
        <a:xfrm>
          <a:off x="2514600" y="1880235"/>
          <a:ext cx="3278505" cy="28765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23</xdr:row>
      <xdr:rowOff>76200</xdr:rowOff>
    </xdr:from>
    <xdr:to>
      <xdr:col>11</xdr:col>
      <xdr:colOff>0</xdr:colOff>
      <xdr:row>26</xdr:row>
      <xdr:rowOff>66675</xdr:rowOff>
    </xdr:to>
    <xdr:sp macro="" textlink="">
      <xdr:nvSpPr>
        <xdr:cNvPr id="57087997" name="AutoShape 1025">
          <a:extLst>
            <a:ext uri="{FF2B5EF4-FFF2-40B4-BE49-F238E27FC236}">
              <a16:creationId xmlns:a16="http://schemas.microsoft.com/office/drawing/2014/main" id="{1113ABE8-9309-A188-587C-16E47DA61235}"/>
            </a:ext>
          </a:extLst>
        </xdr:cNvPr>
        <xdr:cNvSpPr>
          <a:spLocks noChangeArrowheads="1"/>
        </xdr:cNvSpPr>
      </xdr:nvSpPr>
      <xdr:spPr bwMode="auto">
        <a:xfrm>
          <a:off x="161925" y="4171950"/>
          <a:ext cx="6581775" cy="79057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0.xml><?xml version="1.0" encoding="utf-8"?>
<c:userShapes xmlns:c="http://schemas.openxmlformats.org/drawingml/2006/chart">
  <cdr:relSizeAnchor xmlns:cdr="http://schemas.openxmlformats.org/drawingml/2006/chartDrawing">
    <cdr:from>
      <cdr:x>0.25236</cdr:x>
      <cdr:y>0.85507</cdr:y>
    </cdr:from>
    <cdr:to>
      <cdr:x>0.81951</cdr:x>
      <cdr:y>0.97712</cdr:y>
    </cdr:to>
    <cdr:sp macro="" textlink="">
      <cdr:nvSpPr>
        <cdr:cNvPr id="2" name="正方形/長方形 1"/>
        <cdr:cNvSpPr/>
      </cdr:nvSpPr>
      <cdr:spPr bwMode="auto">
        <a:xfrm xmlns:a="http://schemas.openxmlformats.org/drawingml/2006/main">
          <a:off x="1478280" y="2111065"/>
          <a:ext cx="3322320" cy="301327"/>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21.xml><?xml version="1.0" encoding="utf-8"?>
<xdr:wsDr xmlns:xdr="http://schemas.openxmlformats.org/drawingml/2006/spreadsheetDrawing" xmlns:a="http://schemas.openxmlformats.org/drawingml/2006/main">
  <xdr:twoCellAnchor>
    <xdr:from>
      <xdr:col>1</xdr:col>
      <xdr:colOff>0</xdr:colOff>
      <xdr:row>5</xdr:row>
      <xdr:rowOff>76200</xdr:rowOff>
    </xdr:from>
    <xdr:to>
      <xdr:col>11</xdr:col>
      <xdr:colOff>0</xdr:colOff>
      <xdr:row>10</xdr:row>
      <xdr:rowOff>85725</xdr:rowOff>
    </xdr:to>
    <xdr:sp macro="" textlink="">
      <xdr:nvSpPr>
        <xdr:cNvPr id="63027736" name="AutoShape 1025">
          <a:extLst>
            <a:ext uri="{FF2B5EF4-FFF2-40B4-BE49-F238E27FC236}">
              <a16:creationId xmlns:a16="http://schemas.microsoft.com/office/drawing/2014/main" id="{8E91DC57-7FB0-2DF7-F164-C80657E3687C}"/>
            </a:ext>
          </a:extLst>
        </xdr:cNvPr>
        <xdr:cNvSpPr>
          <a:spLocks noChangeArrowheads="1"/>
        </xdr:cNvSpPr>
      </xdr:nvSpPr>
      <xdr:spPr bwMode="auto">
        <a:xfrm>
          <a:off x="85725" y="1019175"/>
          <a:ext cx="6581775" cy="84772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11</xdr:row>
      <xdr:rowOff>38100</xdr:rowOff>
    </xdr:from>
    <xdr:to>
      <xdr:col>10</xdr:col>
      <xdr:colOff>552450</xdr:colOff>
      <xdr:row>18</xdr:row>
      <xdr:rowOff>9525</xdr:rowOff>
    </xdr:to>
    <xdr:graphicFrame macro="">
      <xdr:nvGraphicFramePr>
        <xdr:cNvPr id="63027737" name="Chart 2">
          <a:extLst>
            <a:ext uri="{FF2B5EF4-FFF2-40B4-BE49-F238E27FC236}">
              <a16:creationId xmlns:a16="http://schemas.microsoft.com/office/drawing/2014/main" id="{73EA2797-C5BB-5B3A-5930-5ABF41B2D5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114300</xdr:colOff>
      <xdr:row>23</xdr:row>
      <xdr:rowOff>38100</xdr:rowOff>
    </xdr:from>
    <xdr:to>
      <xdr:col>10</xdr:col>
      <xdr:colOff>533400</xdr:colOff>
      <xdr:row>31</xdr:row>
      <xdr:rowOff>0</xdr:rowOff>
    </xdr:to>
    <xdr:graphicFrame macro="">
      <xdr:nvGraphicFramePr>
        <xdr:cNvPr id="63027738" name="Chart 4">
          <a:extLst>
            <a:ext uri="{FF2B5EF4-FFF2-40B4-BE49-F238E27FC236}">
              <a16:creationId xmlns:a16="http://schemas.microsoft.com/office/drawing/2014/main" id="{66A80C8C-414C-8318-6641-43A0108410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123825</xdr:colOff>
      <xdr:row>35</xdr:row>
      <xdr:rowOff>9525</xdr:rowOff>
    </xdr:from>
    <xdr:to>
      <xdr:col>10</xdr:col>
      <xdr:colOff>571499</xdr:colOff>
      <xdr:row>41</xdr:row>
      <xdr:rowOff>247650</xdr:rowOff>
    </xdr:to>
    <xdr:graphicFrame macro="">
      <xdr:nvGraphicFramePr>
        <xdr:cNvPr id="63027739" name="Chart 11">
          <a:extLst>
            <a:ext uri="{FF2B5EF4-FFF2-40B4-BE49-F238E27FC236}">
              <a16:creationId xmlns:a16="http://schemas.microsoft.com/office/drawing/2014/main" id="{6915085E-0277-C282-D2F7-024D205D9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19050</xdr:colOff>
      <xdr:row>43</xdr:row>
      <xdr:rowOff>57150</xdr:rowOff>
    </xdr:from>
    <xdr:to>
      <xdr:col>10</xdr:col>
      <xdr:colOff>600075</xdr:colOff>
      <xdr:row>55</xdr:row>
      <xdr:rowOff>171450</xdr:rowOff>
    </xdr:to>
    <xdr:graphicFrame macro="">
      <xdr:nvGraphicFramePr>
        <xdr:cNvPr id="63027740" name="Chart 7">
          <a:extLst>
            <a:ext uri="{FF2B5EF4-FFF2-40B4-BE49-F238E27FC236}">
              <a16:creationId xmlns:a16="http://schemas.microsoft.com/office/drawing/2014/main" id="{F725AF24-2AED-D4E6-130F-29E0CDEF6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171450</xdr:colOff>
      <xdr:row>29</xdr:row>
      <xdr:rowOff>180975</xdr:rowOff>
    </xdr:from>
    <xdr:to>
      <xdr:col>8</xdr:col>
      <xdr:colOff>257175</xdr:colOff>
      <xdr:row>30</xdr:row>
      <xdr:rowOff>142875</xdr:rowOff>
    </xdr:to>
    <xdr:sp macro="" textlink="">
      <xdr:nvSpPr>
        <xdr:cNvPr id="63027741" name="正方形/長方形 1">
          <a:extLst>
            <a:ext uri="{FF2B5EF4-FFF2-40B4-BE49-F238E27FC236}">
              <a16:creationId xmlns:a16="http://schemas.microsoft.com/office/drawing/2014/main" id="{FDAFCCC8-C225-5952-3469-5391457FC96D}"/>
            </a:ext>
          </a:extLst>
        </xdr:cNvPr>
        <xdr:cNvSpPr>
          <a:spLocks noChangeArrowheads="1"/>
        </xdr:cNvSpPr>
      </xdr:nvSpPr>
      <xdr:spPr bwMode="auto">
        <a:xfrm>
          <a:off x="1840230" y="5316855"/>
          <a:ext cx="2554605" cy="16764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542924</xdr:colOff>
      <xdr:row>40</xdr:row>
      <xdr:rowOff>171451</xdr:rowOff>
    </xdr:from>
    <xdr:to>
      <xdr:col>8</xdr:col>
      <xdr:colOff>205739</xdr:colOff>
      <xdr:row>41</xdr:row>
      <xdr:rowOff>190501</xdr:rowOff>
    </xdr:to>
    <xdr:sp macro="" textlink="">
      <xdr:nvSpPr>
        <xdr:cNvPr id="63027742" name="正方形/長方形 2">
          <a:extLst>
            <a:ext uri="{FF2B5EF4-FFF2-40B4-BE49-F238E27FC236}">
              <a16:creationId xmlns:a16="http://schemas.microsoft.com/office/drawing/2014/main" id="{FA9C8A77-082E-4D61-3901-127F01B19F41}"/>
            </a:ext>
          </a:extLst>
        </xdr:cNvPr>
        <xdr:cNvSpPr>
          <a:spLocks noChangeArrowheads="1"/>
        </xdr:cNvSpPr>
      </xdr:nvSpPr>
      <xdr:spPr bwMode="auto">
        <a:xfrm>
          <a:off x="1594484" y="7021831"/>
          <a:ext cx="2748915" cy="20955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76200</xdr:colOff>
      <xdr:row>54</xdr:row>
      <xdr:rowOff>28575</xdr:rowOff>
    </xdr:from>
    <xdr:to>
      <xdr:col>8</xdr:col>
      <xdr:colOff>190500</xdr:colOff>
      <xdr:row>55</xdr:row>
      <xdr:rowOff>66675</xdr:rowOff>
    </xdr:to>
    <xdr:sp macro="" textlink="">
      <xdr:nvSpPr>
        <xdr:cNvPr id="63027743" name="正方形/長方形 3">
          <a:extLst>
            <a:ext uri="{FF2B5EF4-FFF2-40B4-BE49-F238E27FC236}">
              <a16:creationId xmlns:a16="http://schemas.microsoft.com/office/drawing/2014/main" id="{1C2DD339-1F1A-2FD9-2BE9-FD48331DC8A0}"/>
            </a:ext>
          </a:extLst>
        </xdr:cNvPr>
        <xdr:cNvSpPr>
          <a:spLocks noChangeArrowheads="1"/>
        </xdr:cNvSpPr>
      </xdr:nvSpPr>
      <xdr:spPr bwMode="auto">
        <a:xfrm>
          <a:off x="1933575" y="9915525"/>
          <a:ext cx="2857500" cy="22860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2.xml><?xml version="1.0" encoding="utf-8"?>
<c:userShapes xmlns:c="http://schemas.openxmlformats.org/drawingml/2006/chart">
  <cdr:relSizeAnchor xmlns:cdr="http://schemas.openxmlformats.org/drawingml/2006/chartDrawing">
    <cdr:from>
      <cdr:x>0.47431</cdr:x>
      <cdr:y>0.02845</cdr:y>
    </cdr:from>
    <cdr:to>
      <cdr:x>0.92454</cdr:x>
      <cdr:y>0.26664</cdr:y>
    </cdr:to>
    <cdr:sp macro="" textlink="">
      <cdr:nvSpPr>
        <cdr:cNvPr id="2" name="正方形/長方形 1"/>
        <cdr:cNvSpPr/>
      </cdr:nvSpPr>
      <cdr:spPr bwMode="auto">
        <a:xfrm xmlns:a="http://schemas.openxmlformats.org/drawingml/2006/main">
          <a:off x="3063064" y="31167"/>
          <a:ext cx="2907565" cy="260906"/>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23.xml><?xml version="1.0" encoding="utf-8"?>
<xdr:wsDr xmlns:xdr="http://schemas.openxmlformats.org/drawingml/2006/spreadsheetDrawing" xmlns:a="http://schemas.openxmlformats.org/drawingml/2006/main">
  <xdr:twoCellAnchor>
    <xdr:from>
      <xdr:col>1</xdr:col>
      <xdr:colOff>0</xdr:colOff>
      <xdr:row>4</xdr:row>
      <xdr:rowOff>76200</xdr:rowOff>
    </xdr:from>
    <xdr:to>
      <xdr:col>11</xdr:col>
      <xdr:colOff>0</xdr:colOff>
      <xdr:row>10</xdr:row>
      <xdr:rowOff>66675</xdr:rowOff>
    </xdr:to>
    <xdr:sp macro="" textlink="">
      <xdr:nvSpPr>
        <xdr:cNvPr id="57113301" name="AutoShape 1025">
          <a:extLst>
            <a:ext uri="{FF2B5EF4-FFF2-40B4-BE49-F238E27FC236}">
              <a16:creationId xmlns:a16="http://schemas.microsoft.com/office/drawing/2014/main" id="{2194BFAF-A205-5A98-1C4B-F6CF10E8DAD2}"/>
            </a:ext>
          </a:extLst>
        </xdr:cNvPr>
        <xdr:cNvSpPr>
          <a:spLocks noChangeArrowheads="1"/>
        </xdr:cNvSpPr>
      </xdr:nvSpPr>
      <xdr:spPr bwMode="auto">
        <a:xfrm>
          <a:off x="171450" y="847725"/>
          <a:ext cx="6581775" cy="106680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23</xdr:row>
      <xdr:rowOff>76200</xdr:rowOff>
    </xdr:from>
    <xdr:to>
      <xdr:col>11</xdr:col>
      <xdr:colOff>0</xdr:colOff>
      <xdr:row>26</xdr:row>
      <xdr:rowOff>66675</xdr:rowOff>
    </xdr:to>
    <xdr:sp macro="" textlink="">
      <xdr:nvSpPr>
        <xdr:cNvPr id="57113302" name="AutoShape 1025">
          <a:extLst>
            <a:ext uri="{FF2B5EF4-FFF2-40B4-BE49-F238E27FC236}">
              <a16:creationId xmlns:a16="http://schemas.microsoft.com/office/drawing/2014/main" id="{6417B0EA-C1FD-813E-7B2A-9606B889F10F}"/>
            </a:ext>
          </a:extLst>
        </xdr:cNvPr>
        <xdr:cNvSpPr>
          <a:spLocks noChangeArrowheads="1"/>
        </xdr:cNvSpPr>
      </xdr:nvSpPr>
      <xdr:spPr bwMode="auto">
        <a:xfrm>
          <a:off x="171450" y="4162425"/>
          <a:ext cx="6581775" cy="50482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11</xdr:row>
      <xdr:rowOff>0</xdr:rowOff>
    </xdr:from>
    <xdr:to>
      <xdr:col>11</xdr:col>
      <xdr:colOff>0</xdr:colOff>
      <xdr:row>21</xdr:row>
      <xdr:rowOff>0</xdr:rowOff>
    </xdr:to>
    <xdr:graphicFrame macro="">
      <xdr:nvGraphicFramePr>
        <xdr:cNvPr id="57113303" name="Chart 2">
          <a:extLst>
            <a:ext uri="{FF2B5EF4-FFF2-40B4-BE49-F238E27FC236}">
              <a16:creationId xmlns:a16="http://schemas.microsoft.com/office/drawing/2014/main" id="{6AABCF80-E744-3110-2060-391E689A3C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26</xdr:row>
      <xdr:rowOff>161925</xdr:rowOff>
    </xdr:from>
    <xdr:to>
      <xdr:col>11</xdr:col>
      <xdr:colOff>9525</xdr:colOff>
      <xdr:row>59</xdr:row>
      <xdr:rowOff>47625</xdr:rowOff>
    </xdr:to>
    <xdr:graphicFrame macro="">
      <xdr:nvGraphicFramePr>
        <xdr:cNvPr id="57113304" name="Chart 3">
          <a:extLst>
            <a:ext uri="{FF2B5EF4-FFF2-40B4-BE49-F238E27FC236}">
              <a16:creationId xmlns:a16="http://schemas.microsoft.com/office/drawing/2014/main" id="{F10D0761-05B9-E266-A654-FFB768D3E5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228600</xdr:colOff>
      <xdr:row>55</xdr:row>
      <xdr:rowOff>76200</xdr:rowOff>
    </xdr:from>
    <xdr:to>
      <xdr:col>10</xdr:col>
      <xdr:colOff>352425</xdr:colOff>
      <xdr:row>57</xdr:row>
      <xdr:rowOff>76200</xdr:rowOff>
    </xdr:to>
    <xdr:sp macro="" textlink="">
      <xdr:nvSpPr>
        <xdr:cNvPr id="57113305" name="正方形/長方形 1">
          <a:extLst>
            <a:ext uri="{FF2B5EF4-FFF2-40B4-BE49-F238E27FC236}">
              <a16:creationId xmlns:a16="http://schemas.microsoft.com/office/drawing/2014/main" id="{515AF16E-75B8-9F2A-3AFF-1C4FBCD84DC0}"/>
            </a:ext>
          </a:extLst>
        </xdr:cNvPr>
        <xdr:cNvSpPr>
          <a:spLocks noChangeArrowheads="1"/>
        </xdr:cNvSpPr>
      </xdr:nvSpPr>
      <xdr:spPr bwMode="auto">
        <a:xfrm>
          <a:off x="2857500" y="9134475"/>
          <a:ext cx="3552825" cy="30480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4.xml><?xml version="1.0" encoding="utf-8"?>
<c:userShapes xmlns:c="http://schemas.openxmlformats.org/drawingml/2006/chart">
  <cdr:relSizeAnchor xmlns:cdr="http://schemas.openxmlformats.org/drawingml/2006/chartDrawing">
    <cdr:from>
      <cdr:x>0.38084</cdr:x>
      <cdr:y>0.03091</cdr:y>
    </cdr:from>
    <cdr:to>
      <cdr:x>0.95475</cdr:x>
      <cdr:y>0.22735</cdr:y>
    </cdr:to>
    <cdr:sp macro="" textlink="">
      <cdr:nvSpPr>
        <cdr:cNvPr id="2" name="正方形/長方形 1"/>
        <cdr:cNvSpPr/>
      </cdr:nvSpPr>
      <cdr:spPr bwMode="auto">
        <a:xfrm xmlns:a="http://schemas.openxmlformats.org/drawingml/2006/main">
          <a:off x="2506622" y="52991"/>
          <a:ext cx="3777346" cy="336797"/>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66675</xdr:colOff>
      <xdr:row>3</xdr:row>
      <xdr:rowOff>76200</xdr:rowOff>
    </xdr:from>
    <xdr:to>
      <xdr:col>16</xdr:col>
      <xdr:colOff>9525</xdr:colOff>
      <xdr:row>12</xdr:row>
      <xdr:rowOff>123825</xdr:rowOff>
    </xdr:to>
    <xdr:sp macro="" textlink="">
      <xdr:nvSpPr>
        <xdr:cNvPr id="57116663" name="AutoShape 1025">
          <a:extLst>
            <a:ext uri="{FF2B5EF4-FFF2-40B4-BE49-F238E27FC236}">
              <a16:creationId xmlns:a16="http://schemas.microsoft.com/office/drawing/2014/main" id="{BB63E308-5B0A-CF76-94EA-6476166F2458}"/>
            </a:ext>
          </a:extLst>
        </xdr:cNvPr>
        <xdr:cNvSpPr>
          <a:spLocks noChangeArrowheads="1"/>
        </xdr:cNvSpPr>
      </xdr:nvSpPr>
      <xdr:spPr bwMode="auto">
        <a:xfrm>
          <a:off x="66675" y="600075"/>
          <a:ext cx="6696075" cy="151447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14</xdr:row>
      <xdr:rowOff>28575</xdr:rowOff>
    </xdr:from>
    <xdr:to>
      <xdr:col>15</xdr:col>
      <xdr:colOff>561975</xdr:colOff>
      <xdr:row>24</xdr:row>
      <xdr:rowOff>19050</xdr:rowOff>
    </xdr:to>
    <xdr:graphicFrame macro="">
      <xdr:nvGraphicFramePr>
        <xdr:cNvPr id="57116664" name="Chart 4">
          <a:extLst>
            <a:ext uri="{FF2B5EF4-FFF2-40B4-BE49-F238E27FC236}">
              <a16:creationId xmlns:a16="http://schemas.microsoft.com/office/drawing/2014/main" id="{E9633674-7E10-FA98-C504-8436CBF4A7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28</xdr:row>
      <xdr:rowOff>19050</xdr:rowOff>
    </xdr:from>
    <xdr:to>
      <xdr:col>7</xdr:col>
      <xdr:colOff>552450</xdr:colOff>
      <xdr:row>54</xdr:row>
      <xdr:rowOff>114300</xdr:rowOff>
    </xdr:to>
    <xdr:graphicFrame macro="">
      <xdr:nvGraphicFramePr>
        <xdr:cNvPr id="57116665" name="Chart 3">
          <a:extLst>
            <a:ext uri="{FF2B5EF4-FFF2-40B4-BE49-F238E27FC236}">
              <a16:creationId xmlns:a16="http://schemas.microsoft.com/office/drawing/2014/main" id="{1FED2059-958F-C3ED-31C9-62F6632999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28</xdr:row>
      <xdr:rowOff>0</xdr:rowOff>
    </xdr:from>
    <xdr:to>
      <xdr:col>16</xdr:col>
      <xdr:colOff>0</xdr:colOff>
      <xdr:row>51</xdr:row>
      <xdr:rowOff>104775</xdr:rowOff>
    </xdr:to>
    <xdr:graphicFrame macro="">
      <xdr:nvGraphicFramePr>
        <xdr:cNvPr id="57116666" name="Chart 2">
          <a:extLst>
            <a:ext uri="{FF2B5EF4-FFF2-40B4-BE49-F238E27FC236}">
              <a16:creationId xmlns:a16="http://schemas.microsoft.com/office/drawing/2014/main" id="{1B8E7444-7221-6990-B0A2-F1D7927DE9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180975</xdr:colOff>
      <xdr:row>22</xdr:row>
      <xdr:rowOff>76200</xdr:rowOff>
    </xdr:from>
    <xdr:to>
      <xdr:col>10</xdr:col>
      <xdr:colOff>180975</xdr:colOff>
      <xdr:row>25</xdr:row>
      <xdr:rowOff>9525</xdr:rowOff>
    </xdr:to>
    <xdr:sp macro="" textlink="">
      <xdr:nvSpPr>
        <xdr:cNvPr id="57116667" name="Line 6">
          <a:extLst>
            <a:ext uri="{FF2B5EF4-FFF2-40B4-BE49-F238E27FC236}">
              <a16:creationId xmlns:a16="http://schemas.microsoft.com/office/drawing/2014/main" id="{7290FDB5-2AFB-026C-342A-C04E299009A2}"/>
            </a:ext>
          </a:extLst>
        </xdr:cNvPr>
        <xdr:cNvSpPr>
          <a:spLocks noChangeShapeType="1"/>
        </xdr:cNvSpPr>
      </xdr:nvSpPr>
      <xdr:spPr bwMode="auto">
        <a:xfrm>
          <a:off x="4010025" y="3762375"/>
          <a:ext cx="0" cy="447675"/>
        </a:xfrm>
        <a:prstGeom prst="line">
          <a:avLst/>
        </a:prstGeom>
        <a:noFill/>
        <a:ln w="2857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66675</xdr:colOff>
      <xdr:row>22</xdr:row>
      <xdr:rowOff>76200</xdr:rowOff>
    </xdr:from>
    <xdr:to>
      <xdr:col>3</xdr:col>
      <xdr:colOff>66675</xdr:colOff>
      <xdr:row>25</xdr:row>
      <xdr:rowOff>9525</xdr:rowOff>
    </xdr:to>
    <xdr:sp macro="" textlink="">
      <xdr:nvSpPr>
        <xdr:cNvPr id="57116668" name="Line 6">
          <a:extLst>
            <a:ext uri="{FF2B5EF4-FFF2-40B4-BE49-F238E27FC236}">
              <a16:creationId xmlns:a16="http://schemas.microsoft.com/office/drawing/2014/main" id="{94A7E592-C7DC-662D-7A4C-E2132EE403A5}"/>
            </a:ext>
          </a:extLst>
        </xdr:cNvPr>
        <xdr:cNvSpPr>
          <a:spLocks noChangeShapeType="1"/>
        </xdr:cNvSpPr>
      </xdr:nvSpPr>
      <xdr:spPr bwMode="auto">
        <a:xfrm>
          <a:off x="1323975" y="3762375"/>
          <a:ext cx="0" cy="447675"/>
        </a:xfrm>
        <a:prstGeom prst="line">
          <a:avLst/>
        </a:prstGeom>
        <a:noFill/>
        <a:ln w="2857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180975</xdr:colOff>
      <xdr:row>19</xdr:row>
      <xdr:rowOff>123825</xdr:rowOff>
    </xdr:from>
    <xdr:to>
      <xdr:col>10</xdr:col>
      <xdr:colOff>180975</xdr:colOff>
      <xdr:row>21</xdr:row>
      <xdr:rowOff>66675</xdr:rowOff>
    </xdr:to>
    <xdr:cxnSp macro="">
      <xdr:nvCxnSpPr>
        <xdr:cNvPr id="57116669" name="直線コネクタ 9">
          <a:extLst>
            <a:ext uri="{FF2B5EF4-FFF2-40B4-BE49-F238E27FC236}">
              <a16:creationId xmlns:a16="http://schemas.microsoft.com/office/drawing/2014/main" id="{9B5EFFF8-1C3B-B948-1D1F-92C5AC24C051}"/>
            </a:ext>
          </a:extLst>
        </xdr:cNvPr>
        <xdr:cNvCxnSpPr>
          <a:cxnSpLocks noChangeShapeType="1"/>
        </xdr:cNvCxnSpPr>
      </xdr:nvCxnSpPr>
      <xdr:spPr bwMode="auto">
        <a:xfrm>
          <a:off x="4010025" y="3295650"/>
          <a:ext cx="0" cy="285750"/>
        </a:xfrm>
        <a:prstGeom prst="line">
          <a:avLst/>
        </a:prstGeom>
        <a:noFill/>
        <a:ln w="285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6.xml><?xml version="1.0" encoding="utf-8"?>
<c:userShapes xmlns:c="http://schemas.openxmlformats.org/drawingml/2006/chart">
  <cdr:relSizeAnchor xmlns:cdr="http://schemas.openxmlformats.org/drawingml/2006/chartDrawing">
    <cdr:from>
      <cdr:x>0.32064</cdr:x>
      <cdr:y>0.02884</cdr:y>
    </cdr:from>
    <cdr:to>
      <cdr:x>0.95716</cdr:x>
      <cdr:y>0.23892</cdr:y>
    </cdr:to>
    <cdr:sp macro="" textlink="">
      <cdr:nvSpPr>
        <cdr:cNvPr id="2" name="正方形/長方形 1"/>
        <cdr:cNvSpPr/>
      </cdr:nvSpPr>
      <cdr:spPr bwMode="auto">
        <a:xfrm xmlns:a="http://schemas.openxmlformats.org/drawingml/2006/main">
          <a:off x="1867885" y="47626"/>
          <a:ext cx="3708041" cy="346984"/>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0.17906</cdr:x>
      <cdr:y>0.56221</cdr:y>
    </cdr:from>
    <cdr:to>
      <cdr:x>0.17906</cdr:x>
      <cdr:y>0.71168</cdr:y>
    </cdr:to>
    <cdr:cxnSp macro="">
      <cdr:nvCxnSpPr>
        <cdr:cNvPr id="3" name="直線コネクタ 2">
          <a:extLst xmlns:a="http://schemas.openxmlformats.org/drawingml/2006/main">
            <a:ext uri="{FF2B5EF4-FFF2-40B4-BE49-F238E27FC236}">
              <a16:creationId xmlns:a16="http://schemas.microsoft.com/office/drawing/2014/main" id="{DA7901E3-3D04-8C64-694E-349A098800EC}"/>
            </a:ext>
          </a:extLst>
        </cdr:cNvPr>
        <cdr:cNvCxnSpPr/>
      </cdr:nvCxnSpPr>
      <cdr:spPr bwMode="auto">
        <a:xfrm xmlns:a="http://schemas.openxmlformats.org/drawingml/2006/main">
          <a:off x="1152926" y="947844"/>
          <a:ext cx="0" cy="252000"/>
        </a:xfrm>
        <a:prstGeom xmlns:a="http://schemas.openxmlformats.org/drawingml/2006/main" prst="line">
          <a:avLst/>
        </a:prstGeom>
        <a:noFill xmlns:a="http://schemas.openxmlformats.org/drawingml/2006/main"/>
        <a:ln xmlns:a="http://schemas.openxmlformats.org/drawingml/2006/main" w="28575" cap="flat" cmpd="sng" algn="ctr">
          <a:solidFill>
            <a:schemeClr val="tx1"/>
          </a:solidFill>
          <a:prstDash val="solid"/>
          <a:round/>
          <a:headEnd type="none" w="med" len="med"/>
          <a:tailEnd type="none" w="med" len="med"/>
        </a:ln>
        <a:effectLst xmlns:a="http://schemas.openxmlformats.org/drawingml/2006/main"/>
      </cdr:spPr>
    </cdr:cxnSp>
  </cdr:relSizeAnchor>
</c:userShapes>
</file>

<file path=xl/drawings/drawing27.xml><?xml version="1.0" encoding="utf-8"?>
<xdr:wsDr xmlns:xdr="http://schemas.openxmlformats.org/drawingml/2006/spreadsheetDrawing" xmlns:a="http://schemas.openxmlformats.org/drawingml/2006/main">
  <xdr:twoCellAnchor>
    <xdr:from>
      <xdr:col>0</xdr:col>
      <xdr:colOff>0</xdr:colOff>
      <xdr:row>4</xdr:row>
      <xdr:rowOff>28575</xdr:rowOff>
    </xdr:from>
    <xdr:to>
      <xdr:col>10</xdr:col>
      <xdr:colOff>485775</xdr:colOff>
      <xdr:row>16</xdr:row>
      <xdr:rowOff>28575</xdr:rowOff>
    </xdr:to>
    <xdr:graphicFrame macro="">
      <xdr:nvGraphicFramePr>
        <xdr:cNvPr id="57120179" name="Chart 4">
          <a:extLst>
            <a:ext uri="{FF2B5EF4-FFF2-40B4-BE49-F238E27FC236}">
              <a16:creationId xmlns:a16="http://schemas.microsoft.com/office/drawing/2014/main" id="{9DA3DD0C-8E58-4EB1-62FB-455292ECF3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18</xdr:row>
      <xdr:rowOff>57150</xdr:rowOff>
    </xdr:from>
    <xdr:to>
      <xdr:col>10</xdr:col>
      <xdr:colOff>485775</xdr:colOff>
      <xdr:row>30</xdr:row>
      <xdr:rowOff>57150</xdr:rowOff>
    </xdr:to>
    <xdr:graphicFrame macro="">
      <xdr:nvGraphicFramePr>
        <xdr:cNvPr id="57120180" name="Chart 11">
          <a:extLst>
            <a:ext uri="{FF2B5EF4-FFF2-40B4-BE49-F238E27FC236}">
              <a16:creationId xmlns:a16="http://schemas.microsoft.com/office/drawing/2014/main" id="{734C37D0-55AD-DE9F-6C47-E40ED5D832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32</xdr:row>
      <xdr:rowOff>142875</xdr:rowOff>
    </xdr:from>
    <xdr:to>
      <xdr:col>10</xdr:col>
      <xdr:colOff>485775</xdr:colOff>
      <xdr:row>44</xdr:row>
      <xdr:rowOff>142875</xdr:rowOff>
    </xdr:to>
    <xdr:graphicFrame macro="">
      <xdr:nvGraphicFramePr>
        <xdr:cNvPr id="57120181" name="Chart 7">
          <a:extLst>
            <a:ext uri="{FF2B5EF4-FFF2-40B4-BE49-F238E27FC236}">
              <a16:creationId xmlns:a16="http://schemas.microsoft.com/office/drawing/2014/main" id="{A4F74484-878F-DA98-D259-97837E5388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0.21203</cdr:x>
      <cdr:y>0.86149</cdr:y>
    </cdr:from>
    <cdr:to>
      <cdr:x>0.8026</cdr:x>
      <cdr:y>0.98088</cdr:y>
    </cdr:to>
    <cdr:sp macro="" textlink="">
      <cdr:nvSpPr>
        <cdr:cNvPr id="2" name="正方形/長方形 1"/>
        <cdr:cNvSpPr/>
      </cdr:nvSpPr>
      <cdr:spPr bwMode="auto">
        <a:xfrm xmlns:a="http://schemas.openxmlformats.org/drawingml/2006/main">
          <a:off x="1242060" y="2126915"/>
          <a:ext cx="3459480" cy="294760"/>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29.xml><?xml version="1.0" encoding="utf-8"?>
<c:userShapes xmlns:c="http://schemas.openxmlformats.org/drawingml/2006/chart">
  <cdr:relSizeAnchor xmlns:cdr="http://schemas.openxmlformats.org/drawingml/2006/chartDrawing">
    <cdr:from>
      <cdr:x>0.20206</cdr:x>
      <cdr:y>0.85733</cdr:y>
    </cdr:from>
    <cdr:to>
      <cdr:x>0.8</cdr:x>
      <cdr:y>0.97774</cdr:y>
    </cdr:to>
    <cdr:sp macro="" textlink="">
      <cdr:nvSpPr>
        <cdr:cNvPr id="2" name="正方形/長方形 1"/>
        <cdr:cNvSpPr/>
      </cdr:nvSpPr>
      <cdr:spPr bwMode="auto">
        <a:xfrm xmlns:a="http://schemas.openxmlformats.org/drawingml/2006/main">
          <a:off x="1183642" y="2116645"/>
          <a:ext cx="3502658" cy="297278"/>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0.09822</cdr:x>
      <cdr:y>0.91721</cdr:y>
    </cdr:from>
    <cdr:to>
      <cdr:x>0.87705</cdr:x>
      <cdr:y>0.98732</cdr:y>
    </cdr:to>
    <cdr:sp macro="" textlink="">
      <cdr:nvSpPr>
        <cdr:cNvPr id="3" name="正方形/長方形 2"/>
        <cdr:cNvSpPr/>
      </cdr:nvSpPr>
      <cdr:spPr bwMode="auto">
        <a:xfrm xmlns:a="http://schemas.openxmlformats.org/drawingml/2006/main">
          <a:off x="405109" y="4176004"/>
          <a:ext cx="3212148" cy="319208"/>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30.xml><?xml version="1.0" encoding="utf-8"?>
<c:userShapes xmlns:c="http://schemas.openxmlformats.org/drawingml/2006/chart">
  <cdr:relSizeAnchor xmlns:cdr="http://schemas.openxmlformats.org/drawingml/2006/chartDrawing">
    <cdr:from>
      <cdr:x>0.23746</cdr:x>
      <cdr:y>0.8587</cdr:y>
    </cdr:from>
    <cdr:to>
      <cdr:x>0.82341</cdr:x>
      <cdr:y>0.96014</cdr:y>
    </cdr:to>
    <cdr:sp macro="" textlink="">
      <cdr:nvSpPr>
        <cdr:cNvPr id="2" name="正方形/長方形 1"/>
        <cdr:cNvSpPr/>
      </cdr:nvSpPr>
      <cdr:spPr bwMode="auto">
        <a:xfrm xmlns:a="http://schemas.openxmlformats.org/drawingml/2006/main">
          <a:off x="1391010" y="2120027"/>
          <a:ext cx="3432449" cy="250443"/>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31.xml><?xml version="1.0" encoding="utf-8"?>
<xdr:wsDr xmlns:xdr="http://schemas.openxmlformats.org/drawingml/2006/spreadsheetDrawing" xmlns:a="http://schemas.openxmlformats.org/drawingml/2006/main">
  <xdr:twoCellAnchor>
    <xdr:from>
      <xdr:col>1</xdr:col>
      <xdr:colOff>0</xdr:colOff>
      <xdr:row>4</xdr:row>
      <xdr:rowOff>66675</xdr:rowOff>
    </xdr:from>
    <xdr:to>
      <xdr:col>11</xdr:col>
      <xdr:colOff>0</xdr:colOff>
      <xdr:row>9</xdr:row>
      <xdr:rowOff>76200</xdr:rowOff>
    </xdr:to>
    <xdr:sp macro="" textlink="">
      <xdr:nvSpPr>
        <xdr:cNvPr id="57124711" name="AutoShape 1025">
          <a:extLst>
            <a:ext uri="{FF2B5EF4-FFF2-40B4-BE49-F238E27FC236}">
              <a16:creationId xmlns:a16="http://schemas.microsoft.com/office/drawing/2014/main" id="{ABD3671E-C858-73BB-2D2A-E79FB5B0E992}"/>
            </a:ext>
          </a:extLst>
        </xdr:cNvPr>
        <xdr:cNvSpPr>
          <a:spLocks noChangeArrowheads="1"/>
        </xdr:cNvSpPr>
      </xdr:nvSpPr>
      <xdr:spPr bwMode="auto">
        <a:xfrm>
          <a:off x="85725" y="838200"/>
          <a:ext cx="6581775" cy="91440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23</xdr:row>
      <xdr:rowOff>76200</xdr:rowOff>
    </xdr:from>
    <xdr:to>
      <xdr:col>11</xdr:col>
      <xdr:colOff>0</xdr:colOff>
      <xdr:row>26</xdr:row>
      <xdr:rowOff>66675</xdr:rowOff>
    </xdr:to>
    <xdr:sp macro="" textlink="">
      <xdr:nvSpPr>
        <xdr:cNvPr id="57124712" name="AutoShape 1025">
          <a:extLst>
            <a:ext uri="{FF2B5EF4-FFF2-40B4-BE49-F238E27FC236}">
              <a16:creationId xmlns:a16="http://schemas.microsoft.com/office/drawing/2014/main" id="{61EDF615-2B7A-3C0E-9C1B-1DFB854059DF}"/>
            </a:ext>
          </a:extLst>
        </xdr:cNvPr>
        <xdr:cNvSpPr>
          <a:spLocks noChangeArrowheads="1"/>
        </xdr:cNvSpPr>
      </xdr:nvSpPr>
      <xdr:spPr bwMode="auto">
        <a:xfrm>
          <a:off x="85725" y="4171950"/>
          <a:ext cx="6581775" cy="50482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xdr:row>
      <xdr:rowOff>0</xdr:rowOff>
    </xdr:from>
    <xdr:to>
      <xdr:col>11</xdr:col>
      <xdr:colOff>0</xdr:colOff>
      <xdr:row>20</xdr:row>
      <xdr:rowOff>123825</xdr:rowOff>
    </xdr:to>
    <xdr:graphicFrame macro="">
      <xdr:nvGraphicFramePr>
        <xdr:cNvPr id="57124713" name="Chart 2">
          <a:extLst>
            <a:ext uri="{FF2B5EF4-FFF2-40B4-BE49-F238E27FC236}">
              <a16:creationId xmlns:a16="http://schemas.microsoft.com/office/drawing/2014/main" id="{78B91C6A-6A44-07BF-39ED-BD4959A7D1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27</xdr:row>
      <xdr:rowOff>0</xdr:rowOff>
    </xdr:from>
    <xdr:to>
      <xdr:col>11</xdr:col>
      <xdr:colOff>0</xdr:colOff>
      <xdr:row>59</xdr:row>
      <xdr:rowOff>47625</xdr:rowOff>
    </xdr:to>
    <xdr:graphicFrame macro="">
      <xdr:nvGraphicFramePr>
        <xdr:cNvPr id="57124714" name="Chart 3">
          <a:extLst>
            <a:ext uri="{FF2B5EF4-FFF2-40B4-BE49-F238E27FC236}">
              <a16:creationId xmlns:a16="http://schemas.microsoft.com/office/drawing/2014/main" id="{0CF675EB-9238-F4DF-8B46-134DC80599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457200</xdr:colOff>
      <xdr:row>10</xdr:row>
      <xdr:rowOff>76200</xdr:rowOff>
    </xdr:from>
    <xdr:to>
      <xdr:col>9</xdr:col>
      <xdr:colOff>657225</xdr:colOff>
      <xdr:row>11</xdr:row>
      <xdr:rowOff>152400</xdr:rowOff>
    </xdr:to>
    <xdr:sp macro="" textlink="">
      <xdr:nvSpPr>
        <xdr:cNvPr id="57124715" name="正方形/長方形 1">
          <a:extLst>
            <a:ext uri="{FF2B5EF4-FFF2-40B4-BE49-F238E27FC236}">
              <a16:creationId xmlns:a16="http://schemas.microsoft.com/office/drawing/2014/main" id="{4C829A22-4981-09E3-3144-7487B9BFAC48}"/>
            </a:ext>
          </a:extLst>
        </xdr:cNvPr>
        <xdr:cNvSpPr>
          <a:spLocks noChangeArrowheads="1"/>
        </xdr:cNvSpPr>
      </xdr:nvSpPr>
      <xdr:spPr bwMode="auto">
        <a:xfrm>
          <a:off x="2314575" y="1924050"/>
          <a:ext cx="3629025" cy="24765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409575</xdr:colOff>
      <xdr:row>54</xdr:row>
      <xdr:rowOff>38100</xdr:rowOff>
    </xdr:from>
    <xdr:to>
      <xdr:col>10</xdr:col>
      <xdr:colOff>190500</xdr:colOff>
      <xdr:row>56</xdr:row>
      <xdr:rowOff>0</xdr:rowOff>
    </xdr:to>
    <xdr:sp macro="" textlink="">
      <xdr:nvSpPr>
        <xdr:cNvPr id="57124716" name="正方形/長方形 2">
          <a:extLst>
            <a:ext uri="{FF2B5EF4-FFF2-40B4-BE49-F238E27FC236}">
              <a16:creationId xmlns:a16="http://schemas.microsoft.com/office/drawing/2014/main" id="{35E4C744-1519-C541-DB15-3B0A8ECB6EBB}"/>
            </a:ext>
          </a:extLst>
        </xdr:cNvPr>
        <xdr:cNvSpPr>
          <a:spLocks noChangeArrowheads="1"/>
        </xdr:cNvSpPr>
      </xdr:nvSpPr>
      <xdr:spPr bwMode="auto">
        <a:xfrm>
          <a:off x="2266950" y="8972550"/>
          <a:ext cx="3895725" cy="28575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0</xdr:colOff>
      <xdr:row>10</xdr:row>
      <xdr:rowOff>0</xdr:rowOff>
    </xdr:to>
    <xdr:sp macro="" textlink="">
      <xdr:nvSpPr>
        <xdr:cNvPr id="57127202" name="AutoShape 1025">
          <a:extLst>
            <a:ext uri="{FF2B5EF4-FFF2-40B4-BE49-F238E27FC236}">
              <a16:creationId xmlns:a16="http://schemas.microsoft.com/office/drawing/2014/main" id="{A0BF4B3A-41E1-69ED-C1EE-13A7C827E970}"/>
            </a:ext>
          </a:extLst>
        </xdr:cNvPr>
        <xdr:cNvSpPr>
          <a:spLocks noChangeArrowheads="1"/>
        </xdr:cNvSpPr>
      </xdr:nvSpPr>
      <xdr:spPr bwMode="auto">
        <a:xfrm>
          <a:off x="171450" y="352425"/>
          <a:ext cx="6581775" cy="163830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579120</xdr:colOff>
      <xdr:row>11</xdr:row>
      <xdr:rowOff>0</xdr:rowOff>
    </xdr:from>
    <xdr:to>
      <xdr:col>10</xdr:col>
      <xdr:colOff>552450</xdr:colOff>
      <xdr:row>51</xdr:row>
      <xdr:rowOff>0</xdr:rowOff>
    </xdr:to>
    <xdr:graphicFrame macro="">
      <xdr:nvGraphicFramePr>
        <xdr:cNvPr id="57127203" name="Chart 2">
          <a:extLst>
            <a:ext uri="{FF2B5EF4-FFF2-40B4-BE49-F238E27FC236}">
              <a16:creationId xmlns:a16="http://schemas.microsoft.com/office/drawing/2014/main" id="{8A1CFABE-60CC-C1F4-5C34-1A5774A9D1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0.3165</cdr:x>
      <cdr:y>0.93859</cdr:y>
    </cdr:from>
    <cdr:to>
      <cdr:x>0.70805</cdr:x>
      <cdr:y>0.97458</cdr:y>
    </cdr:to>
    <cdr:sp macro="" textlink="">
      <cdr:nvSpPr>
        <cdr:cNvPr id="2" name="正方形/長方形 1"/>
        <cdr:cNvSpPr/>
      </cdr:nvSpPr>
      <cdr:spPr bwMode="auto">
        <a:xfrm xmlns:a="http://schemas.openxmlformats.org/drawingml/2006/main">
          <a:off x="1149188" y="6022031"/>
          <a:ext cx="1421690" cy="230913"/>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34.xml><?xml version="1.0" encoding="utf-8"?>
<xdr:wsDr xmlns:xdr="http://schemas.openxmlformats.org/drawingml/2006/spreadsheetDrawing" xmlns:a="http://schemas.openxmlformats.org/drawingml/2006/main">
  <xdr:twoCellAnchor>
    <xdr:from>
      <xdr:col>3</xdr:col>
      <xdr:colOff>304800</xdr:colOff>
      <xdr:row>28</xdr:row>
      <xdr:rowOff>114300</xdr:rowOff>
    </xdr:from>
    <xdr:to>
      <xdr:col>8</xdr:col>
      <xdr:colOff>466725</xdr:colOff>
      <xdr:row>29</xdr:row>
      <xdr:rowOff>133350</xdr:rowOff>
    </xdr:to>
    <xdr:sp macro="" textlink="">
      <xdr:nvSpPr>
        <xdr:cNvPr id="57129685" name="正方形/長方形 1">
          <a:extLst>
            <a:ext uri="{FF2B5EF4-FFF2-40B4-BE49-F238E27FC236}">
              <a16:creationId xmlns:a16="http://schemas.microsoft.com/office/drawing/2014/main" id="{4391802C-8A1F-BF7B-20C3-2C19CC2AF08C}"/>
            </a:ext>
          </a:extLst>
        </xdr:cNvPr>
        <xdr:cNvSpPr>
          <a:spLocks noChangeArrowheads="1"/>
        </xdr:cNvSpPr>
      </xdr:nvSpPr>
      <xdr:spPr bwMode="auto">
        <a:xfrm>
          <a:off x="1476375" y="6248400"/>
          <a:ext cx="3590925" cy="2381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xdr:row>
      <xdr:rowOff>76200</xdr:rowOff>
    </xdr:from>
    <xdr:to>
      <xdr:col>10</xdr:col>
      <xdr:colOff>485775</xdr:colOff>
      <xdr:row>16</xdr:row>
      <xdr:rowOff>76200</xdr:rowOff>
    </xdr:to>
    <xdr:graphicFrame macro="">
      <xdr:nvGraphicFramePr>
        <xdr:cNvPr id="57129686" name="Chart 4">
          <a:extLst>
            <a:ext uri="{FF2B5EF4-FFF2-40B4-BE49-F238E27FC236}">
              <a16:creationId xmlns:a16="http://schemas.microsoft.com/office/drawing/2014/main" id="{1C0267F6-C0A6-F525-D2F0-7274CFBB10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18</xdr:row>
      <xdr:rowOff>66675</xdr:rowOff>
    </xdr:from>
    <xdr:to>
      <xdr:col>10</xdr:col>
      <xdr:colOff>523875</xdr:colOff>
      <xdr:row>30</xdr:row>
      <xdr:rowOff>66675</xdr:rowOff>
    </xdr:to>
    <xdr:graphicFrame macro="">
      <xdr:nvGraphicFramePr>
        <xdr:cNvPr id="57129687" name="Chart 11">
          <a:extLst>
            <a:ext uri="{FF2B5EF4-FFF2-40B4-BE49-F238E27FC236}">
              <a16:creationId xmlns:a16="http://schemas.microsoft.com/office/drawing/2014/main" id="{83451B66-0EA3-4901-B956-23C900129C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32</xdr:row>
      <xdr:rowOff>57150</xdr:rowOff>
    </xdr:from>
    <xdr:to>
      <xdr:col>10</xdr:col>
      <xdr:colOff>485775</xdr:colOff>
      <xdr:row>44</xdr:row>
      <xdr:rowOff>57150</xdr:rowOff>
    </xdr:to>
    <xdr:graphicFrame macro="">
      <xdr:nvGraphicFramePr>
        <xdr:cNvPr id="57129688" name="Chart 7">
          <a:extLst>
            <a:ext uri="{FF2B5EF4-FFF2-40B4-BE49-F238E27FC236}">
              <a16:creationId xmlns:a16="http://schemas.microsoft.com/office/drawing/2014/main" id="{EFC76FB7-18ED-725A-C0F4-A51C88E990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28575</xdr:colOff>
      <xdr:row>28</xdr:row>
      <xdr:rowOff>190500</xdr:rowOff>
    </xdr:from>
    <xdr:to>
      <xdr:col>8</xdr:col>
      <xdr:colOff>495300</xdr:colOff>
      <xdr:row>30</xdr:row>
      <xdr:rowOff>28575</xdr:rowOff>
    </xdr:to>
    <xdr:sp macro="" textlink="">
      <xdr:nvSpPr>
        <xdr:cNvPr id="57129689" name="正方形/長方形 1">
          <a:extLst>
            <a:ext uri="{FF2B5EF4-FFF2-40B4-BE49-F238E27FC236}">
              <a16:creationId xmlns:a16="http://schemas.microsoft.com/office/drawing/2014/main" id="{4E41132F-FF4E-4BA3-F5B4-FC7A472EA635}"/>
            </a:ext>
          </a:extLst>
        </xdr:cNvPr>
        <xdr:cNvSpPr>
          <a:spLocks noChangeArrowheads="1"/>
        </xdr:cNvSpPr>
      </xdr:nvSpPr>
      <xdr:spPr bwMode="auto">
        <a:xfrm>
          <a:off x="1200150" y="6324600"/>
          <a:ext cx="3895725" cy="2762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5.xml><?xml version="1.0" encoding="utf-8"?>
<c:userShapes xmlns:c="http://schemas.openxmlformats.org/drawingml/2006/chart">
  <cdr:relSizeAnchor xmlns:cdr="http://schemas.openxmlformats.org/drawingml/2006/chartDrawing">
    <cdr:from>
      <cdr:x>0.18602</cdr:x>
      <cdr:y>0.87149</cdr:y>
    </cdr:from>
    <cdr:to>
      <cdr:x>0.79089</cdr:x>
      <cdr:y>0.98458</cdr:y>
    </cdr:to>
    <cdr:sp macro="" textlink="">
      <cdr:nvSpPr>
        <cdr:cNvPr id="2" name="正方形/長方形 1"/>
        <cdr:cNvSpPr/>
      </cdr:nvSpPr>
      <cdr:spPr bwMode="auto">
        <a:xfrm xmlns:a="http://schemas.openxmlformats.org/drawingml/2006/main">
          <a:off x="1089660" y="2151604"/>
          <a:ext cx="3543300" cy="279206"/>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0.93652</cdr:x>
      <cdr:y>0.75814</cdr:y>
    </cdr:from>
    <cdr:to>
      <cdr:x>0.93726</cdr:x>
      <cdr:y>0.75982</cdr:y>
    </cdr:to>
    <cdr:sp macro="" textlink="">
      <cdr:nvSpPr>
        <cdr:cNvPr id="3" name="テキスト ボックス 2"/>
        <cdr:cNvSpPr txBox="1"/>
      </cdr:nvSpPr>
      <cdr:spPr>
        <a:xfrm xmlns:a="http://schemas.openxmlformats.org/drawingml/2006/main">
          <a:off x="6229350" y="1943100"/>
          <a:ext cx="342900" cy="342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0.90479</cdr:x>
      <cdr:y>0.7897</cdr:y>
    </cdr:from>
    <cdr:to>
      <cdr:x>0.90577</cdr:x>
      <cdr:y>0.7897</cdr:y>
    </cdr:to>
    <cdr:sp macro="" textlink="">
      <cdr:nvSpPr>
        <cdr:cNvPr id="4" name="テキスト ボックス 3"/>
        <cdr:cNvSpPr txBox="1"/>
      </cdr:nvSpPr>
      <cdr:spPr>
        <a:xfrm xmlns:a="http://schemas.openxmlformats.org/drawingml/2006/main">
          <a:off x="6029324" y="2009774"/>
          <a:ext cx="542925" cy="6191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a:p>
      </cdr:txBody>
    </cdr:sp>
  </cdr:relSizeAnchor>
</c:userShapes>
</file>

<file path=xl/drawings/drawing36.xml><?xml version="1.0" encoding="utf-8"?>
<c:userShapes xmlns:c="http://schemas.openxmlformats.org/drawingml/2006/chart">
  <cdr:relSizeAnchor xmlns:cdr="http://schemas.openxmlformats.org/drawingml/2006/chartDrawing">
    <cdr:from>
      <cdr:x>0.20033</cdr:x>
      <cdr:y>0.86772</cdr:y>
    </cdr:from>
    <cdr:to>
      <cdr:x>0.78049</cdr:x>
      <cdr:y>0.99518</cdr:y>
    </cdr:to>
    <cdr:sp macro="" textlink="">
      <cdr:nvSpPr>
        <cdr:cNvPr id="2" name="正方形/長方形 1"/>
        <cdr:cNvSpPr/>
      </cdr:nvSpPr>
      <cdr:spPr bwMode="auto">
        <a:xfrm xmlns:a="http://schemas.openxmlformats.org/drawingml/2006/main">
          <a:off x="1173481" y="2142297"/>
          <a:ext cx="3398520" cy="314683"/>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37.xml><?xml version="1.0" encoding="utf-8"?>
<xdr:wsDr xmlns:xdr="http://schemas.openxmlformats.org/drawingml/2006/spreadsheetDrawing" xmlns:a="http://schemas.openxmlformats.org/drawingml/2006/main">
  <xdr:twoCellAnchor>
    <xdr:from>
      <xdr:col>1</xdr:col>
      <xdr:colOff>0</xdr:colOff>
      <xdr:row>4</xdr:row>
      <xdr:rowOff>76200</xdr:rowOff>
    </xdr:from>
    <xdr:to>
      <xdr:col>11</xdr:col>
      <xdr:colOff>0</xdr:colOff>
      <xdr:row>10</xdr:row>
      <xdr:rowOff>66675</xdr:rowOff>
    </xdr:to>
    <xdr:sp macro="" textlink="">
      <xdr:nvSpPr>
        <xdr:cNvPr id="57133636" name="AutoShape 1025">
          <a:extLst>
            <a:ext uri="{FF2B5EF4-FFF2-40B4-BE49-F238E27FC236}">
              <a16:creationId xmlns:a16="http://schemas.microsoft.com/office/drawing/2014/main" id="{F1E41000-4A44-90D7-372C-C7941899A330}"/>
            </a:ext>
          </a:extLst>
        </xdr:cNvPr>
        <xdr:cNvSpPr>
          <a:spLocks noChangeArrowheads="1"/>
        </xdr:cNvSpPr>
      </xdr:nvSpPr>
      <xdr:spPr bwMode="auto">
        <a:xfrm>
          <a:off x="85725" y="847725"/>
          <a:ext cx="6638925" cy="106680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24</xdr:row>
      <xdr:rowOff>76200</xdr:rowOff>
    </xdr:from>
    <xdr:to>
      <xdr:col>11</xdr:col>
      <xdr:colOff>0</xdr:colOff>
      <xdr:row>29</xdr:row>
      <xdr:rowOff>66675</xdr:rowOff>
    </xdr:to>
    <xdr:sp macro="" textlink="">
      <xdr:nvSpPr>
        <xdr:cNvPr id="57133637" name="AutoShape 1025">
          <a:extLst>
            <a:ext uri="{FF2B5EF4-FFF2-40B4-BE49-F238E27FC236}">
              <a16:creationId xmlns:a16="http://schemas.microsoft.com/office/drawing/2014/main" id="{3944CD1B-8EDE-86F7-FDF5-ED9567C23491}"/>
            </a:ext>
          </a:extLst>
        </xdr:cNvPr>
        <xdr:cNvSpPr>
          <a:spLocks noChangeArrowheads="1"/>
        </xdr:cNvSpPr>
      </xdr:nvSpPr>
      <xdr:spPr bwMode="auto">
        <a:xfrm>
          <a:off x="85725" y="4333875"/>
          <a:ext cx="6638925" cy="84772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11</xdr:row>
      <xdr:rowOff>0</xdr:rowOff>
    </xdr:from>
    <xdr:to>
      <xdr:col>11</xdr:col>
      <xdr:colOff>0</xdr:colOff>
      <xdr:row>21</xdr:row>
      <xdr:rowOff>0</xdr:rowOff>
    </xdr:to>
    <xdr:graphicFrame macro="">
      <xdr:nvGraphicFramePr>
        <xdr:cNvPr id="57133638" name="Chart 2">
          <a:extLst>
            <a:ext uri="{FF2B5EF4-FFF2-40B4-BE49-F238E27FC236}">
              <a16:creationId xmlns:a16="http://schemas.microsoft.com/office/drawing/2014/main" id="{02DAE7CF-D3C1-3711-D832-1A05B0F354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30</xdr:row>
      <xdr:rowOff>0</xdr:rowOff>
    </xdr:from>
    <xdr:to>
      <xdr:col>11</xdr:col>
      <xdr:colOff>0</xdr:colOff>
      <xdr:row>61</xdr:row>
      <xdr:rowOff>123825</xdr:rowOff>
    </xdr:to>
    <xdr:graphicFrame macro="">
      <xdr:nvGraphicFramePr>
        <xdr:cNvPr id="57133639" name="Chart 3">
          <a:extLst>
            <a:ext uri="{FF2B5EF4-FFF2-40B4-BE49-F238E27FC236}">
              <a16:creationId xmlns:a16="http://schemas.microsoft.com/office/drawing/2014/main" id="{FFF1510B-7042-EB15-9056-96C80EC0F1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0.4175</cdr:x>
      <cdr:y>0.0388</cdr:y>
    </cdr:from>
    <cdr:to>
      <cdr:x>0.95239</cdr:x>
      <cdr:y>0.19939</cdr:y>
    </cdr:to>
    <cdr:sp macro="" textlink="">
      <cdr:nvSpPr>
        <cdr:cNvPr id="2" name="正方形/長方形 1"/>
        <cdr:cNvSpPr/>
      </cdr:nvSpPr>
      <cdr:spPr bwMode="auto">
        <a:xfrm xmlns:a="http://schemas.openxmlformats.org/drawingml/2006/main">
          <a:off x="2771775" y="66523"/>
          <a:ext cx="3551071" cy="275331"/>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39.xml><?xml version="1.0" encoding="utf-8"?>
<xdr:wsDr xmlns:xdr="http://schemas.openxmlformats.org/drawingml/2006/spreadsheetDrawing" xmlns:a="http://schemas.openxmlformats.org/drawingml/2006/main">
  <xdr:twoCellAnchor>
    <xdr:from>
      <xdr:col>0</xdr:col>
      <xdr:colOff>38100</xdr:colOff>
      <xdr:row>2</xdr:row>
      <xdr:rowOff>0</xdr:rowOff>
    </xdr:from>
    <xdr:to>
      <xdr:col>11</xdr:col>
      <xdr:colOff>0</xdr:colOff>
      <xdr:row>10</xdr:row>
      <xdr:rowOff>9525</xdr:rowOff>
    </xdr:to>
    <xdr:sp macro="" textlink="">
      <xdr:nvSpPr>
        <xdr:cNvPr id="57136563" name="AutoShape 1025">
          <a:extLst>
            <a:ext uri="{FF2B5EF4-FFF2-40B4-BE49-F238E27FC236}">
              <a16:creationId xmlns:a16="http://schemas.microsoft.com/office/drawing/2014/main" id="{FD7942A0-4F01-31BB-E7EC-BEADE2AFE705}"/>
            </a:ext>
          </a:extLst>
        </xdr:cNvPr>
        <xdr:cNvSpPr>
          <a:spLocks noChangeArrowheads="1"/>
        </xdr:cNvSpPr>
      </xdr:nvSpPr>
      <xdr:spPr bwMode="auto">
        <a:xfrm>
          <a:off x="38100" y="352425"/>
          <a:ext cx="6629400" cy="138112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57150</xdr:colOff>
      <xdr:row>12</xdr:row>
      <xdr:rowOff>38100</xdr:rowOff>
    </xdr:from>
    <xdr:to>
      <xdr:col>11</xdr:col>
      <xdr:colOff>57150</xdr:colOff>
      <xdr:row>26</xdr:row>
      <xdr:rowOff>133350</xdr:rowOff>
    </xdr:to>
    <xdr:graphicFrame macro="">
      <xdr:nvGraphicFramePr>
        <xdr:cNvPr id="57136564" name="Chart 3">
          <a:extLst>
            <a:ext uri="{FF2B5EF4-FFF2-40B4-BE49-F238E27FC236}">
              <a16:creationId xmlns:a16="http://schemas.microsoft.com/office/drawing/2014/main" id="{42187006-9024-7AB5-13AB-E2BE588F4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28</xdr:row>
      <xdr:rowOff>38100</xdr:rowOff>
    </xdr:from>
    <xdr:to>
      <xdr:col>10</xdr:col>
      <xdr:colOff>685800</xdr:colOff>
      <xdr:row>54</xdr:row>
      <xdr:rowOff>123825</xdr:rowOff>
    </xdr:to>
    <xdr:graphicFrame macro="">
      <xdr:nvGraphicFramePr>
        <xdr:cNvPr id="57136565" name="Chart 4">
          <a:extLst>
            <a:ext uri="{FF2B5EF4-FFF2-40B4-BE49-F238E27FC236}">
              <a16:creationId xmlns:a16="http://schemas.microsoft.com/office/drawing/2014/main" id="{1C560C65-6ADE-D0C7-1E44-495D53E1EE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9524</xdr:rowOff>
    </xdr:from>
    <xdr:to>
      <xdr:col>11</xdr:col>
      <xdr:colOff>0</xdr:colOff>
      <xdr:row>5</xdr:row>
      <xdr:rowOff>15239</xdr:rowOff>
    </xdr:to>
    <xdr:sp macro="" textlink="">
      <xdr:nvSpPr>
        <xdr:cNvPr id="60959097" name="AutoShape 1025">
          <a:extLst>
            <a:ext uri="{FF2B5EF4-FFF2-40B4-BE49-F238E27FC236}">
              <a16:creationId xmlns:a16="http://schemas.microsoft.com/office/drawing/2014/main" id="{8CCA0888-39F5-7830-8CA2-120E5068901E}"/>
            </a:ext>
          </a:extLst>
        </xdr:cNvPr>
        <xdr:cNvSpPr>
          <a:spLocks noChangeArrowheads="1"/>
        </xdr:cNvSpPr>
      </xdr:nvSpPr>
      <xdr:spPr bwMode="auto">
        <a:xfrm>
          <a:off x="76200" y="375284"/>
          <a:ext cx="5920740" cy="56959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30</xdr:row>
      <xdr:rowOff>76200</xdr:rowOff>
    </xdr:from>
    <xdr:to>
      <xdr:col>11</xdr:col>
      <xdr:colOff>0</xdr:colOff>
      <xdr:row>33</xdr:row>
      <xdr:rowOff>76200</xdr:rowOff>
    </xdr:to>
    <xdr:sp macro="" textlink="">
      <xdr:nvSpPr>
        <xdr:cNvPr id="60959098" name="AutoShape 1025">
          <a:extLst>
            <a:ext uri="{FF2B5EF4-FFF2-40B4-BE49-F238E27FC236}">
              <a16:creationId xmlns:a16="http://schemas.microsoft.com/office/drawing/2014/main" id="{CCD09EAD-8931-19A3-23E0-C27165E887D4}"/>
            </a:ext>
          </a:extLst>
        </xdr:cNvPr>
        <xdr:cNvSpPr>
          <a:spLocks noChangeArrowheads="1"/>
        </xdr:cNvSpPr>
      </xdr:nvSpPr>
      <xdr:spPr bwMode="auto">
        <a:xfrm>
          <a:off x="85725" y="4943475"/>
          <a:ext cx="6581775" cy="51435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5</xdr:row>
      <xdr:rowOff>142875</xdr:rowOff>
    </xdr:from>
    <xdr:to>
      <xdr:col>11</xdr:col>
      <xdr:colOff>0</xdr:colOff>
      <xdr:row>27</xdr:row>
      <xdr:rowOff>57150</xdr:rowOff>
    </xdr:to>
    <xdr:graphicFrame macro="">
      <xdr:nvGraphicFramePr>
        <xdr:cNvPr id="60959099" name="Chart 1">
          <a:extLst>
            <a:ext uri="{FF2B5EF4-FFF2-40B4-BE49-F238E27FC236}">
              <a16:creationId xmlns:a16="http://schemas.microsoft.com/office/drawing/2014/main" id="{F0BF3624-B320-D0B1-ECD8-F01C3E7004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33</xdr:row>
      <xdr:rowOff>104775</xdr:rowOff>
    </xdr:from>
    <xdr:to>
      <xdr:col>11</xdr:col>
      <xdr:colOff>0</xdr:colOff>
      <xdr:row>61</xdr:row>
      <xdr:rowOff>95250</xdr:rowOff>
    </xdr:to>
    <xdr:graphicFrame macro="">
      <xdr:nvGraphicFramePr>
        <xdr:cNvPr id="60959100" name="Chart 1">
          <a:extLst>
            <a:ext uri="{FF2B5EF4-FFF2-40B4-BE49-F238E27FC236}">
              <a16:creationId xmlns:a16="http://schemas.microsoft.com/office/drawing/2014/main" id="{EE8798A2-C3EF-8218-5C23-E1CDEE4FD1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c:userShapes xmlns:c="http://schemas.openxmlformats.org/drawingml/2006/chart">
  <cdr:relSizeAnchor xmlns:cdr="http://schemas.openxmlformats.org/drawingml/2006/chartDrawing">
    <cdr:from>
      <cdr:x>0.26577</cdr:x>
      <cdr:y>0.01542</cdr:y>
    </cdr:from>
    <cdr:to>
      <cdr:x>0.88328</cdr:x>
      <cdr:y>0.23038</cdr:y>
    </cdr:to>
    <cdr:sp macro="" textlink="">
      <cdr:nvSpPr>
        <cdr:cNvPr id="2" name="正方形/長方形 1"/>
        <cdr:cNvSpPr/>
      </cdr:nvSpPr>
      <cdr:spPr bwMode="auto">
        <a:xfrm xmlns:a="http://schemas.openxmlformats.org/drawingml/2006/main">
          <a:off x="1573530" y="37659"/>
          <a:ext cx="3656141" cy="524977"/>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41.xml><?xml version="1.0" encoding="utf-8"?>
<xdr:wsDr xmlns:xdr="http://schemas.openxmlformats.org/drawingml/2006/spreadsheetDrawing" xmlns:a="http://schemas.openxmlformats.org/drawingml/2006/main">
  <xdr:twoCellAnchor>
    <xdr:from>
      <xdr:col>0</xdr:col>
      <xdr:colOff>0</xdr:colOff>
      <xdr:row>4</xdr:row>
      <xdr:rowOff>57150</xdr:rowOff>
    </xdr:from>
    <xdr:to>
      <xdr:col>10</xdr:col>
      <xdr:colOff>485775</xdr:colOff>
      <xdr:row>16</xdr:row>
      <xdr:rowOff>57150</xdr:rowOff>
    </xdr:to>
    <xdr:graphicFrame macro="">
      <xdr:nvGraphicFramePr>
        <xdr:cNvPr id="57139635" name="Chart 4">
          <a:extLst>
            <a:ext uri="{FF2B5EF4-FFF2-40B4-BE49-F238E27FC236}">
              <a16:creationId xmlns:a16="http://schemas.microsoft.com/office/drawing/2014/main" id="{4B27CAE0-CDFB-84C5-86F6-C3037421BC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18</xdr:row>
      <xdr:rowOff>57150</xdr:rowOff>
    </xdr:from>
    <xdr:to>
      <xdr:col>10</xdr:col>
      <xdr:colOff>485775</xdr:colOff>
      <xdr:row>30</xdr:row>
      <xdr:rowOff>57150</xdr:rowOff>
    </xdr:to>
    <xdr:graphicFrame macro="">
      <xdr:nvGraphicFramePr>
        <xdr:cNvPr id="57139636" name="Chart 11">
          <a:extLst>
            <a:ext uri="{FF2B5EF4-FFF2-40B4-BE49-F238E27FC236}">
              <a16:creationId xmlns:a16="http://schemas.microsoft.com/office/drawing/2014/main" id="{17669655-6818-7AFC-FE3F-EB1A204020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32</xdr:row>
      <xdr:rowOff>9525</xdr:rowOff>
    </xdr:from>
    <xdr:to>
      <xdr:col>10</xdr:col>
      <xdr:colOff>485775</xdr:colOff>
      <xdr:row>44</xdr:row>
      <xdr:rowOff>9525</xdr:rowOff>
    </xdr:to>
    <xdr:graphicFrame macro="">
      <xdr:nvGraphicFramePr>
        <xdr:cNvPr id="57139637" name="Chart 7">
          <a:extLst>
            <a:ext uri="{FF2B5EF4-FFF2-40B4-BE49-F238E27FC236}">
              <a16:creationId xmlns:a16="http://schemas.microsoft.com/office/drawing/2014/main" id="{7786D2F5-94C9-026E-9430-3D8B33ED78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0.19556</cdr:x>
      <cdr:y>0.8587</cdr:y>
    </cdr:from>
    <cdr:to>
      <cdr:x>0.78309</cdr:x>
      <cdr:y>0.96142</cdr:y>
    </cdr:to>
    <cdr:sp macro="" textlink="">
      <cdr:nvSpPr>
        <cdr:cNvPr id="2" name="正方形/長方形 1"/>
        <cdr:cNvSpPr/>
      </cdr:nvSpPr>
      <cdr:spPr bwMode="auto">
        <a:xfrm xmlns:a="http://schemas.openxmlformats.org/drawingml/2006/main">
          <a:off x="1145542" y="2120027"/>
          <a:ext cx="3441698" cy="253603"/>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43.xml><?xml version="1.0" encoding="utf-8"?>
<c:userShapes xmlns:c="http://schemas.openxmlformats.org/drawingml/2006/chart">
  <cdr:relSizeAnchor xmlns:cdr="http://schemas.openxmlformats.org/drawingml/2006/chartDrawing">
    <cdr:from>
      <cdr:x>0.21976</cdr:x>
      <cdr:y>0.86594</cdr:y>
    </cdr:from>
    <cdr:to>
      <cdr:x>0.7961</cdr:x>
      <cdr:y>0.96451</cdr:y>
    </cdr:to>
    <cdr:sp macro="" textlink="">
      <cdr:nvSpPr>
        <cdr:cNvPr id="2" name="正方形/長方形 1"/>
        <cdr:cNvSpPr/>
      </cdr:nvSpPr>
      <cdr:spPr bwMode="auto">
        <a:xfrm xmlns:a="http://schemas.openxmlformats.org/drawingml/2006/main">
          <a:off x="1287326" y="2137902"/>
          <a:ext cx="3376113" cy="243348"/>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44.xml><?xml version="1.0" encoding="utf-8"?>
<c:userShapes xmlns:c="http://schemas.openxmlformats.org/drawingml/2006/chart">
  <cdr:relSizeAnchor xmlns:cdr="http://schemas.openxmlformats.org/drawingml/2006/chartDrawing">
    <cdr:from>
      <cdr:x>0.21396</cdr:x>
      <cdr:y>0.86702</cdr:y>
    </cdr:from>
    <cdr:to>
      <cdr:x>0.7961</cdr:x>
      <cdr:y>0.97762</cdr:y>
    </cdr:to>
    <cdr:sp macro="" textlink="">
      <cdr:nvSpPr>
        <cdr:cNvPr id="2" name="正方形/長方形 1"/>
        <cdr:cNvSpPr/>
      </cdr:nvSpPr>
      <cdr:spPr bwMode="auto">
        <a:xfrm xmlns:a="http://schemas.openxmlformats.org/drawingml/2006/main">
          <a:off x="1253352" y="2140561"/>
          <a:ext cx="3410088" cy="273074"/>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45.xml><?xml version="1.0" encoding="utf-8"?>
<xdr:wsDr xmlns:xdr="http://schemas.openxmlformats.org/drawingml/2006/spreadsheetDrawing" xmlns:a="http://schemas.openxmlformats.org/drawingml/2006/main">
  <xdr:twoCellAnchor>
    <xdr:from>
      <xdr:col>1</xdr:col>
      <xdr:colOff>0</xdr:colOff>
      <xdr:row>3</xdr:row>
      <xdr:rowOff>66675</xdr:rowOff>
    </xdr:from>
    <xdr:to>
      <xdr:col>11</xdr:col>
      <xdr:colOff>0</xdr:colOff>
      <xdr:row>7</xdr:row>
      <xdr:rowOff>38100</xdr:rowOff>
    </xdr:to>
    <xdr:sp macro="" textlink="">
      <xdr:nvSpPr>
        <xdr:cNvPr id="57143876" name="AutoShape 1025">
          <a:extLst>
            <a:ext uri="{FF2B5EF4-FFF2-40B4-BE49-F238E27FC236}">
              <a16:creationId xmlns:a16="http://schemas.microsoft.com/office/drawing/2014/main" id="{6A93B2CE-234D-2424-68AB-7950B6157A0C}"/>
            </a:ext>
          </a:extLst>
        </xdr:cNvPr>
        <xdr:cNvSpPr>
          <a:spLocks noChangeArrowheads="1"/>
        </xdr:cNvSpPr>
      </xdr:nvSpPr>
      <xdr:spPr bwMode="auto">
        <a:xfrm>
          <a:off x="171450" y="657225"/>
          <a:ext cx="6648450" cy="70485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18</xdr:row>
      <xdr:rowOff>9525</xdr:rowOff>
    </xdr:from>
    <xdr:to>
      <xdr:col>11</xdr:col>
      <xdr:colOff>0</xdr:colOff>
      <xdr:row>25</xdr:row>
      <xdr:rowOff>38100</xdr:rowOff>
    </xdr:to>
    <xdr:sp macro="" textlink="">
      <xdr:nvSpPr>
        <xdr:cNvPr id="57143877" name="AutoShape 1025">
          <a:extLst>
            <a:ext uri="{FF2B5EF4-FFF2-40B4-BE49-F238E27FC236}">
              <a16:creationId xmlns:a16="http://schemas.microsoft.com/office/drawing/2014/main" id="{2BB6D135-8BF2-9BD6-2476-35525B011F4A}"/>
            </a:ext>
          </a:extLst>
        </xdr:cNvPr>
        <xdr:cNvSpPr>
          <a:spLocks noChangeArrowheads="1"/>
        </xdr:cNvSpPr>
      </xdr:nvSpPr>
      <xdr:spPr bwMode="auto">
        <a:xfrm>
          <a:off x="171450" y="3209925"/>
          <a:ext cx="6648450" cy="122872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7</xdr:row>
      <xdr:rowOff>76200</xdr:rowOff>
    </xdr:from>
    <xdr:to>
      <xdr:col>11</xdr:col>
      <xdr:colOff>38100</xdr:colOff>
      <xdr:row>17</xdr:row>
      <xdr:rowOff>76200</xdr:rowOff>
    </xdr:to>
    <xdr:graphicFrame macro="">
      <xdr:nvGraphicFramePr>
        <xdr:cNvPr id="57143878" name="Chart 2">
          <a:extLst>
            <a:ext uri="{FF2B5EF4-FFF2-40B4-BE49-F238E27FC236}">
              <a16:creationId xmlns:a16="http://schemas.microsoft.com/office/drawing/2014/main" id="{1F61EF5A-813D-3E30-65E6-562DDE8DE9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25</xdr:row>
      <xdr:rowOff>114300</xdr:rowOff>
    </xdr:from>
    <xdr:to>
      <xdr:col>11</xdr:col>
      <xdr:colOff>9525</xdr:colOff>
      <xdr:row>63</xdr:row>
      <xdr:rowOff>57150</xdr:rowOff>
    </xdr:to>
    <xdr:graphicFrame macro="">
      <xdr:nvGraphicFramePr>
        <xdr:cNvPr id="57143879" name="Chart 3">
          <a:extLst>
            <a:ext uri="{FF2B5EF4-FFF2-40B4-BE49-F238E27FC236}">
              <a16:creationId xmlns:a16="http://schemas.microsoft.com/office/drawing/2014/main" id="{E207AB70-57FC-FE3C-3828-E94F87D38C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c:userShapes xmlns:c="http://schemas.openxmlformats.org/drawingml/2006/chart">
  <cdr:relSizeAnchor xmlns:cdr="http://schemas.openxmlformats.org/drawingml/2006/chartDrawing">
    <cdr:from>
      <cdr:x>0.36831</cdr:x>
      <cdr:y>0.04272</cdr:y>
    </cdr:from>
    <cdr:to>
      <cdr:x>0.87027</cdr:x>
      <cdr:y>0.23117</cdr:y>
    </cdr:to>
    <cdr:sp macro="" textlink="">
      <cdr:nvSpPr>
        <cdr:cNvPr id="2" name="正方形/長方形 1"/>
        <cdr:cNvSpPr/>
      </cdr:nvSpPr>
      <cdr:spPr bwMode="auto">
        <a:xfrm xmlns:a="http://schemas.openxmlformats.org/drawingml/2006/main">
          <a:off x="2455736" y="72837"/>
          <a:ext cx="3346818" cy="321302"/>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anchor="ctr" anchorCtr="0" upright="1"/>
        <a:lstStyle xmlns:a="http://schemas.openxmlformats.org/drawingml/2006/main"/>
        <a:p xmlns:a="http://schemas.openxmlformats.org/drawingml/2006/main">
          <a:endParaRPr lang="ja-JP" altLang="en-US"/>
        </a:p>
      </cdr:txBody>
    </cdr:sp>
  </cdr:relSizeAnchor>
</c:userShapes>
</file>

<file path=xl/drawings/drawing47.xml><?xml version="1.0" encoding="utf-8"?>
<c:userShapes xmlns:c="http://schemas.openxmlformats.org/drawingml/2006/chart">
  <cdr:relSizeAnchor xmlns:cdr="http://schemas.openxmlformats.org/drawingml/2006/chartDrawing">
    <cdr:from>
      <cdr:x>0.03923</cdr:x>
      <cdr:y>0.95738</cdr:y>
    </cdr:from>
    <cdr:to>
      <cdr:x>0.91614</cdr:x>
      <cdr:y>0.99182</cdr:y>
    </cdr:to>
    <cdr:sp macro="" textlink="">
      <cdr:nvSpPr>
        <cdr:cNvPr id="2" name="正方形/長方形 1"/>
        <cdr:cNvSpPr/>
      </cdr:nvSpPr>
      <cdr:spPr bwMode="auto">
        <a:xfrm xmlns:a="http://schemas.openxmlformats.org/drawingml/2006/main">
          <a:off x="142875" y="5796065"/>
          <a:ext cx="3194037" cy="208495"/>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48.xml><?xml version="1.0" encoding="utf-8"?>
<xdr:wsDr xmlns:xdr="http://schemas.openxmlformats.org/drawingml/2006/spreadsheetDrawing" xmlns:a="http://schemas.openxmlformats.org/drawingml/2006/main">
  <xdr:twoCellAnchor>
    <xdr:from>
      <xdr:col>0</xdr:col>
      <xdr:colOff>0</xdr:colOff>
      <xdr:row>4</xdr:row>
      <xdr:rowOff>38100</xdr:rowOff>
    </xdr:from>
    <xdr:to>
      <xdr:col>10</xdr:col>
      <xdr:colOff>628649</xdr:colOff>
      <xdr:row>16</xdr:row>
      <xdr:rowOff>38100</xdr:rowOff>
    </xdr:to>
    <xdr:graphicFrame macro="">
      <xdr:nvGraphicFramePr>
        <xdr:cNvPr id="57146803" name="Chart 4">
          <a:extLst>
            <a:ext uri="{FF2B5EF4-FFF2-40B4-BE49-F238E27FC236}">
              <a16:creationId xmlns:a16="http://schemas.microsoft.com/office/drawing/2014/main" id="{B0F3F31B-2F77-FE7E-60BD-93ABD092C1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18</xdr:row>
      <xdr:rowOff>0</xdr:rowOff>
    </xdr:from>
    <xdr:to>
      <xdr:col>11</xdr:col>
      <xdr:colOff>0</xdr:colOff>
      <xdr:row>30</xdr:row>
      <xdr:rowOff>0</xdr:rowOff>
    </xdr:to>
    <xdr:graphicFrame macro="">
      <xdr:nvGraphicFramePr>
        <xdr:cNvPr id="57146804" name="Chart 11">
          <a:extLst>
            <a:ext uri="{FF2B5EF4-FFF2-40B4-BE49-F238E27FC236}">
              <a16:creationId xmlns:a16="http://schemas.microsoft.com/office/drawing/2014/main" id="{380D76FE-156A-3AE2-8645-87CD2B85B6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32</xdr:row>
      <xdr:rowOff>38100</xdr:rowOff>
    </xdr:from>
    <xdr:to>
      <xdr:col>11</xdr:col>
      <xdr:colOff>0</xdr:colOff>
      <xdr:row>44</xdr:row>
      <xdr:rowOff>38100</xdr:rowOff>
    </xdr:to>
    <xdr:graphicFrame macro="">
      <xdr:nvGraphicFramePr>
        <xdr:cNvPr id="57146805" name="Chart 7">
          <a:extLst>
            <a:ext uri="{FF2B5EF4-FFF2-40B4-BE49-F238E27FC236}">
              <a16:creationId xmlns:a16="http://schemas.microsoft.com/office/drawing/2014/main" id="{15E306B7-ABF0-BD9B-DC61-BC30FDBE5B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9.xml><?xml version="1.0" encoding="utf-8"?>
<c:userShapes xmlns:c="http://schemas.openxmlformats.org/drawingml/2006/chart">
  <cdr:relSizeAnchor xmlns:cdr="http://schemas.openxmlformats.org/drawingml/2006/chartDrawing">
    <cdr:from>
      <cdr:x>0.18436</cdr:x>
      <cdr:y>0.86184</cdr:y>
    </cdr:from>
    <cdr:to>
      <cdr:x>0.79593</cdr:x>
      <cdr:y>0.97053</cdr:y>
    </cdr:to>
    <cdr:sp macro="" textlink="">
      <cdr:nvSpPr>
        <cdr:cNvPr id="2" name="正方形/長方形 1"/>
        <cdr:cNvSpPr/>
      </cdr:nvSpPr>
      <cdr:spPr bwMode="auto">
        <a:xfrm xmlns:a="http://schemas.openxmlformats.org/drawingml/2006/main">
          <a:off x="1104900" y="2127780"/>
          <a:ext cx="3665220" cy="268342"/>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38100</xdr:colOff>
      <xdr:row>4</xdr:row>
      <xdr:rowOff>47625</xdr:rowOff>
    </xdr:from>
    <xdr:to>
      <xdr:col>11</xdr:col>
      <xdr:colOff>38100</xdr:colOff>
      <xdr:row>16</xdr:row>
      <xdr:rowOff>47625</xdr:rowOff>
    </xdr:to>
    <xdr:graphicFrame macro="">
      <xdr:nvGraphicFramePr>
        <xdr:cNvPr id="57092531" name="Chart 4">
          <a:extLst>
            <a:ext uri="{FF2B5EF4-FFF2-40B4-BE49-F238E27FC236}">
              <a16:creationId xmlns:a16="http://schemas.microsoft.com/office/drawing/2014/main" id="{A6DE39EB-936D-953F-1299-B74A11EF1B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18</xdr:row>
      <xdr:rowOff>28575</xdr:rowOff>
    </xdr:from>
    <xdr:to>
      <xdr:col>11</xdr:col>
      <xdr:colOff>47625</xdr:colOff>
      <xdr:row>30</xdr:row>
      <xdr:rowOff>28575</xdr:rowOff>
    </xdr:to>
    <xdr:graphicFrame macro="">
      <xdr:nvGraphicFramePr>
        <xdr:cNvPr id="57092532" name="Chart 11">
          <a:extLst>
            <a:ext uri="{FF2B5EF4-FFF2-40B4-BE49-F238E27FC236}">
              <a16:creationId xmlns:a16="http://schemas.microsoft.com/office/drawing/2014/main" id="{3763A7AD-C1F6-215E-5B54-CB8F09D450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32</xdr:row>
      <xdr:rowOff>47625</xdr:rowOff>
    </xdr:from>
    <xdr:to>
      <xdr:col>11</xdr:col>
      <xdr:colOff>9525</xdr:colOff>
      <xdr:row>44</xdr:row>
      <xdr:rowOff>38100</xdr:rowOff>
    </xdr:to>
    <xdr:graphicFrame macro="">
      <xdr:nvGraphicFramePr>
        <xdr:cNvPr id="57092533" name="Chart 7">
          <a:extLst>
            <a:ext uri="{FF2B5EF4-FFF2-40B4-BE49-F238E27FC236}">
              <a16:creationId xmlns:a16="http://schemas.microsoft.com/office/drawing/2014/main" id="{52D623C4-0162-08C4-6340-E2A403AC7B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0.xml><?xml version="1.0" encoding="utf-8"?>
<c:userShapes xmlns:c="http://schemas.openxmlformats.org/drawingml/2006/chart">
  <cdr:relSizeAnchor xmlns:cdr="http://schemas.openxmlformats.org/drawingml/2006/chartDrawing">
    <cdr:from>
      <cdr:x>0.19459</cdr:x>
      <cdr:y>0.86594</cdr:y>
    </cdr:from>
    <cdr:to>
      <cdr:x>0.8058</cdr:x>
      <cdr:y>0.98188</cdr:y>
    </cdr:to>
    <cdr:sp macro="" textlink="">
      <cdr:nvSpPr>
        <cdr:cNvPr id="2" name="正方形/長方形 1"/>
        <cdr:cNvSpPr/>
      </cdr:nvSpPr>
      <cdr:spPr bwMode="auto">
        <a:xfrm xmlns:a="http://schemas.openxmlformats.org/drawingml/2006/main">
          <a:off x="1150621" y="2137902"/>
          <a:ext cx="3614172" cy="286242"/>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51.xml><?xml version="1.0" encoding="utf-8"?>
<c:userShapes xmlns:c="http://schemas.openxmlformats.org/drawingml/2006/chart">
  <cdr:relSizeAnchor xmlns:cdr="http://schemas.openxmlformats.org/drawingml/2006/chartDrawing">
    <cdr:from>
      <cdr:x>0.21449</cdr:x>
      <cdr:y>0.85455</cdr:y>
    </cdr:from>
    <cdr:to>
      <cdr:x>0.81014</cdr:x>
      <cdr:y>0.97971</cdr:y>
    </cdr:to>
    <cdr:sp macro="" textlink="">
      <cdr:nvSpPr>
        <cdr:cNvPr id="2" name="正方形/長方形 1"/>
        <cdr:cNvSpPr/>
      </cdr:nvSpPr>
      <cdr:spPr bwMode="auto">
        <a:xfrm xmlns:a="http://schemas.openxmlformats.org/drawingml/2006/main">
          <a:off x="1409700" y="2246530"/>
          <a:ext cx="3914775" cy="329030"/>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52.xml><?xml version="1.0" encoding="utf-8"?>
<xdr:wsDr xmlns:xdr="http://schemas.openxmlformats.org/drawingml/2006/spreadsheetDrawing" xmlns:a="http://schemas.openxmlformats.org/drawingml/2006/main">
  <xdr:twoCellAnchor>
    <xdr:from>
      <xdr:col>1</xdr:col>
      <xdr:colOff>19050</xdr:colOff>
      <xdr:row>4</xdr:row>
      <xdr:rowOff>76200</xdr:rowOff>
    </xdr:from>
    <xdr:to>
      <xdr:col>12</xdr:col>
      <xdr:colOff>38100</xdr:colOff>
      <xdr:row>9</xdr:row>
      <xdr:rowOff>9525</xdr:rowOff>
    </xdr:to>
    <xdr:sp macro="" textlink="">
      <xdr:nvSpPr>
        <xdr:cNvPr id="57151154" name="AutoShape 1025">
          <a:extLst>
            <a:ext uri="{FF2B5EF4-FFF2-40B4-BE49-F238E27FC236}">
              <a16:creationId xmlns:a16="http://schemas.microsoft.com/office/drawing/2014/main" id="{5EF68292-95F3-9CAF-A2A8-562204953259}"/>
            </a:ext>
          </a:extLst>
        </xdr:cNvPr>
        <xdr:cNvSpPr>
          <a:spLocks noChangeArrowheads="1"/>
        </xdr:cNvSpPr>
      </xdr:nvSpPr>
      <xdr:spPr bwMode="auto">
        <a:xfrm>
          <a:off x="247650" y="847725"/>
          <a:ext cx="6619875" cy="83820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180975</xdr:colOff>
      <xdr:row>19</xdr:row>
      <xdr:rowOff>76200</xdr:rowOff>
    </xdr:from>
    <xdr:to>
      <xdr:col>12</xdr:col>
      <xdr:colOff>22860</xdr:colOff>
      <xdr:row>25</xdr:row>
      <xdr:rowOff>95250</xdr:rowOff>
    </xdr:to>
    <xdr:sp macro="" textlink="">
      <xdr:nvSpPr>
        <xdr:cNvPr id="57151155" name="AutoShape 1025">
          <a:extLst>
            <a:ext uri="{FF2B5EF4-FFF2-40B4-BE49-F238E27FC236}">
              <a16:creationId xmlns:a16="http://schemas.microsoft.com/office/drawing/2014/main" id="{8645935C-9500-E3D0-7127-6224E81E1CDA}"/>
            </a:ext>
          </a:extLst>
        </xdr:cNvPr>
        <xdr:cNvSpPr>
          <a:spLocks noChangeArrowheads="1"/>
        </xdr:cNvSpPr>
      </xdr:nvSpPr>
      <xdr:spPr bwMode="auto">
        <a:xfrm>
          <a:off x="180975" y="3390900"/>
          <a:ext cx="5991225" cy="85725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180975</xdr:colOff>
      <xdr:row>9</xdr:row>
      <xdr:rowOff>47625</xdr:rowOff>
    </xdr:from>
    <xdr:to>
      <xdr:col>11</xdr:col>
      <xdr:colOff>504825</xdr:colOff>
      <xdr:row>19</xdr:row>
      <xdr:rowOff>47625</xdr:rowOff>
    </xdr:to>
    <xdr:graphicFrame macro="">
      <xdr:nvGraphicFramePr>
        <xdr:cNvPr id="57151156" name="Chart 2">
          <a:extLst>
            <a:ext uri="{FF2B5EF4-FFF2-40B4-BE49-F238E27FC236}">
              <a16:creationId xmlns:a16="http://schemas.microsoft.com/office/drawing/2014/main" id="{9802FD99-24CA-F58B-CAD2-A1D65C2A54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38100</xdr:colOff>
      <xdr:row>25</xdr:row>
      <xdr:rowOff>104775</xdr:rowOff>
    </xdr:from>
    <xdr:to>
      <xdr:col>11</xdr:col>
      <xdr:colOff>495300</xdr:colOff>
      <xdr:row>60</xdr:row>
      <xdr:rowOff>38100</xdr:rowOff>
    </xdr:to>
    <xdr:graphicFrame macro="">
      <xdr:nvGraphicFramePr>
        <xdr:cNvPr id="57151157" name="Chart 3">
          <a:extLst>
            <a:ext uri="{FF2B5EF4-FFF2-40B4-BE49-F238E27FC236}">
              <a16:creationId xmlns:a16="http://schemas.microsoft.com/office/drawing/2014/main" id="{C77B3EE4-369B-C79D-4F51-42BE6EB255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66675</xdr:colOff>
      <xdr:row>57</xdr:row>
      <xdr:rowOff>152400</xdr:rowOff>
    </xdr:from>
    <xdr:to>
      <xdr:col>11</xdr:col>
      <xdr:colOff>476250</xdr:colOff>
      <xdr:row>59</xdr:row>
      <xdr:rowOff>133350</xdr:rowOff>
    </xdr:to>
    <xdr:sp macro="" textlink="">
      <xdr:nvSpPr>
        <xdr:cNvPr id="57151158" name="正方形/長方形 1">
          <a:extLst>
            <a:ext uri="{FF2B5EF4-FFF2-40B4-BE49-F238E27FC236}">
              <a16:creationId xmlns:a16="http://schemas.microsoft.com/office/drawing/2014/main" id="{53BEAFAC-14F4-10A7-9021-3F5ECC72E702}"/>
            </a:ext>
          </a:extLst>
        </xdr:cNvPr>
        <xdr:cNvSpPr>
          <a:spLocks noChangeArrowheads="1"/>
        </xdr:cNvSpPr>
      </xdr:nvSpPr>
      <xdr:spPr bwMode="auto">
        <a:xfrm>
          <a:off x="2969895" y="9669780"/>
          <a:ext cx="3061335" cy="30099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3.xml><?xml version="1.0" encoding="utf-8"?>
<c:userShapes xmlns:c="http://schemas.openxmlformats.org/drawingml/2006/chart">
  <cdr:relSizeAnchor xmlns:cdr="http://schemas.openxmlformats.org/drawingml/2006/chartDrawing">
    <cdr:from>
      <cdr:x>0.3726</cdr:x>
      <cdr:y>0.08213</cdr:y>
    </cdr:from>
    <cdr:to>
      <cdr:x>0.97379</cdr:x>
      <cdr:y>0.27778</cdr:y>
    </cdr:to>
    <cdr:sp macro="" textlink="">
      <cdr:nvSpPr>
        <cdr:cNvPr id="2" name="正方形/長方形 1"/>
        <cdr:cNvSpPr/>
      </cdr:nvSpPr>
      <cdr:spPr bwMode="auto">
        <a:xfrm xmlns:a="http://schemas.openxmlformats.org/drawingml/2006/main">
          <a:off x="2420428" y="140812"/>
          <a:ext cx="3905361" cy="335438"/>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54.xml><?xml version="1.0" encoding="utf-8"?>
<c:userShapes xmlns:c="http://schemas.openxmlformats.org/drawingml/2006/chart">
  <cdr:relSizeAnchor xmlns:cdr="http://schemas.openxmlformats.org/drawingml/2006/chartDrawing">
    <cdr:from>
      <cdr:x>0.00584</cdr:x>
      <cdr:y>0.38648</cdr:y>
    </cdr:from>
    <cdr:to>
      <cdr:x>0.00584</cdr:x>
      <cdr:y>0.38673</cdr:y>
    </cdr:to>
    <cdr:sp macro="" textlink="">
      <cdr:nvSpPr>
        <cdr:cNvPr id="2" name="正方形/長方形 1"/>
        <cdr:cNvSpPr/>
      </cdr:nvSpPr>
      <cdr:spPr bwMode="auto">
        <a:xfrm xmlns:a="http://schemas.openxmlformats.org/drawingml/2006/main">
          <a:off x="161925" y="5846481"/>
          <a:ext cx="3163958" cy="312053"/>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55.xml><?xml version="1.0" encoding="utf-8"?>
<xdr:wsDr xmlns:xdr="http://schemas.openxmlformats.org/drawingml/2006/spreadsheetDrawing" xmlns:a="http://schemas.openxmlformats.org/drawingml/2006/main">
  <xdr:twoCellAnchor>
    <xdr:from>
      <xdr:col>0</xdr:col>
      <xdr:colOff>0</xdr:colOff>
      <xdr:row>4</xdr:row>
      <xdr:rowOff>76200</xdr:rowOff>
    </xdr:from>
    <xdr:to>
      <xdr:col>10</xdr:col>
      <xdr:colOff>485775</xdr:colOff>
      <xdr:row>16</xdr:row>
      <xdr:rowOff>76200</xdr:rowOff>
    </xdr:to>
    <xdr:graphicFrame macro="">
      <xdr:nvGraphicFramePr>
        <xdr:cNvPr id="57153974" name="Chart 4">
          <a:extLst>
            <a:ext uri="{FF2B5EF4-FFF2-40B4-BE49-F238E27FC236}">
              <a16:creationId xmlns:a16="http://schemas.microsoft.com/office/drawing/2014/main" id="{BB7DA95D-18E3-5B8A-399F-16B25872B3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18</xdr:row>
      <xdr:rowOff>38100</xdr:rowOff>
    </xdr:from>
    <xdr:to>
      <xdr:col>10</xdr:col>
      <xdr:colOff>485775</xdr:colOff>
      <xdr:row>30</xdr:row>
      <xdr:rowOff>38100</xdr:rowOff>
    </xdr:to>
    <xdr:graphicFrame macro="">
      <xdr:nvGraphicFramePr>
        <xdr:cNvPr id="57153975" name="Chart 11">
          <a:extLst>
            <a:ext uri="{FF2B5EF4-FFF2-40B4-BE49-F238E27FC236}">
              <a16:creationId xmlns:a16="http://schemas.microsoft.com/office/drawing/2014/main" id="{0FC38C9E-A8EC-7656-3E8B-865382AC5F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32</xdr:row>
      <xdr:rowOff>85725</xdr:rowOff>
    </xdr:from>
    <xdr:to>
      <xdr:col>10</xdr:col>
      <xdr:colOff>485775</xdr:colOff>
      <xdr:row>44</xdr:row>
      <xdr:rowOff>85725</xdr:rowOff>
    </xdr:to>
    <xdr:graphicFrame macro="">
      <xdr:nvGraphicFramePr>
        <xdr:cNvPr id="57153976" name="Chart 7">
          <a:extLst>
            <a:ext uri="{FF2B5EF4-FFF2-40B4-BE49-F238E27FC236}">
              <a16:creationId xmlns:a16="http://schemas.microsoft.com/office/drawing/2014/main" id="{6DB25677-F34F-E020-EF67-FACFFE3256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38100</xdr:colOff>
      <xdr:row>28</xdr:row>
      <xdr:rowOff>133350</xdr:rowOff>
    </xdr:from>
    <xdr:to>
      <xdr:col>8</xdr:col>
      <xdr:colOff>594360</xdr:colOff>
      <xdr:row>29</xdr:row>
      <xdr:rowOff>167640</xdr:rowOff>
    </xdr:to>
    <xdr:sp macro="" textlink="">
      <xdr:nvSpPr>
        <xdr:cNvPr id="57153977" name="正方形/長方形 1">
          <a:extLst>
            <a:ext uri="{FF2B5EF4-FFF2-40B4-BE49-F238E27FC236}">
              <a16:creationId xmlns:a16="http://schemas.microsoft.com/office/drawing/2014/main" id="{5931F11E-F355-5A30-02F4-9ECEF6C85086}"/>
            </a:ext>
          </a:extLst>
        </xdr:cNvPr>
        <xdr:cNvSpPr>
          <a:spLocks noChangeArrowheads="1"/>
        </xdr:cNvSpPr>
      </xdr:nvSpPr>
      <xdr:spPr bwMode="auto">
        <a:xfrm>
          <a:off x="1089660" y="5901690"/>
          <a:ext cx="3642360" cy="24003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6.xml><?xml version="1.0" encoding="utf-8"?>
<c:userShapes xmlns:c="http://schemas.openxmlformats.org/drawingml/2006/chart">
  <cdr:relSizeAnchor xmlns:cdr="http://schemas.openxmlformats.org/drawingml/2006/chartDrawing">
    <cdr:from>
      <cdr:x>0.17691</cdr:x>
      <cdr:y>0.86113</cdr:y>
    </cdr:from>
    <cdr:to>
      <cdr:x>0.7961</cdr:x>
      <cdr:y>0.99342</cdr:y>
    </cdr:to>
    <cdr:sp macro="" textlink="">
      <cdr:nvSpPr>
        <cdr:cNvPr id="2" name="正方形/長方形 1"/>
        <cdr:cNvSpPr/>
      </cdr:nvSpPr>
      <cdr:spPr bwMode="auto">
        <a:xfrm xmlns:a="http://schemas.openxmlformats.org/drawingml/2006/main">
          <a:off x="1036320" y="2126027"/>
          <a:ext cx="3627120" cy="326608"/>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57.xml><?xml version="1.0" encoding="utf-8"?>
<c:userShapes xmlns:c="http://schemas.openxmlformats.org/drawingml/2006/chart">
  <cdr:relSizeAnchor xmlns:cdr="http://schemas.openxmlformats.org/drawingml/2006/chartDrawing">
    <cdr:from>
      <cdr:x>0.20514</cdr:x>
      <cdr:y>0.67315</cdr:y>
    </cdr:from>
    <cdr:to>
      <cdr:x>0.21275</cdr:x>
      <cdr:y>0.67746</cdr:y>
    </cdr:to>
    <cdr:sp macro="" textlink="">
      <cdr:nvSpPr>
        <cdr:cNvPr id="2" name="正方形/長方形 1"/>
        <cdr:cNvSpPr/>
      </cdr:nvSpPr>
      <cdr:spPr bwMode="auto">
        <a:xfrm xmlns:a="http://schemas.openxmlformats.org/drawingml/2006/main">
          <a:off x="1474882" y="2125980"/>
          <a:ext cx="3486868" cy="327660"/>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58.xml><?xml version="1.0" encoding="utf-8"?>
<c:userShapes xmlns:c="http://schemas.openxmlformats.org/drawingml/2006/chart">
  <cdr:relSizeAnchor xmlns:cdr="http://schemas.openxmlformats.org/drawingml/2006/chartDrawing">
    <cdr:from>
      <cdr:x>0.209</cdr:x>
      <cdr:y>0.87319</cdr:y>
    </cdr:from>
    <cdr:to>
      <cdr:x>0.81858</cdr:x>
      <cdr:y>0.9792</cdr:y>
    </cdr:to>
    <cdr:sp macro="" textlink="">
      <cdr:nvSpPr>
        <cdr:cNvPr id="2" name="正方形/長方形 1"/>
        <cdr:cNvSpPr/>
      </cdr:nvSpPr>
      <cdr:spPr bwMode="auto">
        <a:xfrm xmlns:a="http://schemas.openxmlformats.org/drawingml/2006/main">
          <a:off x="1349703" y="2295525"/>
          <a:ext cx="3936671" cy="278694"/>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59.xml><?xml version="1.0" encoding="utf-8"?>
<xdr:wsDr xmlns:xdr="http://schemas.openxmlformats.org/drawingml/2006/spreadsheetDrawing" xmlns:a="http://schemas.openxmlformats.org/drawingml/2006/main">
  <xdr:twoCellAnchor>
    <xdr:from>
      <xdr:col>1</xdr:col>
      <xdr:colOff>0</xdr:colOff>
      <xdr:row>5</xdr:row>
      <xdr:rowOff>0</xdr:rowOff>
    </xdr:from>
    <xdr:to>
      <xdr:col>11</xdr:col>
      <xdr:colOff>0</xdr:colOff>
      <xdr:row>10</xdr:row>
      <xdr:rowOff>0</xdr:rowOff>
    </xdr:to>
    <xdr:sp macro="" textlink="">
      <xdr:nvSpPr>
        <xdr:cNvPr id="57158212" name="AutoShape 1025">
          <a:extLst>
            <a:ext uri="{FF2B5EF4-FFF2-40B4-BE49-F238E27FC236}">
              <a16:creationId xmlns:a16="http://schemas.microsoft.com/office/drawing/2014/main" id="{9E887BF9-027B-6771-0B7F-C80332492E8E}"/>
            </a:ext>
          </a:extLst>
        </xdr:cNvPr>
        <xdr:cNvSpPr>
          <a:spLocks noChangeArrowheads="1"/>
        </xdr:cNvSpPr>
      </xdr:nvSpPr>
      <xdr:spPr bwMode="auto">
        <a:xfrm>
          <a:off x="161925" y="942975"/>
          <a:ext cx="6581775" cy="90487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24</xdr:row>
      <xdr:rowOff>0</xdr:rowOff>
    </xdr:from>
    <xdr:to>
      <xdr:col>11</xdr:col>
      <xdr:colOff>0</xdr:colOff>
      <xdr:row>28</xdr:row>
      <xdr:rowOff>0</xdr:rowOff>
    </xdr:to>
    <xdr:sp macro="" textlink="">
      <xdr:nvSpPr>
        <xdr:cNvPr id="57158213" name="AutoShape 1025">
          <a:extLst>
            <a:ext uri="{FF2B5EF4-FFF2-40B4-BE49-F238E27FC236}">
              <a16:creationId xmlns:a16="http://schemas.microsoft.com/office/drawing/2014/main" id="{AC7700FB-3D7B-9186-DEA6-459B421D97EF}"/>
            </a:ext>
          </a:extLst>
        </xdr:cNvPr>
        <xdr:cNvSpPr>
          <a:spLocks noChangeArrowheads="1"/>
        </xdr:cNvSpPr>
      </xdr:nvSpPr>
      <xdr:spPr bwMode="auto">
        <a:xfrm>
          <a:off x="161925" y="4257675"/>
          <a:ext cx="6581775" cy="68580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11</xdr:row>
      <xdr:rowOff>0</xdr:rowOff>
    </xdr:from>
    <xdr:to>
      <xdr:col>11</xdr:col>
      <xdr:colOff>0</xdr:colOff>
      <xdr:row>21</xdr:row>
      <xdr:rowOff>0</xdr:rowOff>
    </xdr:to>
    <xdr:graphicFrame macro="">
      <xdr:nvGraphicFramePr>
        <xdr:cNvPr id="57158214" name="Chart 2">
          <a:extLst>
            <a:ext uri="{FF2B5EF4-FFF2-40B4-BE49-F238E27FC236}">
              <a16:creationId xmlns:a16="http://schemas.microsoft.com/office/drawing/2014/main" id="{817777F5-5070-021F-0B4C-A2EA4E8499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38100</xdr:colOff>
      <xdr:row>29</xdr:row>
      <xdr:rowOff>28575</xdr:rowOff>
    </xdr:from>
    <xdr:to>
      <xdr:col>11</xdr:col>
      <xdr:colOff>38100</xdr:colOff>
      <xdr:row>60</xdr:row>
      <xdr:rowOff>123825</xdr:rowOff>
    </xdr:to>
    <xdr:graphicFrame macro="">
      <xdr:nvGraphicFramePr>
        <xdr:cNvPr id="57158215" name="Chart 3">
          <a:extLst>
            <a:ext uri="{FF2B5EF4-FFF2-40B4-BE49-F238E27FC236}">
              <a16:creationId xmlns:a16="http://schemas.microsoft.com/office/drawing/2014/main" id="{7C91DAE6-1643-6368-44B8-1B817A90F4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0.29567</cdr:x>
      <cdr:y>0.86651</cdr:y>
    </cdr:from>
    <cdr:to>
      <cdr:x>0.83766</cdr:x>
      <cdr:y>1</cdr:y>
    </cdr:to>
    <cdr:sp macro="" textlink="">
      <cdr:nvSpPr>
        <cdr:cNvPr id="2" name="正方形/長方形 1"/>
        <cdr:cNvSpPr/>
      </cdr:nvSpPr>
      <cdr:spPr bwMode="auto">
        <a:xfrm xmlns:a="http://schemas.openxmlformats.org/drawingml/2006/main">
          <a:off x="1748332" y="2139314"/>
          <a:ext cx="3204852" cy="329565"/>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60.xml><?xml version="1.0" encoding="utf-8"?>
<c:userShapes xmlns:c="http://schemas.openxmlformats.org/drawingml/2006/chart">
  <cdr:relSizeAnchor xmlns:cdr="http://schemas.openxmlformats.org/drawingml/2006/chartDrawing">
    <cdr:from>
      <cdr:x>0.37667</cdr:x>
      <cdr:y>0.07966</cdr:y>
    </cdr:from>
    <cdr:to>
      <cdr:x>0.95996</cdr:x>
      <cdr:y>0.24444</cdr:y>
    </cdr:to>
    <cdr:sp macro="" textlink="">
      <cdr:nvSpPr>
        <cdr:cNvPr id="2" name="正方形/長方形 1"/>
        <cdr:cNvSpPr/>
      </cdr:nvSpPr>
      <cdr:spPr bwMode="auto">
        <a:xfrm xmlns:a="http://schemas.openxmlformats.org/drawingml/2006/main">
          <a:off x="2479157" y="136578"/>
          <a:ext cx="3839084" cy="282522"/>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61.xml><?xml version="1.0" encoding="utf-8"?>
<c:userShapes xmlns:c="http://schemas.openxmlformats.org/drawingml/2006/chart">
  <cdr:relSizeAnchor xmlns:cdr="http://schemas.openxmlformats.org/drawingml/2006/chartDrawing">
    <cdr:from>
      <cdr:x>0.09537</cdr:x>
      <cdr:y>0.87702</cdr:y>
    </cdr:from>
    <cdr:to>
      <cdr:x>0.90531</cdr:x>
      <cdr:y>0.94747</cdr:y>
    </cdr:to>
    <cdr:sp macro="" textlink="">
      <cdr:nvSpPr>
        <cdr:cNvPr id="2" name="正方形/長方形 1"/>
        <cdr:cNvSpPr/>
      </cdr:nvSpPr>
      <cdr:spPr bwMode="auto">
        <a:xfrm xmlns:a="http://schemas.openxmlformats.org/drawingml/2006/main">
          <a:off x="393336" y="4293757"/>
          <a:ext cx="3340463" cy="344917"/>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62.xml><?xml version="1.0" encoding="utf-8"?>
<xdr:wsDr xmlns:xdr="http://schemas.openxmlformats.org/drawingml/2006/spreadsheetDrawing" xmlns:a="http://schemas.openxmlformats.org/drawingml/2006/main">
  <xdr:twoCellAnchor>
    <xdr:from>
      <xdr:col>0</xdr:col>
      <xdr:colOff>38100</xdr:colOff>
      <xdr:row>2</xdr:row>
      <xdr:rowOff>142875</xdr:rowOff>
    </xdr:from>
    <xdr:to>
      <xdr:col>11</xdr:col>
      <xdr:colOff>0</xdr:colOff>
      <xdr:row>8</xdr:row>
      <xdr:rowOff>0</xdr:rowOff>
    </xdr:to>
    <xdr:sp macro="" textlink="">
      <xdr:nvSpPr>
        <xdr:cNvPr id="57160994" name="AutoShape 1025">
          <a:extLst>
            <a:ext uri="{FF2B5EF4-FFF2-40B4-BE49-F238E27FC236}">
              <a16:creationId xmlns:a16="http://schemas.microsoft.com/office/drawing/2014/main" id="{546B0580-993A-EA86-7680-1494D2B1B157}"/>
            </a:ext>
          </a:extLst>
        </xdr:cNvPr>
        <xdr:cNvSpPr>
          <a:spLocks noChangeArrowheads="1"/>
        </xdr:cNvSpPr>
      </xdr:nvSpPr>
      <xdr:spPr bwMode="auto">
        <a:xfrm>
          <a:off x="38100" y="495300"/>
          <a:ext cx="6629400" cy="88582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8</xdr:row>
      <xdr:rowOff>123825</xdr:rowOff>
    </xdr:from>
    <xdr:to>
      <xdr:col>11</xdr:col>
      <xdr:colOff>0</xdr:colOff>
      <xdr:row>36</xdr:row>
      <xdr:rowOff>104775</xdr:rowOff>
    </xdr:to>
    <xdr:graphicFrame macro="">
      <xdr:nvGraphicFramePr>
        <xdr:cNvPr id="57160995" name="Chart 4">
          <a:extLst>
            <a:ext uri="{FF2B5EF4-FFF2-40B4-BE49-F238E27FC236}">
              <a16:creationId xmlns:a16="http://schemas.microsoft.com/office/drawing/2014/main" id="{6E20FDB8-EAF8-4D0F-843E-E68C547EB2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3</xdr:col>
      <xdr:colOff>390525</xdr:colOff>
      <xdr:row>28</xdr:row>
      <xdr:rowOff>104775</xdr:rowOff>
    </xdr:from>
    <xdr:to>
      <xdr:col>9</xdr:col>
      <xdr:colOff>9525</xdr:colOff>
      <xdr:row>29</xdr:row>
      <xdr:rowOff>142875</xdr:rowOff>
    </xdr:to>
    <xdr:sp macro="" textlink="">
      <xdr:nvSpPr>
        <xdr:cNvPr id="57163876" name="正方形/長方形 1">
          <a:extLst>
            <a:ext uri="{FF2B5EF4-FFF2-40B4-BE49-F238E27FC236}">
              <a16:creationId xmlns:a16="http://schemas.microsoft.com/office/drawing/2014/main" id="{D39E85DB-A343-3865-D2FB-7B55556D7B92}"/>
            </a:ext>
          </a:extLst>
        </xdr:cNvPr>
        <xdr:cNvSpPr>
          <a:spLocks noChangeArrowheads="1"/>
        </xdr:cNvSpPr>
      </xdr:nvSpPr>
      <xdr:spPr bwMode="auto">
        <a:xfrm>
          <a:off x="1562100" y="6238875"/>
          <a:ext cx="3733800" cy="25717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342900</xdr:colOff>
      <xdr:row>42</xdr:row>
      <xdr:rowOff>104775</xdr:rowOff>
    </xdr:from>
    <xdr:to>
      <xdr:col>8</xdr:col>
      <xdr:colOff>514350</xdr:colOff>
      <xdr:row>43</xdr:row>
      <xdr:rowOff>133350</xdr:rowOff>
    </xdr:to>
    <xdr:sp macro="" textlink="">
      <xdr:nvSpPr>
        <xdr:cNvPr id="57163877" name="正方形/長方形 2">
          <a:extLst>
            <a:ext uri="{FF2B5EF4-FFF2-40B4-BE49-F238E27FC236}">
              <a16:creationId xmlns:a16="http://schemas.microsoft.com/office/drawing/2014/main" id="{F731B701-4631-D52A-8D9E-29EDBCF51BD8}"/>
            </a:ext>
          </a:extLst>
        </xdr:cNvPr>
        <xdr:cNvSpPr>
          <a:spLocks noChangeArrowheads="1"/>
        </xdr:cNvSpPr>
      </xdr:nvSpPr>
      <xdr:spPr bwMode="auto">
        <a:xfrm>
          <a:off x="1514475" y="9305925"/>
          <a:ext cx="3600450" cy="24765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xdr:row>
      <xdr:rowOff>57150</xdr:rowOff>
    </xdr:from>
    <xdr:to>
      <xdr:col>10</xdr:col>
      <xdr:colOff>485775</xdr:colOff>
      <xdr:row>16</xdr:row>
      <xdr:rowOff>57150</xdr:rowOff>
    </xdr:to>
    <xdr:graphicFrame macro="">
      <xdr:nvGraphicFramePr>
        <xdr:cNvPr id="57163878" name="Chart 4">
          <a:extLst>
            <a:ext uri="{FF2B5EF4-FFF2-40B4-BE49-F238E27FC236}">
              <a16:creationId xmlns:a16="http://schemas.microsoft.com/office/drawing/2014/main" id="{38BA2E5B-A83F-C9D0-3406-5AF4C176AD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18</xdr:row>
      <xdr:rowOff>38100</xdr:rowOff>
    </xdr:from>
    <xdr:to>
      <xdr:col>10</xdr:col>
      <xdr:colOff>485775</xdr:colOff>
      <xdr:row>30</xdr:row>
      <xdr:rowOff>38100</xdr:rowOff>
    </xdr:to>
    <xdr:graphicFrame macro="">
      <xdr:nvGraphicFramePr>
        <xdr:cNvPr id="57163879" name="Chart 11">
          <a:extLst>
            <a:ext uri="{FF2B5EF4-FFF2-40B4-BE49-F238E27FC236}">
              <a16:creationId xmlns:a16="http://schemas.microsoft.com/office/drawing/2014/main" id="{60DE1F6E-A74D-88CB-FBDD-9005758665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32</xdr:row>
      <xdr:rowOff>0</xdr:rowOff>
    </xdr:from>
    <xdr:to>
      <xdr:col>10</xdr:col>
      <xdr:colOff>485775</xdr:colOff>
      <xdr:row>44</xdr:row>
      <xdr:rowOff>0</xdr:rowOff>
    </xdr:to>
    <xdr:graphicFrame macro="">
      <xdr:nvGraphicFramePr>
        <xdr:cNvPr id="57163880" name="Chart 7">
          <a:extLst>
            <a:ext uri="{FF2B5EF4-FFF2-40B4-BE49-F238E27FC236}">
              <a16:creationId xmlns:a16="http://schemas.microsoft.com/office/drawing/2014/main" id="{64D9FC98-6128-68AB-1BC8-BE187DB804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388620</xdr:colOff>
      <xdr:row>28</xdr:row>
      <xdr:rowOff>142875</xdr:rowOff>
    </xdr:from>
    <xdr:to>
      <xdr:col>9</xdr:col>
      <xdr:colOff>9525</xdr:colOff>
      <xdr:row>30</xdr:row>
      <xdr:rowOff>28575</xdr:rowOff>
    </xdr:to>
    <xdr:sp macro="" textlink="">
      <xdr:nvSpPr>
        <xdr:cNvPr id="57163881" name="正方形/長方形 1">
          <a:extLst>
            <a:ext uri="{FF2B5EF4-FFF2-40B4-BE49-F238E27FC236}">
              <a16:creationId xmlns:a16="http://schemas.microsoft.com/office/drawing/2014/main" id="{B735D502-CDFE-3D63-4422-22AC32853A04}"/>
            </a:ext>
          </a:extLst>
        </xdr:cNvPr>
        <xdr:cNvSpPr>
          <a:spLocks noChangeArrowheads="1"/>
        </xdr:cNvSpPr>
      </xdr:nvSpPr>
      <xdr:spPr bwMode="auto">
        <a:xfrm>
          <a:off x="1440180" y="5911215"/>
          <a:ext cx="3324225" cy="29718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438150</xdr:colOff>
      <xdr:row>42</xdr:row>
      <xdr:rowOff>76200</xdr:rowOff>
    </xdr:from>
    <xdr:to>
      <xdr:col>9</xdr:col>
      <xdr:colOff>47625</xdr:colOff>
      <xdr:row>43</xdr:row>
      <xdr:rowOff>142875</xdr:rowOff>
    </xdr:to>
    <xdr:sp macro="" textlink="">
      <xdr:nvSpPr>
        <xdr:cNvPr id="57163882" name="正方形/長方形 2">
          <a:extLst>
            <a:ext uri="{FF2B5EF4-FFF2-40B4-BE49-F238E27FC236}">
              <a16:creationId xmlns:a16="http://schemas.microsoft.com/office/drawing/2014/main" id="{13E49617-C9EA-72F3-CD4F-6794F3CE9B93}"/>
            </a:ext>
          </a:extLst>
        </xdr:cNvPr>
        <xdr:cNvSpPr>
          <a:spLocks noChangeArrowheads="1"/>
        </xdr:cNvSpPr>
      </xdr:nvSpPr>
      <xdr:spPr bwMode="auto">
        <a:xfrm>
          <a:off x="1609725" y="9277350"/>
          <a:ext cx="3724275" cy="28575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251460</xdr:colOff>
      <xdr:row>14</xdr:row>
      <xdr:rowOff>152400</xdr:rowOff>
    </xdr:from>
    <xdr:to>
      <xdr:col>8</xdr:col>
      <xdr:colOff>495300</xdr:colOff>
      <xdr:row>16</xdr:row>
      <xdr:rowOff>28575</xdr:rowOff>
    </xdr:to>
    <xdr:sp macro="" textlink="">
      <xdr:nvSpPr>
        <xdr:cNvPr id="57163883" name="正方形/長方形 1">
          <a:extLst>
            <a:ext uri="{FF2B5EF4-FFF2-40B4-BE49-F238E27FC236}">
              <a16:creationId xmlns:a16="http://schemas.microsoft.com/office/drawing/2014/main" id="{4328ABF6-6E12-DDED-A4AA-BCA99AF3FD03}"/>
            </a:ext>
          </a:extLst>
        </xdr:cNvPr>
        <xdr:cNvSpPr>
          <a:spLocks noChangeArrowheads="1"/>
        </xdr:cNvSpPr>
      </xdr:nvSpPr>
      <xdr:spPr bwMode="auto">
        <a:xfrm>
          <a:off x="1303020" y="3040380"/>
          <a:ext cx="3329940" cy="28765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4.xml><?xml version="1.0" encoding="utf-8"?>
<c:userShapes xmlns:c="http://schemas.openxmlformats.org/drawingml/2006/chart">
  <cdr:relSizeAnchor xmlns:cdr="http://schemas.openxmlformats.org/drawingml/2006/chartDrawing">
    <cdr:from>
      <cdr:x>0.00025</cdr:x>
      <cdr:y>0.98444</cdr:y>
    </cdr:from>
    <cdr:to>
      <cdr:x>0.00025</cdr:x>
      <cdr:y>0.98994</cdr:y>
    </cdr:to>
    <cdr:sp macro="" textlink="">
      <cdr:nvSpPr>
        <cdr:cNvPr id="2" name="正方形/長方形 1"/>
        <cdr:cNvSpPr/>
      </cdr:nvSpPr>
      <cdr:spPr bwMode="auto">
        <a:xfrm xmlns:a="http://schemas.openxmlformats.org/drawingml/2006/main">
          <a:off x="1612901" y="2308778"/>
          <a:ext cx="3754397" cy="271171"/>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65.xml><?xml version="1.0" encoding="utf-8"?>
<xdr:wsDr xmlns:xdr="http://schemas.openxmlformats.org/drawingml/2006/spreadsheetDrawing" xmlns:a="http://schemas.openxmlformats.org/drawingml/2006/main">
  <xdr:twoCellAnchor>
    <xdr:from>
      <xdr:col>1</xdr:col>
      <xdr:colOff>0</xdr:colOff>
      <xdr:row>4</xdr:row>
      <xdr:rowOff>76200</xdr:rowOff>
    </xdr:from>
    <xdr:to>
      <xdr:col>11</xdr:col>
      <xdr:colOff>0</xdr:colOff>
      <xdr:row>9</xdr:row>
      <xdr:rowOff>76200</xdr:rowOff>
    </xdr:to>
    <xdr:sp macro="" textlink="">
      <xdr:nvSpPr>
        <xdr:cNvPr id="57167428" name="AutoShape 1025">
          <a:extLst>
            <a:ext uri="{FF2B5EF4-FFF2-40B4-BE49-F238E27FC236}">
              <a16:creationId xmlns:a16="http://schemas.microsoft.com/office/drawing/2014/main" id="{CDC2FE48-DB53-6B25-711C-CD8390E8B481}"/>
            </a:ext>
          </a:extLst>
        </xdr:cNvPr>
        <xdr:cNvSpPr>
          <a:spLocks noChangeArrowheads="1"/>
        </xdr:cNvSpPr>
      </xdr:nvSpPr>
      <xdr:spPr bwMode="auto">
        <a:xfrm>
          <a:off x="171450" y="847725"/>
          <a:ext cx="6581775" cy="90487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114300</xdr:colOff>
      <xdr:row>23</xdr:row>
      <xdr:rowOff>76200</xdr:rowOff>
    </xdr:from>
    <xdr:to>
      <xdr:col>10</xdr:col>
      <xdr:colOff>676275</xdr:colOff>
      <xdr:row>28</xdr:row>
      <xdr:rowOff>85725</xdr:rowOff>
    </xdr:to>
    <xdr:sp macro="" textlink="">
      <xdr:nvSpPr>
        <xdr:cNvPr id="57167429" name="AutoShape 1025">
          <a:extLst>
            <a:ext uri="{FF2B5EF4-FFF2-40B4-BE49-F238E27FC236}">
              <a16:creationId xmlns:a16="http://schemas.microsoft.com/office/drawing/2014/main" id="{ABABFBDA-EA52-5566-F161-2745EE28ACD2}"/>
            </a:ext>
          </a:extLst>
        </xdr:cNvPr>
        <xdr:cNvSpPr>
          <a:spLocks noChangeArrowheads="1"/>
        </xdr:cNvSpPr>
      </xdr:nvSpPr>
      <xdr:spPr bwMode="auto">
        <a:xfrm>
          <a:off x="114300" y="4162425"/>
          <a:ext cx="6619875" cy="86677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xdr:row>
      <xdr:rowOff>0</xdr:rowOff>
    </xdr:from>
    <xdr:to>
      <xdr:col>11</xdr:col>
      <xdr:colOff>0</xdr:colOff>
      <xdr:row>20</xdr:row>
      <xdr:rowOff>0</xdr:rowOff>
    </xdr:to>
    <xdr:graphicFrame macro="">
      <xdr:nvGraphicFramePr>
        <xdr:cNvPr id="57167430" name="Chart 12">
          <a:extLst>
            <a:ext uri="{FF2B5EF4-FFF2-40B4-BE49-F238E27FC236}">
              <a16:creationId xmlns:a16="http://schemas.microsoft.com/office/drawing/2014/main" id="{6991035C-6E14-8251-F9E3-555F5EA864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542925</xdr:colOff>
      <xdr:row>29</xdr:row>
      <xdr:rowOff>142875</xdr:rowOff>
    </xdr:from>
    <xdr:to>
      <xdr:col>10</xdr:col>
      <xdr:colOff>552450</xdr:colOff>
      <xdr:row>63</xdr:row>
      <xdr:rowOff>19050</xdr:rowOff>
    </xdr:to>
    <xdr:graphicFrame macro="">
      <xdr:nvGraphicFramePr>
        <xdr:cNvPr id="57167431" name="Chart 13">
          <a:extLst>
            <a:ext uri="{FF2B5EF4-FFF2-40B4-BE49-F238E27FC236}">
              <a16:creationId xmlns:a16="http://schemas.microsoft.com/office/drawing/2014/main" id="{496F2307-0D8E-315E-8F94-B487C668D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6.xml><?xml version="1.0" encoding="utf-8"?>
<c:userShapes xmlns:c="http://schemas.openxmlformats.org/drawingml/2006/chart">
  <cdr:relSizeAnchor xmlns:cdr="http://schemas.openxmlformats.org/drawingml/2006/chartDrawing">
    <cdr:from>
      <cdr:x>0.39718</cdr:x>
      <cdr:y>0.06542</cdr:y>
    </cdr:from>
    <cdr:to>
      <cdr:x>0.95694</cdr:x>
      <cdr:y>0.19492</cdr:y>
    </cdr:to>
    <cdr:sp macro="" textlink="">
      <cdr:nvSpPr>
        <cdr:cNvPr id="2" name="正方形/長方形 1"/>
        <cdr:cNvSpPr/>
      </cdr:nvSpPr>
      <cdr:spPr bwMode="auto">
        <a:xfrm xmlns:a="http://schemas.openxmlformats.org/drawingml/2006/main">
          <a:off x="2614132" y="112168"/>
          <a:ext cx="3684215" cy="222028"/>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67.xml><?xml version="1.0" encoding="utf-8"?>
<c:userShapes xmlns:c="http://schemas.openxmlformats.org/drawingml/2006/chart">
  <cdr:relSizeAnchor xmlns:cdr="http://schemas.openxmlformats.org/drawingml/2006/chartDrawing">
    <cdr:from>
      <cdr:x>0.0741</cdr:x>
      <cdr:y>0.8688</cdr:y>
    </cdr:from>
    <cdr:to>
      <cdr:x>0.912</cdr:x>
      <cdr:y>0.93808</cdr:y>
    </cdr:to>
    <cdr:sp macro="" textlink="">
      <cdr:nvSpPr>
        <cdr:cNvPr id="2" name="正方形/長方形 1"/>
        <cdr:cNvSpPr/>
      </cdr:nvSpPr>
      <cdr:spPr bwMode="auto">
        <a:xfrm xmlns:a="http://schemas.openxmlformats.org/drawingml/2006/main">
          <a:off x="305623" y="4261801"/>
          <a:ext cx="3455772" cy="339844"/>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68.xml><?xml version="1.0" encoding="utf-8"?>
<xdr:wsDr xmlns:xdr="http://schemas.openxmlformats.org/drawingml/2006/spreadsheetDrawing" xmlns:a="http://schemas.openxmlformats.org/drawingml/2006/main">
  <xdr:twoCellAnchor>
    <xdr:from>
      <xdr:col>0</xdr:col>
      <xdr:colOff>66675</xdr:colOff>
      <xdr:row>26</xdr:row>
      <xdr:rowOff>76200</xdr:rowOff>
    </xdr:from>
    <xdr:to>
      <xdr:col>15</xdr:col>
      <xdr:colOff>22860</xdr:colOff>
      <xdr:row>29</xdr:row>
      <xdr:rowOff>57150</xdr:rowOff>
    </xdr:to>
    <xdr:sp macro="" textlink="">
      <xdr:nvSpPr>
        <xdr:cNvPr id="61476107" name="AutoShape 1025">
          <a:extLst>
            <a:ext uri="{FF2B5EF4-FFF2-40B4-BE49-F238E27FC236}">
              <a16:creationId xmlns:a16="http://schemas.microsoft.com/office/drawing/2014/main" id="{C0876717-89B1-82BA-5613-723F9F0A7FF1}"/>
            </a:ext>
          </a:extLst>
        </xdr:cNvPr>
        <xdr:cNvSpPr>
          <a:spLocks noChangeArrowheads="1"/>
        </xdr:cNvSpPr>
      </xdr:nvSpPr>
      <xdr:spPr bwMode="auto">
        <a:xfrm>
          <a:off x="66675" y="3779520"/>
          <a:ext cx="5854065" cy="48387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38100</xdr:colOff>
      <xdr:row>30</xdr:row>
      <xdr:rowOff>76200</xdr:rowOff>
    </xdr:from>
    <xdr:to>
      <xdr:col>15</xdr:col>
      <xdr:colOff>38100</xdr:colOff>
      <xdr:row>47</xdr:row>
      <xdr:rowOff>66675</xdr:rowOff>
    </xdr:to>
    <xdr:graphicFrame macro="">
      <xdr:nvGraphicFramePr>
        <xdr:cNvPr id="61476108" name="Chart 3">
          <a:extLst>
            <a:ext uri="{FF2B5EF4-FFF2-40B4-BE49-F238E27FC236}">
              <a16:creationId xmlns:a16="http://schemas.microsoft.com/office/drawing/2014/main" id="{9300FAFA-7B8E-0C46-A63D-BA19E1523C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xdr:row>
      <xdr:rowOff>0</xdr:rowOff>
    </xdr:from>
    <xdr:to>
      <xdr:col>15</xdr:col>
      <xdr:colOff>0</xdr:colOff>
      <xdr:row>22</xdr:row>
      <xdr:rowOff>66675</xdr:rowOff>
    </xdr:to>
    <xdr:graphicFrame macro="">
      <xdr:nvGraphicFramePr>
        <xdr:cNvPr id="61476109" name="Chart 4">
          <a:extLst>
            <a:ext uri="{FF2B5EF4-FFF2-40B4-BE49-F238E27FC236}">
              <a16:creationId xmlns:a16="http://schemas.microsoft.com/office/drawing/2014/main" id="{8EA1B9FC-D0D0-7A59-D060-79889955D6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xdr:from>
      <xdr:col>0</xdr:col>
      <xdr:colOff>0</xdr:colOff>
      <xdr:row>4</xdr:row>
      <xdr:rowOff>57150</xdr:rowOff>
    </xdr:from>
    <xdr:to>
      <xdr:col>10</xdr:col>
      <xdr:colOff>485775</xdr:colOff>
      <xdr:row>16</xdr:row>
      <xdr:rowOff>57150</xdr:rowOff>
    </xdr:to>
    <xdr:graphicFrame macro="">
      <xdr:nvGraphicFramePr>
        <xdr:cNvPr id="60786061" name="Chart 4">
          <a:extLst>
            <a:ext uri="{FF2B5EF4-FFF2-40B4-BE49-F238E27FC236}">
              <a16:creationId xmlns:a16="http://schemas.microsoft.com/office/drawing/2014/main" id="{8D7B9198-BFA8-6F3A-66AD-9042ABF800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18</xdr:row>
      <xdr:rowOff>57150</xdr:rowOff>
    </xdr:from>
    <xdr:to>
      <xdr:col>10</xdr:col>
      <xdr:colOff>485775</xdr:colOff>
      <xdr:row>30</xdr:row>
      <xdr:rowOff>57150</xdr:rowOff>
    </xdr:to>
    <xdr:graphicFrame macro="">
      <xdr:nvGraphicFramePr>
        <xdr:cNvPr id="60786062" name="Chart 11">
          <a:extLst>
            <a:ext uri="{FF2B5EF4-FFF2-40B4-BE49-F238E27FC236}">
              <a16:creationId xmlns:a16="http://schemas.microsoft.com/office/drawing/2014/main" id="{B7311864-B62C-23B0-130F-17C04E2946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32</xdr:row>
      <xdr:rowOff>76200</xdr:rowOff>
    </xdr:from>
    <xdr:to>
      <xdr:col>10</xdr:col>
      <xdr:colOff>485775</xdr:colOff>
      <xdr:row>45</xdr:row>
      <xdr:rowOff>9525</xdr:rowOff>
    </xdr:to>
    <xdr:graphicFrame macro="">
      <xdr:nvGraphicFramePr>
        <xdr:cNvPr id="60786063" name="Chart 7">
          <a:extLst>
            <a:ext uri="{FF2B5EF4-FFF2-40B4-BE49-F238E27FC236}">
              <a16:creationId xmlns:a16="http://schemas.microsoft.com/office/drawing/2014/main" id="{DAD1DC22-6096-300F-3497-27D4522BE3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327660</xdr:colOff>
      <xdr:row>43</xdr:row>
      <xdr:rowOff>57150</xdr:rowOff>
    </xdr:from>
    <xdr:to>
      <xdr:col>9</xdr:col>
      <xdr:colOff>142875</xdr:colOff>
      <xdr:row>44</xdr:row>
      <xdr:rowOff>142875</xdr:rowOff>
    </xdr:to>
    <xdr:sp macro="" textlink="">
      <xdr:nvSpPr>
        <xdr:cNvPr id="60786064" name="正方形/長方形 4">
          <a:extLst>
            <a:ext uri="{FF2B5EF4-FFF2-40B4-BE49-F238E27FC236}">
              <a16:creationId xmlns:a16="http://schemas.microsoft.com/office/drawing/2014/main" id="{7815C32C-F9E6-316E-8DC8-9C2BD0EE378E}"/>
            </a:ext>
          </a:extLst>
        </xdr:cNvPr>
        <xdr:cNvSpPr>
          <a:spLocks noChangeArrowheads="1"/>
        </xdr:cNvSpPr>
      </xdr:nvSpPr>
      <xdr:spPr bwMode="auto">
        <a:xfrm>
          <a:off x="1379220" y="8911590"/>
          <a:ext cx="3518535" cy="29146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190500</xdr:colOff>
      <xdr:row>28</xdr:row>
      <xdr:rowOff>171450</xdr:rowOff>
    </xdr:from>
    <xdr:to>
      <xdr:col>8</xdr:col>
      <xdr:colOff>552450</xdr:colOff>
      <xdr:row>30</xdr:row>
      <xdr:rowOff>38100</xdr:rowOff>
    </xdr:to>
    <xdr:sp macro="" textlink="">
      <xdr:nvSpPr>
        <xdr:cNvPr id="60786065" name="正方形/長方形 4">
          <a:extLst>
            <a:ext uri="{FF2B5EF4-FFF2-40B4-BE49-F238E27FC236}">
              <a16:creationId xmlns:a16="http://schemas.microsoft.com/office/drawing/2014/main" id="{9BB21F72-E720-BCE0-6209-0860441634D5}"/>
            </a:ext>
          </a:extLst>
        </xdr:cNvPr>
        <xdr:cNvSpPr>
          <a:spLocks noChangeArrowheads="1"/>
        </xdr:cNvSpPr>
      </xdr:nvSpPr>
      <xdr:spPr bwMode="auto">
        <a:xfrm>
          <a:off x="1362075" y="6305550"/>
          <a:ext cx="3790950" cy="30480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209550</xdr:colOff>
      <xdr:row>14</xdr:row>
      <xdr:rowOff>180975</xdr:rowOff>
    </xdr:from>
    <xdr:to>
      <xdr:col>8</xdr:col>
      <xdr:colOff>571500</xdr:colOff>
      <xdr:row>16</xdr:row>
      <xdr:rowOff>47625</xdr:rowOff>
    </xdr:to>
    <xdr:sp macro="" textlink="">
      <xdr:nvSpPr>
        <xdr:cNvPr id="60786066" name="正方形/長方形 4">
          <a:extLst>
            <a:ext uri="{FF2B5EF4-FFF2-40B4-BE49-F238E27FC236}">
              <a16:creationId xmlns:a16="http://schemas.microsoft.com/office/drawing/2014/main" id="{4E315CDF-5DCB-805B-6A54-6169C3231232}"/>
            </a:ext>
          </a:extLst>
        </xdr:cNvPr>
        <xdr:cNvSpPr>
          <a:spLocks noChangeArrowheads="1"/>
        </xdr:cNvSpPr>
      </xdr:nvSpPr>
      <xdr:spPr bwMode="auto">
        <a:xfrm>
          <a:off x="1381125" y="3248025"/>
          <a:ext cx="3790950" cy="30480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c:userShapes xmlns:c="http://schemas.openxmlformats.org/drawingml/2006/chart">
  <cdr:relSizeAnchor xmlns:cdr="http://schemas.openxmlformats.org/drawingml/2006/chartDrawing">
    <cdr:from>
      <cdr:x>0.26751</cdr:x>
      <cdr:y>0.86932</cdr:y>
    </cdr:from>
    <cdr:to>
      <cdr:x>0.83005</cdr:x>
      <cdr:y>0.99465</cdr:y>
    </cdr:to>
    <cdr:sp macro="" textlink="">
      <cdr:nvSpPr>
        <cdr:cNvPr id="4" name="正方形/長方形 3"/>
        <cdr:cNvSpPr/>
      </cdr:nvSpPr>
      <cdr:spPr bwMode="auto">
        <a:xfrm xmlns:a="http://schemas.openxmlformats.org/drawingml/2006/main">
          <a:off x="1763545" y="2364423"/>
          <a:ext cx="3748629" cy="297045"/>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ja-JP" altLang="en-US"/>
        </a:p>
      </cdr:txBody>
    </cdr:sp>
  </cdr:relSizeAnchor>
</c:userShapes>
</file>

<file path=xl/drawings/drawing70.xml><?xml version="1.0" encoding="utf-8"?>
<c:userShapes xmlns:c="http://schemas.openxmlformats.org/drawingml/2006/chart">
  <cdr:relSizeAnchor xmlns:cdr="http://schemas.openxmlformats.org/drawingml/2006/chartDrawing">
    <cdr:from>
      <cdr:x>0.22232</cdr:x>
      <cdr:y>0.69589</cdr:y>
    </cdr:from>
    <cdr:to>
      <cdr:x>0.22232</cdr:x>
      <cdr:y>0.70068</cdr:y>
    </cdr:to>
    <cdr:sp macro="" textlink="">
      <cdr:nvSpPr>
        <cdr:cNvPr id="2" name="正方形/長方形 1"/>
        <cdr:cNvSpPr/>
      </cdr:nvSpPr>
      <cdr:spPr bwMode="auto">
        <a:xfrm xmlns:a="http://schemas.openxmlformats.org/drawingml/2006/main">
          <a:off x="1409700" y="2149291"/>
          <a:ext cx="3246120" cy="302281"/>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71.xml><?xml version="1.0" encoding="utf-8"?>
<c:userShapes xmlns:c="http://schemas.openxmlformats.org/drawingml/2006/chart">
  <cdr:relSizeAnchor xmlns:cdr="http://schemas.openxmlformats.org/drawingml/2006/chartDrawing">
    <cdr:from>
      <cdr:x>0.21414</cdr:x>
      <cdr:y>0.68851</cdr:y>
    </cdr:from>
    <cdr:to>
      <cdr:x>0.22151</cdr:x>
      <cdr:y>0.69282</cdr:y>
    </cdr:to>
    <cdr:sp macro="" textlink="">
      <cdr:nvSpPr>
        <cdr:cNvPr id="2" name="正方形/長方形 1"/>
        <cdr:cNvSpPr/>
      </cdr:nvSpPr>
      <cdr:spPr bwMode="auto">
        <a:xfrm xmlns:a="http://schemas.openxmlformats.org/drawingml/2006/main">
          <a:off x="1463040" y="2145656"/>
          <a:ext cx="3154679" cy="314287"/>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72.xml><?xml version="1.0" encoding="utf-8"?>
<c:userShapes xmlns:c="http://schemas.openxmlformats.org/drawingml/2006/chart">
  <cdr:relSizeAnchor xmlns:cdr="http://schemas.openxmlformats.org/drawingml/2006/chartDrawing">
    <cdr:from>
      <cdr:x>0.2648</cdr:x>
      <cdr:y>0.86584</cdr:y>
    </cdr:from>
    <cdr:to>
      <cdr:x>0.26627</cdr:x>
      <cdr:y>0.86631</cdr:y>
    </cdr:to>
    <cdr:sp macro="" textlink="">
      <cdr:nvSpPr>
        <cdr:cNvPr id="2" name="正方形/長方形 1"/>
        <cdr:cNvSpPr/>
      </cdr:nvSpPr>
      <cdr:spPr bwMode="auto">
        <a:xfrm xmlns:a="http://schemas.openxmlformats.org/drawingml/2006/main">
          <a:off x="1647825" y="2276475"/>
          <a:ext cx="3390900" cy="352425"/>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73.xml><?xml version="1.0" encoding="utf-8"?>
<xdr:wsDr xmlns:xdr="http://schemas.openxmlformats.org/drawingml/2006/spreadsheetDrawing" xmlns:a="http://schemas.openxmlformats.org/drawingml/2006/main">
  <xdr:twoCellAnchor>
    <xdr:from>
      <xdr:col>1</xdr:col>
      <xdr:colOff>0</xdr:colOff>
      <xdr:row>4</xdr:row>
      <xdr:rowOff>76200</xdr:rowOff>
    </xdr:from>
    <xdr:to>
      <xdr:col>11</xdr:col>
      <xdr:colOff>0</xdr:colOff>
      <xdr:row>9</xdr:row>
      <xdr:rowOff>76200</xdr:rowOff>
    </xdr:to>
    <xdr:sp macro="" textlink="">
      <xdr:nvSpPr>
        <xdr:cNvPr id="57175620" name="AutoShape 1025">
          <a:extLst>
            <a:ext uri="{FF2B5EF4-FFF2-40B4-BE49-F238E27FC236}">
              <a16:creationId xmlns:a16="http://schemas.microsoft.com/office/drawing/2014/main" id="{DBE86DF9-1AFC-A102-92E0-AADAD15212DA}"/>
            </a:ext>
          </a:extLst>
        </xdr:cNvPr>
        <xdr:cNvSpPr>
          <a:spLocks noChangeArrowheads="1"/>
        </xdr:cNvSpPr>
      </xdr:nvSpPr>
      <xdr:spPr bwMode="auto">
        <a:xfrm>
          <a:off x="85725" y="847725"/>
          <a:ext cx="6581775" cy="90487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22</xdr:row>
      <xdr:rowOff>76200</xdr:rowOff>
    </xdr:from>
    <xdr:to>
      <xdr:col>11</xdr:col>
      <xdr:colOff>0</xdr:colOff>
      <xdr:row>28</xdr:row>
      <xdr:rowOff>142875</xdr:rowOff>
    </xdr:to>
    <xdr:sp macro="" textlink="">
      <xdr:nvSpPr>
        <xdr:cNvPr id="57175621" name="AutoShape 1025">
          <a:extLst>
            <a:ext uri="{FF2B5EF4-FFF2-40B4-BE49-F238E27FC236}">
              <a16:creationId xmlns:a16="http://schemas.microsoft.com/office/drawing/2014/main" id="{DA7896BD-AECC-D312-0008-13611495BE3A}"/>
            </a:ext>
          </a:extLst>
        </xdr:cNvPr>
        <xdr:cNvSpPr>
          <a:spLocks noChangeArrowheads="1"/>
        </xdr:cNvSpPr>
      </xdr:nvSpPr>
      <xdr:spPr bwMode="auto">
        <a:xfrm>
          <a:off x="85725" y="3990975"/>
          <a:ext cx="6581775" cy="109537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xdr:row>
      <xdr:rowOff>0</xdr:rowOff>
    </xdr:from>
    <xdr:to>
      <xdr:col>11</xdr:col>
      <xdr:colOff>0</xdr:colOff>
      <xdr:row>19</xdr:row>
      <xdr:rowOff>142875</xdr:rowOff>
    </xdr:to>
    <xdr:graphicFrame macro="">
      <xdr:nvGraphicFramePr>
        <xdr:cNvPr id="57175622" name="Chart 2">
          <a:extLst>
            <a:ext uri="{FF2B5EF4-FFF2-40B4-BE49-F238E27FC236}">
              <a16:creationId xmlns:a16="http://schemas.microsoft.com/office/drawing/2014/main" id="{8D4ACF0D-32C3-5D94-441C-B9A7A8841B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31</xdr:row>
      <xdr:rowOff>76200</xdr:rowOff>
    </xdr:from>
    <xdr:to>
      <xdr:col>11</xdr:col>
      <xdr:colOff>9525</xdr:colOff>
      <xdr:row>62</xdr:row>
      <xdr:rowOff>19050</xdr:rowOff>
    </xdr:to>
    <xdr:graphicFrame macro="">
      <xdr:nvGraphicFramePr>
        <xdr:cNvPr id="57175623" name="Chart 3">
          <a:extLst>
            <a:ext uri="{FF2B5EF4-FFF2-40B4-BE49-F238E27FC236}">
              <a16:creationId xmlns:a16="http://schemas.microsoft.com/office/drawing/2014/main" id="{211B43E9-FA9B-A1EE-E313-5D2C0E1E1A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4.xml><?xml version="1.0" encoding="utf-8"?>
<c:userShapes xmlns:c="http://schemas.openxmlformats.org/drawingml/2006/chart">
  <cdr:relSizeAnchor xmlns:cdr="http://schemas.openxmlformats.org/drawingml/2006/chartDrawing">
    <cdr:from>
      <cdr:x>0.44711</cdr:x>
      <cdr:y>0.0132</cdr:y>
    </cdr:from>
    <cdr:to>
      <cdr:x>0.94365</cdr:x>
      <cdr:y>0.20614</cdr:y>
    </cdr:to>
    <cdr:sp macro="" textlink="">
      <cdr:nvSpPr>
        <cdr:cNvPr id="2" name="正方形/長方形 1"/>
        <cdr:cNvSpPr/>
      </cdr:nvSpPr>
      <cdr:spPr bwMode="auto">
        <a:xfrm xmlns:a="http://schemas.openxmlformats.org/drawingml/2006/main">
          <a:off x="2633656" y="19854"/>
          <a:ext cx="3077934" cy="332145"/>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75.xml><?xml version="1.0" encoding="utf-8"?>
<c:userShapes xmlns:c="http://schemas.openxmlformats.org/drawingml/2006/chart">
  <cdr:relSizeAnchor xmlns:cdr="http://schemas.openxmlformats.org/drawingml/2006/chartDrawing">
    <cdr:from>
      <cdr:x>0.49246</cdr:x>
      <cdr:y>0.49099</cdr:y>
    </cdr:from>
    <cdr:to>
      <cdr:x>0.52813</cdr:x>
      <cdr:y>0.55168</cdr:y>
    </cdr:to>
    <cdr:sp macro="" textlink="">
      <cdr:nvSpPr>
        <cdr:cNvPr id="211969" name="Text Box 1"/>
        <cdr:cNvSpPr txBox="1">
          <a:spLocks xmlns:a="http://schemas.openxmlformats.org/drawingml/2006/main" noChangeArrowheads="1"/>
        </cdr:cNvSpPr>
      </cdr:nvSpPr>
      <cdr:spPr bwMode="auto">
        <a:xfrm xmlns:a="http://schemas.openxmlformats.org/drawingml/2006/main">
          <a:off x="2009845" y="1898131"/>
          <a:ext cx="147518" cy="23863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0.05372</cdr:x>
      <cdr:y>0.89439</cdr:y>
    </cdr:from>
    <cdr:to>
      <cdr:x>0.93303</cdr:x>
      <cdr:y>0.97439</cdr:y>
    </cdr:to>
    <cdr:sp macro="" textlink="">
      <cdr:nvSpPr>
        <cdr:cNvPr id="2" name="正方形/長方形 1"/>
        <cdr:cNvSpPr/>
      </cdr:nvSpPr>
      <cdr:spPr bwMode="auto">
        <a:xfrm xmlns:a="http://schemas.openxmlformats.org/drawingml/2006/main">
          <a:off x="221576" y="4259532"/>
          <a:ext cx="3626524" cy="381000"/>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76.xml><?xml version="1.0" encoding="utf-8"?>
<xdr:wsDr xmlns:xdr="http://schemas.openxmlformats.org/drawingml/2006/spreadsheetDrawing" xmlns:a="http://schemas.openxmlformats.org/drawingml/2006/main">
  <xdr:twoCellAnchor>
    <xdr:from>
      <xdr:col>0</xdr:col>
      <xdr:colOff>66675</xdr:colOff>
      <xdr:row>21</xdr:row>
      <xdr:rowOff>76200</xdr:rowOff>
    </xdr:from>
    <xdr:to>
      <xdr:col>14</xdr:col>
      <xdr:colOff>666750</xdr:colOff>
      <xdr:row>28</xdr:row>
      <xdr:rowOff>57150</xdr:rowOff>
    </xdr:to>
    <xdr:sp macro="" textlink="">
      <xdr:nvSpPr>
        <xdr:cNvPr id="57178837" name="AutoShape 1025">
          <a:extLst>
            <a:ext uri="{FF2B5EF4-FFF2-40B4-BE49-F238E27FC236}">
              <a16:creationId xmlns:a16="http://schemas.microsoft.com/office/drawing/2014/main" id="{4B94F621-658F-2852-FF80-15C147D4785B}"/>
            </a:ext>
          </a:extLst>
        </xdr:cNvPr>
        <xdr:cNvSpPr>
          <a:spLocks noChangeArrowheads="1"/>
        </xdr:cNvSpPr>
      </xdr:nvSpPr>
      <xdr:spPr bwMode="auto">
        <a:xfrm>
          <a:off x="66675" y="3419475"/>
          <a:ext cx="6372225" cy="118110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29</xdr:row>
      <xdr:rowOff>0</xdr:rowOff>
    </xdr:from>
    <xdr:to>
      <xdr:col>15</xdr:col>
      <xdr:colOff>0</xdr:colOff>
      <xdr:row>39</xdr:row>
      <xdr:rowOff>0</xdr:rowOff>
    </xdr:to>
    <xdr:graphicFrame macro="">
      <xdr:nvGraphicFramePr>
        <xdr:cNvPr id="57178838" name="Chart 4">
          <a:extLst>
            <a:ext uri="{FF2B5EF4-FFF2-40B4-BE49-F238E27FC236}">
              <a16:creationId xmlns:a16="http://schemas.microsoft.com/office/drawing/2014/main" id="{B428B577-6B6C-AA0D-2B75-888D69CBF6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42</xdr:row>
      <xdr:rowOff>57150</xdr:rowOff>
    </xdr:from>
    <xdr:to>
      <xdr:col>7</xdr:col>
      <xdr:colOff>9525</xdr:colOff>
      <xdr:row>68</xdr:row>
      <xdr:rowOff>142875</xdr:rowOff>
    </xdr:to>
    <xdr:graphicFrame macro="">
      <xdr:nvGraphicFramePr>
        <xdr:cNvPr id="57178839" name="Chart 3">
          <a:extLst>
            <a:ext uri="{FF2B5EF4-FFF2-40B4-BE49-F238E27FC236}">
              <a16:creationId xmlns:a16="http://schemas.microsoft.com/office/drawing/2014/main" id="{9E301A67-5104-90A1-B433-9FFE240683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219075</xdr:colOff>
      <xdr:row>42</xdr:row>
      <xdr:rowOff>28575</xdr:rowOff>
    </xdr:from>
    <xdr:to>
      <xdr:col>15</xdr:col>
      <xdr:colOff>47625</xdr:colOff>
      <xdr:row>61</xdr:row>
      <xdr:rowOff>114300</xdr:rowOff>
    </xdr:to>
    <xdr:graphicFrame macro="">
      <xdr:nvGraphicFramePr>
        <xdr:cNvPr id="57178840" name="Chart 2">
          <a:extLst>
            <a:ext uri="{FF2B5EF4-FFF2-40B4-BE49-F238E27FC236}">
              <a16:creationId xmlns:a16="http://schemas.microsoft.com/office/drawing/2014/main" id="{43BA5F07-D7CC-8A23-99B6-3AE8C3375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2</xdr:row>
      <xdr:rowOff>0</xdr:rowOff>
    </xdr:from>
    <xdr:to>
      <xdr:col>15</xdr:col>
      <xdr:colOff>0</xdr:colOff>
      <xdr:row>16</xdr:row>
      <xdr:rowOff>123825</xdr:rowOff>
    </xdr:to>
    <xdr:graphicFrame macro="">
      <xdr:nvGraphicFramePr>
        <xdr:cNvPr id="57178841" name="Chart 4">
          <a:extLst>
            <a:ext uri="{FF2B5EF4-FFF2-40B4-BE49-F238E27FC236}">
              <a16:creationId xmlns:a16="http://schemas.microsoft.com/office/drawing/2014/main" id="{E1482ED7-13D9-1756-1B68-3542E3280F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7.xml><?xml version="1.0" encoding="utf-8"?>
<c:userShapes xmlns:c="http://schemas.openxmlformats.org/drawingml/2006/chart">
  <cdr:relSizeAnchor xmlns:cdr="http://schemas.openxmlformats.org/drawingml/2006/chartDrawing">
    <cdr:from>
      <cdr:x>0.34018</cdr:x>
      <cdr:y>0.01721</cdr:y>
    </cdr:from>
    <cdr:to>
      <cdr:x>0.94828</cdr:x>
      <cdr:y>0.2067</cdr:y>
    </cdr:to>
    <cdr:sp macro="" textlink="">
      <cdr:nvSpPr>
        <cdr:cNvPr id="2" name="正方形/長方形 1"/>
        <cdr:cNvSpPr/>
      </cdr:nvSpPr>
      <cdr:spPr bwMode="auto">
        <a:xfrm xmlns:a="http://schemas.openxmlformats.org/drawingml/2006/main">
          <a:off x="1954497" y="28589"/>
          <a:ext cx="3493803" cy="314773"/>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78.xml><?xml version="1.0" encoding="utf-8"?>
<xdr:wsDr xmlns:xdr="http://schemas.openxmlformats.org/drawingml/2006/spreadsheetDrawing" xmlns:a="http://schemas.openxmlformats.org/drawingml/2006/main">
  <xdr:twoCellAnchor>
    <xdr:from>
      <xdr:col>0</xdr:col>
      <xdr:colOff>0</xdr:colOff>
      <xdr:row>4</xdr:row>
      <xdr:rowOff>47625</xdr:rowOff>
    </xdr:from>
    <xdr:to>
      <xdr:col>10</xdr:col>
      <xdr:colOff>485775</xdr:colOff>
      <xdr:row>16</xdr:row>
      <xdr:rowOff>47625</xdr:rowOff>
    </xdr:to>
    <xdr:graphicFrame macro="">
      <xdr:nvGraphicFramePr>
        <xdr:cNvPr id="57183667" name="Chart 4">
          <a:extLst>
            <a:ext uri="{FF2B5EF4-FFF2-40B4-BE49-F238E27FC236}">
              <a16:creationId xmlns:a16="http://schemas.microsoft.com/office/drawing/2014/main" id="{76232BCC-CFDA-BA7C-F507-F05B3428B0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18</xdr:row>
      <xdr:rowOff>9525</xdr:rowOff>
    </xdr:from>
    <xdr:to>
      <xdr:col>10</xdr:col>
      <xdr:colOff>485775</xdr:colOff>
      <xdr:row>30</xdr:row>
      <xdr:rowOff>9525</xdr:rowOff>
    </xdr:to>
    <xdr:graphicFrame macro="">
      <xdr:nvGraphicFramePr>
        <xdr:cNvPr id="57183668" name="Chart 11">
          <a:extLst>
            <a:ext uri="{FF2B5EF4-FFF2-40B4-BE49-F238E27FC236}">
              <a16:creationId xmlns:a16="http://schemas.microsoft.com/office/drawing/2014/main" id="{3BA60330-3013-AD09-6C5C-31C6685436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32</xdr:row>
      <xdr:rowOff>85725</xdr:rowOff>
    </xdr:from>
    <xdr:to>
      <xdr:col>10</xdr:col>
      <xdr:colOff>485775</xdr:colOff>
      <xdr:row>44</xdr:row>
      <xdr:rowOff>85725</xdr:rowOff>
    </xdr:to>
    <xdr:graphicFrame macro="">
      <xdr:nvGraphicFramePr>
        <xdr:cNvPr id="57183669" name="Chart 7">
          <a:extLst>
            <a:ext uri="{FF2B5EF4-FFF2-40B4-BE49-F238E27FC236}">
              <a16:creationId xmlns:a16="http://schemas.microsoft.com/office/drawing/2014/main" id="{660384E3-B4CA-4ADA-DBA6-94A1914234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9.xml><?xml version="1.0" encoding="utf-8"?>
<c:userShapes xmlns:c="http://schemas.openxmlformats.org/drawingml/2006/chart">
  <cdr:relSizeAnchor xmlns:cdr="http://schemas.openxmlformats.org/drawingml/2006/chartDrawing">
    <cdr:from>
      <cdr:x>0.21724</cdr:x>
      <cdr:y>0.85145</cdr:y>
    </cdr:from>
    <cdr:to>
      <cdr:x>0.7516</cdr:x>
      <cdr:y>0.94059</cdr:y>
    </cdr:to>
    <cdr:sp macro="" textlink="">
      <cdr:nvSpPr>
        <cdr:cNvPr id="2" name="正方形/長方形 1"/>
        <cdr:cNvSpPr/>
      </cdr:nvSpPr>
      <cdr:spPr bwMode="auto">
        <a:xfrm xmlns:a="http://schemas.openxmlformats.org/drawingml/2006/main">
          <a:off x="1272540" y="2102128"/>
          <a:ext cx="3130239" cy="220067"/>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8.xml><?xml version="1.0" encoding="utf-8"?>
<c:userShapes xmlns:c="http://schemas.openxmlformats.org/drawingml/2006/chart">
  <cdr:relSizeAnchor xmlns:cdr="http://schemas.openxmlformats.org/drawingml/2006/chartDrawing">
    <cdr:from>
      <cdr:x>0.26514</cdr:x>
      <cdr:y>0.86136</cdr:y>
    </cdr:from>
    <cdr:to>
      <cdr:x>0.81399</cdr:x>
      <cdr:y>0.99777</cdr:y>
    </cdr:to>
    <cdr:sp macro="" textlink="">
      <cdr:nvSpPr>
        <cdr:cNvPr id="2" name="正方形/長方形 1"/>
        <cdr:cNvSpPr/>
      </cdr:nvSpPr>
      <cdr:spPr bwMode="auto">
        <a:xfrm xmlns:a="http://schemas.openxmlformats.org/drawingml/2006/main">
          <a:off x="1567815" y="2118390"/>
          <a:ext cx="3245406" cy="335481"/>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80.xml><?xml version="1.0" encoding="utf-8"?>
<c:userShapes xmlns:c="http://schemas.openxmlformats.org/drawingml/2006/chart">
  <cdr:relSizeAnchor xmlns:cdr="http://schemas.openxmlformats.org/drawingml/2006/chartDrawing">
    <cdr:from>
      <cdr:x>0.22114</cdr:x>
      <cdr:y>0.85507</cdr:y>
    </cdr:from>
    <cdr:to>
      <cdr:x>0.76488</cdr:x>
      <cdr:y>0.96768</cdr:y>
    </cdr:to>
    <cdr:sp macro="" textlink="">
      <cdr:nvSpPr>
        <cdr:cNvPr id="2" name="正方形/長方形 1"/>
        <cdr:cNvSpPr/>
      </cdr:nvSpPr>
      <cdr:spPr bwMode="auto">
        <a:xfrm xmlns:a="http://schemas.openxmlformats.org/drawingml/2006/main">
          <a:off x="1295400" y="2111065"/>
          <a:ext cx="3185160" cy="278021"/>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81.xml><?xml version="1.0" encoding="utf-8"?>
<c:userShapes xmlns:c="http://schemas.openxmlformats.org/drawingml/2006/chart">
  <cdr:relSizeAnchor xmlns:cdr="http://schemas.openxmlformats.org/drawingml/2006/chartDrawing">
    <cdr:from>
      <cdr:x>0.23013</cdr:x>
      <cdr:y>0.86491</cdr:y>
    </cdr:from>
    <cdr:to>
      <cdr:x>0.77876</cdr:x>
      <cdr:y>0.98043</cdr:y>
    </cdr:to>
    <cdr:sp macro="" textlink="">
      <cdr:nvSpPr>
        <cdr:cNvPr id="2" name="正方形/長方形 1"/>
        <cdr:cNvSpPr/>
      </cdr:nvSpPr>
      <cdr:spPr bwMode="auto">
        <a:xfrm xmlns:a="http://schemas.openxmlformats.org/drawingml/2006/main">
          <a:off x="1486198" y="2273771"/>
          <a:ext cx="3543001" cy="303694"/>
        </a:xfrm>
        <a:prstGeom xmlns:a="http://schemas.openxmlformats.org/drawingml/2006/main" prst="rect">
          <a:avLst/>
        </a:prstGeom>
        <a:noFill xmlns:a="http://schemas.openxmlformats.org/drawingml/2006/main"/>
        <a:ln xmlns:a="http://schemas.openxmlformats.org/drawingml/2006/main" w="9525" cap="flat" cmpd="sng" algn="ctr">
          <a:solidFill>
            <a:schemeClr val="tx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userShapes>
</file>

<file path=xl/drawings/drawing82.xml><?xml version="1.0" encoding="utf-8"?>
<xdr:wsDr xmlns:xdr="http://schemas.openxmlformats.org/drawingml/2006/spreadsheetDrawing" xmlns:a="http://schemas.openxmlformats.org/drawingml/2006/main">
  <xdr:twoCellAnchor>
    <xdr:from>
      <xdr:col>13</xdr:col>
      <xdr:colOff>102870</xdr:colOff>
      <xdr:row>3</xdr:row>
      <xdr:rowOff>76200</xdr:rowOff>
    </xdr:from>
    <xdr:to>
      <xdr:col>15</xdr:col>
      <xdr:colOff>499640</xdr:colOff>
      <xdr:row>11</xdr:row>
      <xdr:rowOff>32408</xdr:rowOff>
    </xdr:to>
    <xdr:sp macro="" textlink="">
      <xdr:nvSpPr>
        <xdr:cNvPr id="2" name="テキスト ボックス 1">
          <a:extLst>
            <a:ext uri="{FF2B5EF4-FFF2-40B4-BE49-F238E27FC236}">
              <a16:creationId xmlns:a16="http://schemas.microsoft.com/office/drawing/2014/main" id="{F3E5E416-369E-AFF0-8745-F2C0B6B8F0F6}"/>
            </a:ext>
          </a:extLst>
        </xdr:cNvPr>
        <xdr:cNvSpPr txBox="1"/>
      </xdr:nvSpPr>
      <xdr:spPr>
        <a:xfrm>
          <a:off x="9086850" y="752475"/>
          <a:ext cx="1866900" cy="1181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04</a:t>
          </a:r>
          <a:r>
            <a:rPr kumimoji="1" lang="ja-JP" altLang="en-US" sz="1100"/>
            <a:t>統計表、調査票の章の表紙</a:t>
          </a:r>
          <a:endParaRPr kumimoji="1" lang="en-US" altLang="ja-JP" sz="1100"/>
        </a:p>
        <a:p>
          <a:r>
            <a:rPr kumimoji="1" lang="ja-JP" altLang="en-US" sz="1100"/>
            <a:t>［</a:t>
          </a:r>
          <a:r>
            <a:rPr kumimoji="1" lang="en-US" altLang="ja-JP" sz="1100"/>
            <a:t>60</a:t>
          </a:r>
          <a:r>
            <a:rPr kumimoji="1" lang="ja-JP" altLang="en-US" sz="1100"/>
            <a:t>～</a:t>
          </a:r>
          <a:r>
            <a:rPr kumimoji="1" lang="en-US" altLang="ja-JP" sz="1100"/>
            <a:t>69</a:t>
          </a:r>
          <a:r>
            <a:rPr kumimoji="1" lang="ja-JP" altLang="en-US" sz="1100"/>
            <a:t>］からコピペ</a:t>
          </a:r>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6</xdr:col>
      <xdr:colOff>166392</xdr:colOff>
      <xdr:row>1</xdr:row>
      <xdr:rowOff>0</xdr:rowOff>
    </xdr:from>
    <xdr:to>
      <xdr:col>8</xdr:col>
      <xdr:colOff>493902</xdr:colOff>
      <xdr:row>1</xdr:row>
      <xdr:rowOff>0</xdr:rowOff>
    </xdr:to>
    <xdr:sp macro="" textlink="">
      <xdr:nvSpPr>
        <xdr:cNvPr id="2" name="テキスト ボックス 1">
          <a:extLst>
            <a:ext uri="{FF2B5EF4-FFF2-40B4-BE49-F238E27FC236}">
              <a16:creationId xmlns:a16="http://schemas.microsoft.com/office/drawing/2014/main" id="{15AB1F3E-75C7-28D0-B0FC-E221638F41C8}"/>
            </a:ext>
          </a:extLst>
        </xdr:cNvPr>
        <xdr:cNvSpPr txBox="1"/>
      </xdr:nvSpPr>
      <xdr:spPr>
        <a:xfrm>
          <a:off x="4334532" y="560332"/>
          <a:ext cx="1758180" cy="27805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・［統計表（コピペ）］から、自動で反映されるようになっているため、エラーが生じていないか、データがずれていないか確認すること。</a:t>
          </a:r>
          <a:endParaRPr kumimoji="1" lang="en-US" altLang="ja-JP" sz="1100"/>
        </a:p>
        <a:p>
          <a:pPr>
            <a:lnSpc>
              <a:spcPts val="1200"/>
            </a:lnSpc>
          </a:pPr>
          <a:r>
            <a:rPr kumimoji="1" lang="ja-JP" altLang="en-US" sz="1100"/>
            <a:t>・エラーやデータのずれが生じている場合は、［統計表（コピペ）］への貼付けがずれているため確認すること。</a:t>
          </a:r>
          <a:endParaRPr kumimoji="1" lang="en-US" altLang="ja-JP" sz="1100"/>
        </a:p>
        <a:p>
          <a:pPr>
            <a:lnSpc>
              <a:spcPts val="1200"/>
            </a:lnSpc>
          </a:pPr>
          <a:endParaRPr kumimoji="1" lang="en-US" altLang="ja-JP" sz="1100"/>
        </a:p>
        <a:p>
          <a:pPr>
            <a:lnSpc>
              <a:spcPts val="1100"/>
            </a:lnSpc>
          </a:pPr>
          <a:r>
            <a:rPr kumimoji="1" lang="ja-JP" altLang="en-US" sz="1100"/>
            <a:t>・本体の「</a:t>
          </a:r>
          <a:r>
            <a:rPr kumimoji="1" lang="en-US" altLang="ja-JP" sz="1100"/>
            <a:t>〈</a:t>
          </a:r>
          <a:r>
            <a:rPr kumimoji="1" lang="ja-JP" altLang="en-US" sz="1100"/>
            <a:t>参考</a:t>
          </a:r>
          <a:r>
            <a:rPr kumimoji="1" lang="en-US" altLang="ja-JP" sz="1100"/>
            <a:t>〉</a:t>
          </a:r>
          <a:r>
            <a:rPr kumimoji="1" lang="ja-JP" altLang="en-US" sz="1100"/>
            <a:t>居住地（広域振興圏）別、男女別、年代別集計結果」のグラフデータとなる。</a:t>
          </a:r>
          <a:endParaRPr kumimoji="1" lang="en-US" altLang="ja-JP"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76200</xdr:rowOff>
    </xdr:from>
    <xdr:to>
      <xdr:col>11</xdr:col>
      <xdr:colOff>0</xdr:colOff>
      <xdr:row>9</xdr:row>
      <xdr:rowOff>66675</xdr:rowOff>
    </xdr:to>
    <xdr:sp macro="" textlink="">
      <xdr:nvSpPr>
        <xdr:cNvPr id="57106133" name="AutoShape 1025">
          <a:extLst>
            <a:ext uri="{FF2B5EF4-FFF2-40B4-BE49-F238E27FC236}">
              <a16:creationId xmlns:a16="http://schemas.microsoft.com/office/drawing/2014/main" id="{4BDC8AC0-7A41-80B5-4F1C-C6443356F25C}"/>
            </a:ext>
          </a:extLst>
        </xdr:cNvPr>
        <xdr:cNvSpPr>
          <a:spLocks noChangeArrowheads="1"/>
        </xdr:cNvSpPr>
      </xdr:nvSpPr>
      <xdr:spPr bwMode="auto">
        <a:xfrm>
          <a:off x="85725" y="847725"/>
          <a:ext cx="6581775" cy="89535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11</xdr:row>
      <xdr:rowOff>142875</xdr:rowOff>
    </xdr:from>
    <xdr:to>
      <xdr:col>11</xdr:col>
      <xdr:colOff>0</xdr:colOff>
      <xdr:row>29</xdr:row>
      <xdr:rowOff>66675</xdr:rowOff>
    </xdr:to>
    <xdr:graphicFrame macro="">
      <xdr:nvGraphicFramePr>
        <xdr:cNvPr id="57106134" name="Chart 2">
          <a:extLst>
            <a:ext uri="{FF2B5EF4-FFF2-40B4-BE49-F238E27FC236}">
              <a16:creationId xmlns:a16="http://schemas.microsoft.com/office/drawing/2014/main" id="{66B4255F-AA6B-C979-C63C-3F9E750506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34</xdr:row>
      <xdr:rowOff>76200</xdr:rowOff>
    </xdr:from>
    <xdr:to>
      <xdr:col>11</xdr:col>
      <xdr:colOff>0</xdr:colOff>
      <xdr:row>40</xdr:row>
      <xdr:rowOff>57150</xdr:rowOff>
    </xdr:to>
    <xdr:sp macro="" textlink="">
      <xdr:nvSpPr>
        <xdr:cNvPr id="57106135" name="AutoShape 1025">
          <a:extLst>
            <a:ext uri="{FF2B5EF4-FFF2-40B4-BE49-F238E27FC236}">
              <a16:creationId xmlns:a16="http://schemas.microsoft.com/office/drawing/2014/main" id="{EDCE1BD0-639D-03E3-B7AC-59ED16DE22FC}"/>
            </a:ext>
          </a:extLst>
        </xdr:cNvPr>
        <xdr:cNvSpPr>
          <a:spLocks noChangeArrowheads="1"/>
        </xdr:cNvSpPr>
      </xdr:nvSpPr>
      <xdr:spPr bwMode="auto">
        <a:xfrm>
          <a:off x="85725" y="6067425"/>
          <a:ext cx="6581775" cy="102870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42</xdr:row>
      <xdr:rowOff>0</xdr:rowOff>
    </xdr:from>
    <xdr:to>
      <xdr:col>11</xdr:col>
      <xdr:colOff>0</xdr:colOff>
      <xdr:row>57</xdr:row>
      <xdr:rowOff>0</xdr:rowOff>
    </xdr:to>
    <xdr:graphicFrame macro="">
      <xdr:nvGraphicFramePr>
        <xdr:cNvPr id="57106136" name="Chart 2">
          <a:extLst>
            <a:ext uri="{FF2B5EF4-FFF2-40B4-BE49-F238E27FC236}">
              <a16:creationId xmlns:a16="http://schemas.microsoft.com/office/drawing/2014/main" id="{F07F9518-F855-BED8-8C08-D8B488AD7E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180975</xdr:colOff>
      <xdr:row>14</xdr:row>
      <xdr:rowOff>76200</xdr:rowOff>
    </xdr:from>
    <xdr:to>
      <xdr:col>10</xdr:col>
      <xdr:colOff>314325</xdr:colOff>
      <xdr:row>17</xdr:row>
      <xdr:rowOff>38100</xdr:rowOff>
    </xdr:to>
    <xdr:sp macro="" textlink="">
      <xdr:nvSpPr>
        <xdr:cNvPr id="57106137" name="正方形/長方形 1">
          <a:extLst>
            <a:ext uri="{FF2B5EF4-FFF2-40B4-BE49-F238E27FC236}">
              <a16:creationId xmlns:a16="http://schemas.microsoft.com/office/drawing/2014/main" id="{4AA64F7E-0CB7-0121-9321-510B52B89846}"/>
            </a:ext>
          </a:extLst>
        </xdr:cNvPr>
        <xdr:cNvSpPr>
          <a:spLocks noChangeArrowheads="1"/>
        </xdr:cNvSpPr>
      </xdr:nvSpPr>
      <xdr:spPr bwMode="auto">
        <a:xfrm>
          <a:off x="2038350" y="2609850"/>
          <a:ext cx="4248150" cy="476250"/>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83439-6C81-42F4-B69B-A275729646BF}">
  <sheetPr>
    <tabColor theme="9"/>
  </sheetPr>
  <dimension ref="D1:Q34"/>
  <sheetViews>
    <sheetView tabSelected="1" zoomScaleNormal="100" workbookViewId="0"/>
  </sheetViews>
  <sheetFormatPr defaultColWidth="10" defaultRowHeight="14.25"/>
  <cols>
    <col min="1" max="3" width="4.125" style="24" customWidth="1"/>
    <col min="4" max="17" width="4.375" style="24" customWidth="1"/>
    <col min="18" max="25" width="4.125" style="24" customWidth="1"/>
    <col min="26" max="28" width="4.25" style="24" customWidth="1"/>
    <col min="29" max="16384" width="10" style="24"/>
  </cols>
  <sheetData>
    <row r="1" spans="4:17" ht="15" customHeight="1"/>
    <row r="2" spans="4:17" ht="15" customHeight="1"/>
    <row r="3" spans="4:17" ht="15" customHeight="1"/>
    <row r="4" spans="4:17" ht="15" customHeight="1"/>
    <row r="5" spans="4:17" ht="15" customHeight="1"/>
    <row r="6" spans="4:17" ht="15" customHeight="1"/>
    <row r="7" spans="4:17" ht="15" customHeight="1"/>
    <row r="8" spans="4:17" ht="15" customHeight="1"/>
    <row r="9" spans="4:17" ht="15" customHeight="1"/>
    <row r="10" spans="4:17" ht="15" customHeight="1"/>
    <row r="11" spans="4:17" ht="15" customHeight="1"/>
    <row r="12" spans="4:17" ht="15" customHeight="1"/>
    <row r="13" spans="4:17" ht="15" customHeight="1"/>
    <row r="14" spans="4:17" ht="15" customHeight="1">
      <c r="D14" s="369" t="s">
        <v>105</v>
      </c>
      <c r="E14" s="370"/>
      <c r="F14" s="370"/>
      <c r="G14" s="370"/>
      <c r="H14" s="370"/>
      <c r="I14" s="370"/>
      <c r="J14" s="370"/>
      <c r="K14" s="370"/>
      <c r="L14" s="370"/>
      <c r="M14" s="370"/>
      <c r="N14" s="370"/>
      <c r="O14" s="370"/>
      <c r="P14" s="370"/>
      <c r="Q14" s="371"/>
    </row>
    <row r="15" spans="4:17" ht="15" customHeight="1">
      <c r="D15" s="372"/>
      <c r="E15" s="373"/>
      <c r="F15" s="373"/>
      <c r="G15" s="373"/>
      <c r="H15" s="373"/>
      <c r="I15" s="373"/>
      <c r="J15" s="373"/>
      <c r="K15" s="373"/>
      <c r="L15" s="373"/>
      <c r="M15" s="373"/>
      <c r="N15" s="373"/>
      <c r="O15" s="373"/>
      <c r="P15" s="373"/>
      <c r="Q15" s="374"/>
    </row>
    <row r="16" spans="4:17" ht="15" customHeight="1">
      <c r="D16" s="372"/>
      <c r="E16" s="373"/>
      <c r="F16" s="373"/>
      <c r="G16" s="373"/>
      <c r="H16" s="373"/>
      <c r="I16" s="373"/>
      <c r="J16" s="373"/>
      <c r="K16" s="373"/>
      <c r="L16" s="373"/>
      <c r="M16" s="373"/>
      <c r="N16" s="373"/>
      <c r="O16" s="373"/>
      <c r="P16" s="373"/>
      <c r="Q16" s="374"/>
    </row>
    <row r="17" spans="4:17" ht="15" customHeight="1">
      <c r="D17" s="372"/>
      <c r="E17" s="373"/>
      <c r="F17" s="373"/>
      <c r="G17" s="373"/>
      <c r="H17" s="373"/>
      <c r="I17" s="373"/>
      <c r="J17" s="373"/>
      <c r="K17" s="373"/>
      <c r="L17" s="373"/>
      <c r="M17" s="373"/>
      <c r="N17" s="373"/>
      <c r="O17" s="373"/>
      <c r="P17" s="373"/>
      <c r="Q17" s="374"/>
    </row>
    <row r="18" spans="4:17" ht="15" customHeight="1">
      <c r="D18" s="372"/>
      <c r="E18" s="373"/>
      <c r="F18" s="373"/>
      <c r="G18" s="373"/>
      <c r="H18" s="373"/>
      <c r="I18" s="373"/>
      <c r="J18" s="373"/>
      <c r="K18" s="373"/>
      <c r="L18" s="373"/>
      <c r="M18" s="373"/>
      <c r="N18" s="373"/>
      <c r="O18" s="373"/>
      <c r="P18" s="373"/>
      <c r="Q18" s="374"/>
    </row>
    <row r="19" spans="4:17" ht="15" customHeight="1">
      <c r="D19" s="372"/>
      <c r="E19" s="373"/>
      <c r="F19" s="373"/>
      <c r="G19" s="373"/>
      <c r="H19" s="373"/>
      <c r="I19" s="373"/>
      <c r="J19" s="373"/>
      <c r="K19" s="373"/>
      <c r="L19" s="373"/>
      <c r="M19" s="373"/>
      <c r="N19" s="373"/>
      <c r="O19" s="373"/>
      <c r="P19" s="373"/>
      <c r="Q19" s="374"/>
    </row>
    <row r="20" spans="4:17" ht="15" customHeight="1">
      <c r="D20" s="372"/>
      <c r="E20" s="373"/>
      <c r="F20" s="373"/>
      <c r="G20" s="373"/>
      <c r="H20" s="373"/>
      <c r="I20" s="373"/>
      <c r="J20" s="373"/>
      <c r="K20" s="373"/>
      <c r="L20" s="373"/>
      <c r="M20" s="373"/>
      <c r="N20" s="373"/>
      <c r="O20" s="373"/>
      <c r="P20" s="373"/>
      <c r="Q20" s="374"/>
    </row>
    <row r="21" spans="4:17" ht="15" customHeight="1">
      <c r="D21" s="372"/>
      <c r="E21" s="373"/>
      <c r="F21" s="373"/>
      <c r="G21" s="373"/>
      <c r="H21" s="373"/>
      <c r="I21" s="373"/>
      <c r="J21" s="373"/>
      <c r="K21" s="373"/>
      <c r="L21" s="373"/>
      <c r="M21" s="373"/>
      <c r="N21" s="373"/>
      <c r="O21" s="373"/>
      <c r="P21" s="373"/>
      <c r="Q21" s="374"/>
    </row>
    <row r="22" spans="4:17" ht="15" customHeight="1">
      <c r="D22" s="372"/>
      <c r="E22" s="373"/>
      <c r="F22" s="373"/>
      <c r="G22" s="373"/>
      <c r="H22" s="373"/>
      <c r="I22" s="373"/>
      <c r="J22" s="373"/>
      <c r="K22" s="373"/>
      <c r="L22" s="373"/>
      <c r="M22" s="373"/>
      <c r="N22" s="373"/>
      <c r="O22" s="373"/>
      <c r="P22" s="373"/>
      <c r="Q22" s="374"/>
    </row>
    <row r="23" spans="4:17" ht="15" customHeight="1">
      <c r="D23" s="372"/>
      <c r="E23" s="373"/>
      <c r="F23" s="373"/>
      <c r="G23" s="373"/>
      <c r="H23" s="373"/>
      <c r="I23" s="373"/>
      <c r="J23" s="373"/>
      <c r="K23" s="373"/>
      <c r="L23" s="373"/>
      <c r="M23" s="373"/>
      <c r="N23" s="373"/>
      <c r="O23" s="373"/>
      <c r="P23" s="373"/>
      <c r="Q23" s="374"/>
    </row>
    <row r="24" spans="4:17" ht="15" customHeight="1">
      <c r="D24" s="372"/>
      <c r="E24" s="373"/>
      <c r="F24" s="373"/>
      <c r="G24" s="373"/>
      <c r="H24" s="373"/>
      <c r="I24" s="373"/>
      <c r="J24" s="373"/>
      <c r="K24" s="373"/>
      <c r="L24" s="373"/>
      <c r="M24" s="373"/>
      <c r="N24" s="373"/>
      <c r="O24" s="373"/>
      <c r="P24" s="373"/>
      <c r="Q24" s="374"/>
    </row>
    <row r="25" spans="4:17" ht="15" customHeight="1">
      <c r="D25" s="372"/>
      <c r="E25" s="373"/>
      <c r="F25" s="373"/>
      <c r="G25" s="373"/>
      <c r="H25" s="373"/>
      <c r="I25" s="373"/>
      <c r="J25" s="373"/>
      <c r="K25" s="373"/>
      <c r="L25" s="373"/>
      <c r="M25" s="373"/>
      <c r="N25" s="373"/>
      <c r="O25" s="373"/>
      <c r="P25" s="373"/>
      <c r="Q25" s="374"/>
    </row>
    <row r="26" spans="4:17" ht="15" customHeight="1">
      <c r="D26" s="372"/>
      <c r="E26" s="373"/>
      <c r="F26" s="373"/>
      <c r="G26" s="373"/>
      <c r="H26" s="373"/>
      <c r="I26" s="373"/>
      <c r="J26" s="373"/>
      <c r="K26" s="373"/>
      <c r="L26" s="373"/>
      <c r="M26" s="373"/>
      <c r="N26" s="373"/>
      <c r="O26" s="373"/>
      <c r="P26" s="373"/>
      <c r="Q26" s="374"/>
    </row>
    <row r="27" spans="4:17" ht="15" customHeight="1">
      <c r="D27" s="375"/>
      <c r="E27" s="376"/>
      <c r="F27" s="376"/>
      <c r="G27" s="376"/>
      <c r="H27" s="376"/>
      <c r="I27" s="376"/>
      <c r="J27" s="376"/>
      <c r="K27" s="376"/>
      <c r="L27" s="376"/>
      <c r="M27" s="376"/>
      <c r="N27" s="376"/>
      <c r="O27" s="376"/>
      <c r="P27" s="376"/>
      <c r="Q27" s="377"/>
    </row>
    <row r="28" spans="4:17" ht="15" customHeight="1"/>
    <row r="29" spans="4:17" ht="15" customHeight="1">
      <c r="D29" s="25"/>
    </row>
    <row r="30" spans="4:17" ht="15" customHeight="1"/>
    <row r="31" spans="4:17" ht="15" customHeight="1"/>
    <row r="32" spans="4:17" ht="15" customHeight="1"/>
    <row r="33" ht="15" customHeight="1"/>
    <row r="34" ht="15" customHeight="1"/>
  </sheetData>
  <mergeCells count="1">
    <mergeCell ref="D14:Q27"/>
  </mergeCells>
  <phoneticPr fontId="2"/>
  <printOptions horizontalCentered="1"/>
  <pageMargins left="0.70866141732283472" right="0.70866141732283472" top="0.74803149606299213" bottom="0.74803149606299213" header="0.31496062992125984" footer="0.31496062992125984"/>
  <pageSetup paperSize="9" scale="98" firstPageNumber="13" orientation="portrait" useFirstPageNumber="1" r:id="rId1"/>
  <headerFooter>
    <oddFooter>&amp;C&amp;A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DEB3B-7B34-48AF-AF30-E6475D793E7E}">
  <sheetPr>
    <tabColor theme="9"/>
    <pageSetUpPr fitToPage="1"/>
  </sheetPr>
  <dimension ref="A1:P62"/>
  <sheetViews>
    <sheetView zoomScaleNormal="100" workbookViewId="0">
      <selection activeCell="Q50" sqref="Q50"/>
    </sheetView>
  </sheetViews>
  <sheetFormatPr defaultColWidth="9" defaultRowHeight="13.5"/>
  <cols>
    <col min="1" max="1" width="1.125" style="2" customWidth="1"/>
    <col min="2" max="2" width="5.25" style="2" customWidth="1"/>
    <col min="3" max="10" width="9" style="2"/>
    <col min="11" max="11" width="9.125" style="2" customWidth="1"/>
    <col min="12" max="12" width="1.125" style="2" customWidth="1"/>
    <col min="13" max="16384" width="9" style="2"/>
  </cols>
  <sheetData>
    <row r="1" spans="1:13" s="6" customFormat="1" ht="18.75">
      <c r="B1" s="38" t="s">
        <v>902</v>
      </c>
      <c r="D1" s="38" t="s">
        <v>904</v>
      </c>
    </row>
    <row r="2" spans="1:13" s="6" customFormat="1" ht="18.75">
      <c r="B2" s="38"/>
      <c r="D2" s="38" t="s">
        <v>905</v>
      </c>
    </row>
    <row r="3" spans="1:13" ht="8.25" customHeight="1"/>
    <row r="4" spans="1:13" s="12" customFormat="1" ht="14.25">
      <c r="A4" s="7"/>
      <c r="B4" s="380" t="s">
        <v>903</v>
      </c>
      <c r="C4" s="380"/>
      <c r="D4" s="380"/>
      <c r="E4" s="380"/>
      <c r="F4" s="380"/>
      <c r="G4" s="380"/>
      <c r="H4" s="380"/>
      <c r="I4" s="380"/>
      <c r="J4" s="380"/>
      <c r="K4" s="380"/>
      <c r="L4" s="7"/>
      <c r="M4" s="7"/>
    </row>
    <row r="5" spans="1:13" s="12" customFormat="1" ht="14.25">
      <c r="A5" s="7"/>
      <c r="B5" s="380"/>
      <c r="C5" s="380"/>
      <c r="D5" s="380"/>
      <c r="E5" s="380"/>
      <c r="F5" s="380"/>
      <c r="G5" s="380"/>
      <c r="H5" s="380"/>
      <c r="I5" s="380"/>
      <c r="J5" s="380"/>
      <c r="K5" s="380"/>
      <c r="L5" s="7"/>
      <c r="M5" s="7"/>
    </row>
    <row r="6" spans="1:13" s="12" customFormat="1" ht="12" customHeight="1">
      <c r="A6" s="2"/>
      <c r="B6" s="2"/>
      <c r="C6" s="2"/>
      <c r="D6" s="2"/>
      <c r="E6" s="2"/>
      <c r="F6" s="2"/>
      <c r="G6" s="2"/>
      <c r="H6" s="2"/>
      <c r="I6" s="2"/>
      <c r="J6" s="2"/>
      <c r="K6" s="2"/>
      <c r="L6" s="2"/>
      <c r="M6" s="2"/>
    </row>
    <row r="7" spans="1:13" s="12" customFormat="1" ht="17.25">
      <c r="A7" s="8"/>
      <c r="B7" s="39" t="str">
        <f>CONCATENATE("死亡率が全国に比べて高いことを知っている人は",'データ（Q1～Q12)'!G40,"")</f>
        <v>死亡率が全国に比べて高いことを知っている人は約８割</v>
      </c>
      <c r="C7" s="8"/>
      <c r="D7" s="8"/>
      <c r="E7" s="8"/>
      <c r="F7" s="8"/>
      <c r="G7" s="8"/>
      <c r="H7" s="8"/>
      <c r="I7" s="8"/>
      <c r="J7" s="8"/>
      <c r="K7" s="8"/>
      <c r="L7" s="8"/>
      <c r="M7" s="8"/>
    </row>
    <row r="8" spans="1:13" s="12" customFormat="1" ht="7.5" customHeight="1">
      <c r="A8" s="2"/>
      <c r="B8" s="2"/>
      <c r="C8" s="2"/>
      <c r="D8" s="2"/>
      <c r="E8" s="2"/>
      <c r="F8" s="2"/>
      <c r="G8" s="2"/>
      <c r="H8" s="2"/>
      <c r="I8" s="2"/>
      <c r="J8" s="2"/>
      <c r="K8" s="2"/>
      <c r="L8" s="2"/>
      <c r="M8" s="2"/>
    </row>
    <row r="9" spans="1:13" s="12" customFormat="1">
      <c r="A9" s="2"/>
      <c r="B9" s="9" t="s">
        <v>0</v>
      </c>
      <c r="C9" s="388" t="str">
        <f>CONCATENATE("岩手県が脳卒中による死亡率が全国に比べて高いことについて知っている人の割合は",INT('データ（Q1～Q12)'!G37),".",ROUND('データ（Q1～Q12)'!G37,1)*10-INT('データ（Q1～Q12)'!G37)*10,"％となっている。")</f>
        <v>岩手県が脳卒中による死亡率が全国に比べて高いことについて知っている人の割合は78.1％となっている。</v>
      </c>
      <c r="D9" s="388"/>
      <c r="E9" s="388"/>
      <c r="F9" s="388"/>
      <c r="G9" s="388"/>
      <c r="H9" s="388"/>
      <c r="I9" s="388"/>
      <c r="J9" s="388"/>
      <c r="K9" s="388"/>
      <c r="L9" s="2"/>
      <c r="M9" s="2"/>
    </row>
    <row r="10" spans="1:13" s="12" customFormat="1" ht="15.75" customHeight="1">
      <c r="A10" s="2"/>
      <c r="B10" s="9"/>
      <c r="C10" s="388"/>
      <c r="D10" s="388"/>
      <c r="E10" s="388"/>
      <c r="F10" s="388"/>
      <c r="G10" s="388"/>
      <c r="H10" s="388"/>
      <c r="I10" s="388"/>
      <c r="J10" s="388"/>
      <c r="K10" s="388"/>
      <c r="L10" s="2"/>
      <c r="M10" s="2"/>
    </row>
    <row r="11" spans="1:13" s="12" customFormat="1" ht="12" customHeight="1">
      <c r="A11" s="2"/>
      <c r="B11" s="2"/>
      <c r="C11" s="2"/>
      <c r="D11" s="2"/>
      <c r="E11" s="2"/>
      <c r="F11" s="2"/>
      <c r="G11" s="2"/>
      <c r="H11" s="2"/>
      <c r="I11" s="2"/>
      <c r="J11" s="2"/>
      <c r="K11" s="2"/>
      <c r="L11" s="2"/>
      <c r="M11" s="2"/>
    </row>
    <row r="12" spans="1:13" s="12" customFormat="1" ht="12" customHeight="1">
      <c r="A12" s="2"/>
      <c r="B12" s="2"/>
      <c r="C12" s="2"/>
      <c r="D12" s="2"/>
      <c r="E12" s="2"/>
      <c r="F12" s="2"/>
      <c r="G12" s="2"/>
      <c r="H12" s="2"/>
      <c r="I12" s="2"/>
      <c r="J12" s="2"/>
      <c r="K12" s="2"/>
      <c r="L12" s="2"/>
      <c r="M12" s="2"/>
    </row>
    <row r="13" spans="1:13" s="12" customFormat="1">
      <c r="A13" s="2"/>
      <c r="B13" s="2"/>
      <c r="C13" s="2"/>
      <c r="D13" s="2"/>
      <c r="E13" s="2"/>
      <c r="F13" s="2"/>
      <c r="G13" s="2"/>
      <c r="H13" s="2"/>
      <c r="I13" s="2"/>
      <c r="J13" s="2"/>
      <c r="K13" s="2"/>
      <c r="L13" s="2"/>
      <c r="M13" s="2"/>
    </row>
    <row r="14" spans="1:13" s="12" customFormat="1" ht="12" customHeight="1">
      <c r="A14" s="2"/>
      <c r="B14" s="2"/>
      <c r="C14" s="2"/>
      <c r="D14" s="2"/>
      <c r="E14" s="2"/>
      <c r="F14" s="2"/>
      <c r="G14" s="2"/>
      <c r="H14" s="2"/>
      <c r="I14" s="2"/>
      <c r="J14" s="2"/>
      <c r="K14" s="2"/>
      <c r="L14" s="2"/>
      <c r="M14" s="2"/>
    </row>
    <row r="15" spans="1:13" s="12" customFormat="1" ht="12" customHeight="1">
      <c r="A15" s="2"/>
      <c r="B15" s="2"/>
      <c r="C15" s="2"/>
      <c r="D15" s="2"/>
      <c r="E15" s="2"/>
      <c r="F15" s="2"/>
      <c r="G15" s="2"/>
      <c r="H15" s="2"/>
      <c r="I15" s="2"/>
      <c r="J15" s="2"/>
      <c r="K15" s="2"/>
      <c r="L15" s="2"/>
      <c r="M15" s="2"/>
    </row>
    <row r="16" spans="1:13" ht="13.5" customHeight="1"/>
    <row r="17" spans="1:16" s="12" customFormat="1" ht="12" customHeight="1">
      <c r="A17" s="2"/>
      <c r="B17" s="2"/>
      <c r="C17" s="2"/>
      <c r="D17" s="2"/>
      <c r="E17" s="2"/>
      <c r="F17" s="2"/>
      <c r="G17" s="2"/>
      <c r="H17" s="2"/>
      <c r="I17" s="2"/>
      <c r="J17" s="2"/>
      <c r="K17" s="2"/>
      <c r="L17" s="2"/>
      <c r="M17" s="2"/>
    </row>
    <row r="18" spans="1:16" s="12" customFormat="1">
      <c r="A18" s="2"/>
      <c r="B18" s="2"/>
      <c r="C18" s="2"/>
      <c r="D18" s="2"/>
      <c r="E18" s="2"/>
      <c r="F18" s="2"/>
      <c r="G18" s="2"/>
      <c r="H18" s="2"/>
      <c r="I18" s="2"/>
      <c r="J18" s="2"/>
      <c r="K18" s="2"/>
      <c r="L18" s="2"/>
      <c r="M18" s="2"/>
    </row>
    <row r="19" spans="1:16" s="12" customFormat="1" ht="7.5" customHeight="1">
      <c r="A19" s="2"/>
      <c r="B19" s="2"/>
      <c r="C19" s="2"/>
      <c r="D19" s="2"/>
      <c r="E19" s="2"/>
      <c r="F19" s="2"/>
      <c r="G19" s="2"/>
      <c r="H19" s="2"/>
      <c r="I19" s="2"/>
      <c r="J19" s="2"/>
      <c r="K19" s="2"/>
      <c r="L19" s="2"/>
      <c r="M19" s="2"/>
    </row>
    <row r="20" spans="1:16" s="12" customFormat="1" ht="24" customHeight="1">
      <c r="A20" s="2"/>
      <c r="B20" s="2"/>
      <c r="C20" s="2"/>
      <c r="D20" s="2"/>
      <c r="E20" s="2"/>
      <c r="F20" s="2"/>
      <c r="G20" s="2"/>
      <c r="H20" s="2"/>
      <c r="I20" s="2"/>
      <c r="J20" s="2"/>
      <c r="K20" s="2"/>
      <c r="L20" s="2"/>
      <c r="M20" s="2"/>
      <c r="P20" s="2"/>
    </row>
    <row r="21" spans="1:16" ht="15.75" customHeight="1">
      <c r="A21" s="8"/>
      <c r="B21" s="389" t="s">
        <v>106</v>
      </c>
      <c r="C21" s="389"/>
      <c r="D21" s="389"/>
      <c r="E21" s="389"/>
      <c r="F21" s="389"/>
      <c r="G21" s="389"/>
      <c r="H21" s="389"/>
      <c r="I21" s="389"/>
      <c r="J21" s="389"/>
      <c r="K21" s="389"/>
      <c r="L21" s="8"/>
    </row>
    <row r="22" spans="1:16" ht="7.5" customHeight="1">
      <c r="A22" s="8"/>
      <c r="B22" s="389"/>
      <c r="C22" s="389"/>
      <c r="D22" s="389"/>
      <c r="E22" s="389"/>
      <c r="F22" s="389"/>
      <c r="G22" s="389"/>
      <c r="H22" s="389"/>
      <c r="I22" s="389"/>
      <c r="J22" s="389"/>
      <c r="K22" s="389"/>
      <c r="L22" s="8"/>
    </row>
    <row r="23" spans="1:16" s="7" customFormat="1" ht="14.25">
      <c r="A23" s="230"/>
      <c r="B23" s="231" t="s">
        <v>108</v>
      </c>
      <c r="C23" s="230"/>
      <c r="D23" s="232"/>
      <c r="E23" s="232"/>
      <c r="F23" s="232"/>
      <c r="G23" s="232"/>
      <c r="H23" s="232"/>
      <c r="I23" s="232"/>
      <c r="J23" s="232"/>
      <c r="K23" s="232"/>
      <c r="L23" s="230"/>
    </row>
    <row r="24" spans="1:16" ht="17.25">
      <c r="A24" s="8"/>
      <c r="B24" s="8"/>
      <c r="C24" s="8"/>
      <c r="D24" s="8"/>
      <c r="E24" s="8"/>
      <c r="F24" s="8"/>
      <c r="G24" s="8"/>
      <c r="H24" s="8"/>
      <c r="I24" s="8"/>
      <c r="J24" s="8"/>
      <c r="K24" s="8"/>
      <c r="L24" s="8"/>
    </row>
    <row r="25" spans="1:16" ht="17.25">
      <c r="A25" s="8"/>
      <c r="B25" s="8"/>
      <c r="C25" s="8"/>
      <c r="D25" s="8"/>
      <c r="E25" s="8"/>
      <c r="F25" s="8"/>
      <c r="G25" s="8"/>
      <c r="H25" s="8"/>
      <c r="I25" s="8"/>
      <c r="J25" s="8"/>
      <c r="K25" s="8"/>
      <c r="L25" s="8"/>
    </row>
    <row r="26" spans="1:16" ht="17.25">
      <c r="A26" s="8"/>
      <c r="B26" s="8"/>
      <c r="C26" s="8"/>
      <c r="D26" s="8"/>
      <c r="E26" s="8"/>
      <c r="F26" s="8"/>
      <c r="G26" s="8"/>
      <c r="H26" s="8"/>
      <c r="I26" s="8"/>
      <c r="J26" s="8"/>
      <c r="K26" s="8"/>
      <c r="L26" s="8"/>
    </row>
    <row r="27" spans="1:16" s="12" customFormat="1" ht="17.25">
      <c r="A27" s="8"/>
      <c r="B27" s="8"/>
      <c r="C27" s="8"/>
      <c r="D27" s="8"/>
      <c r="E27" s="8"/>
      <c r="F27" s="8"/>
      <c r="G27" s="8"/>
      <c r="H27" s="8"/>
      <c r="I27" s="8"/>
      <c r="J27" s="8"/>
      <c r="K27" s="8"/>
      <c r="L27" s="8"/>
    </row>
    <row r="28" spans="1:16" s="12" customFormat="1" ht="17.25">
      <c r="A28" s="8"/>
      <c r="B28" s="8"/>
      <c r="C28" s="8"/>
      <c r="D28" s="8"/>
      <c r="E28" s="8"/>
      <c r="F28" s="8"/>
      <c r="G28" s="8"/>
      <c r="H28" s="8"/>
      <c r="I28" s="8"/>
      <c r="J28" s="8"/>
      <c r="K28" s="8"/>
      <c r="L28" s="8"/>
    </row>
    <row r="29" spans="1:16" s="12" customFormat="1" ht="17.25">
      <c r="A29" s="8"/>
      <c r="B29" s="8"/>
      <c r="C29" s="8"/>
      <c r="D29" s="8"/>
      <c r="E29" s="8"/>
      <c r="F29" s="8"/>
      <c r="G29" s="8"/>
      <c r="H29" s="8"/>
      <c r="I29" s="8"/>
      <c r="J29" s="8"/>
      <c r="K29" s="8"/>
      <c r="L29" s="8"/>
    </row>
    <row r="30" spans="1:16" s="12" customFormat="1" ht="17.25">
      <c r="A30" s="8"/>
      <c r="B30" s="8"/>
      <c r="C30" s="8"/>
      <c r="D30" s="8"/>
      <c r="E30" s="8"/>
      <c r="F30" s="8"/>
      <c r="G30" s="8"/>
      <c r="H30" s="8"/>
      <c r="I30" s="8"/>
      <c r="J30" s="8"/>
      <c r="K30" s="8"/>
      <c r="L30" s="8"/>
    </row>
    <row r="31" spans="1:16" s="12" customFormat="1" ht="15" customHeight="1">
      <c r="A31" s="8"/>
      <c r="B31" s="8"/>
      <c r="C31" s="8"/>
      <c r="D31" s="8"/>
      <c r="E31" s="8"/>
      <c r="F31" s="8"/>
      <c r="G31" s="8"/>
      <c r="H31" s="8"/>
      <c r="I31" s="8"/>
      <c r="J31" s="8"/>
      <c r="K31" s="8"/>
      <c r="L31" s="8"/>
    </row>
    <row r="32" spans="1:16" s="12" customFormat="1" ht="5.25" customHeight="1">
      <c r="A32" s="8"/>
      <c r="B32" s="8"/>
      <c r="C32" s="8"/>
      <c r="D32" s="8"/>
      <c r="E32" s="8"/>
      <c r="F32" s="8"/>
      <c r="G32" s="8"/>
      <c r="H32" s="8"/>
      <c r="I32" s="8"/>
      <c r="J32" s="8"/>
      <c r="K32" s="8"/>
      <c r="L32" s="8"/>
    </row>
    <row r="33" spans="1:12" s="12" customFormat="1" ht="6" hidden="1" customHeight="1">
      <c r="A33" s="8"/>
      <c r="B33" s="8"/>
      <c r="C33" s="8"/>
      <c r="D33" s="8"/>
      <c r="E33" s="8"/>
      <c r="F33" s="8"/>
      <c r="G33" s="8"/>
      <c r="H33" s="8"/>
      <c r="I33" s="8"/>
      <c r="J33" s="8"/>
      <c r="K33" s="8"/>
      <c r="L33" s="8"/>
    </row>
    <row r="34" spans="1:12" s="7" customFormat="1" ht="17.25" customHeight="1">
      <c r="A34" s="230"/>
      <c r="B34" s="231" t="s">
        <v>101</v>
      </c>
      <c r="C34" s="230"/>
      <c r="D34" s="232"/>
      <c r="E34" s="232"/>
      <c r="F34" s="232"/>
      <c r="G34" s="232"/>
      <c r="H34" s="232"/>
      <c r="I34" s="232"/>
      <c r="J34" s="232"/>
      <c r="K34" s="232"/>
      <c r="L34" s="230"/>
    </row>
    <row r="35" spans="1:12" s="12" customFormat="1" ht="6.75" customHeight="1">
      <c r="A35" s="8"/>
      <c r="B35" s="8"/>
      <c r="C35" s="8"/>
      <c r="D35" s="8"/>
      <c r="E35" s="8"/>
      <c r="F35" s="8"/>
      <c r="G35" s="8"/>
      <c r="H35" s="8"/>
      <c r="I35" s="8"/>
      <c r="J35" s="8"/>
      <c r="K35" s="8"/>
      <c r="L35" s="8"/>
    </row>
    <row r="36" spans="1:12" s="12" customFormat="1" ht="15.75" customHeight="1">
      <c r="A36" s="8"/>
      <c r="B36" s="8"/>
      <c r="C36" s="8"/>
      <c r="D36" s="8"/>
      <c r="E36" s="8"/>
      <c r="F36" s="8"/>
      <c r="G36" s="8"/>
      <c r="H36" s="8"/>
      <c r="I36" s="8"/>
      <c r="J36" s="8"/>
      <c r="K36" s="8"/>
      <c r="L36" s="8"/>
    </row>
    <row r="37" spans="1:12" ht="15" customHeight="1">
      <c r="A37" s="8"/>
      <c r="B37" s="8"/>
      <c r="C37" s="8"/>
      <c r="D37" s="8"/>
      <c r="E37" s="8"/>
      <c r="F37" s="8"/>
      <c r="G37" s="8"/>
      <c r="H37" s="8"/>
      <c r="I37" s="8"/>
      <c r="J37" s="8"/>
      <c r="K37" s="8"/>
      <c r="L37" s="8"/>
    </row>
    <row r="38" spans="1:12" s="12" customFormat="1" ht="15" customHeight="1">
      <c r="A38" s="8"/>
      <c r="B38" s="8"/>
      <c r="C38" s="8"/>
      <c r="D38" s="8"/>
      <c r="E38" s="8"/>
      <c r="F38" s="8"/>
      <c r="G38" s="8"/>
      <c r="H38" s="8"/>
      <c r="I38" s="8"/>
      <c r="J38" s="8"/>
      <c r="K38" s="8"/>
      <c r="L38" s="8"/>
    </row>
    <row r="39" spans="1:12" s="12" customFormat="1" ht="15" customHeight="1">
      <c r="A39" s="8"/>
      <c r="B39" s="8"/>
      <c r="C39" s="8"/>
      <c r="D39" s="8"/>
      <c r="E39" s="8"/>
      <c r="F39" s="8"/>
      <c r="G39" s="8"/>
      <c r="H39" s="8"/>
      <c r="I39" s="8"/>
      <c r="J39" s="8"/>
      <c r="K39" s="8"/>
      <c r="L39" s="8"/>
    </row>
    <row r="40" spans="1:12" s="12" customFormat="1" ht="15" customHeight="1">
      <c r="A40" s="8"/>
      <c r="B40" s="8"/>
      <c r="C40" s="8"/>
      <c r="D40" s="8"/>
      <c r="E40" s="8"/>
      <c r="F40" s="8"/>
      <c r="G40" s="8"/>
      <c r="H40" s="8"/>
      <c r="I40" s="8"/>
      <c r="J40" s="8"/>
      <c r="K40" s="8"/>
      <c r="L40" s="8"/>
    </row>
    <row r="41" spans="1:12" s="12" customFormat="1" ht="15" customHeight="1">
      <c r="A41" s="8"/>
      <c r="B41" s="8"/>
      <c r="C41" s="8"/>
      <c r="D41" s="8"/>
      <c r="E41" s="8"/>
      <c r="F41" s="8"/>
      <c r="G41" s="8"/>
      <c r="H41" s="8"/>
      <c r="I41" s="8"/>
      <c r="J41" s="8"/>
      <c r="K41" s="8"/>
      <c r="L41" s="8"/>
    </row>
    <row r="42" spans="1:12" s="12" customFormat="1" ht="25.5" customHeight="1">
      <c r="A42" s="8"/>
      <c r="B42" s="8"/>
      <c r="C42" s="8"/>
      <c r="D42" s="8"/>
      <c r="E42" s="8"/>
      <c r="F42" s="8"/>
      <c r="G42" s="8"/>
      <c r="H42" s="8"/>
      <c r="I42" s="8"/>
      <c r="J42" s="8"/>
      <c r="K42" s="8"/>
      <c r="L42" s="8"/>
    </row>
    <row r="43" spans="1:12" s="7" customFormat="1" ht="16.5" customHeight="1">
      <c r="A43" s="230"/>
      <c r="B43" s="231" t="s">
        <v>100</v>
      </c>
      <c r="C43" s="230"/>
      <c r="D43" s="232"/>
      <c r="E43" s="232"/>
      <c r="F43" s="232"/>
      <c r="G43" s="232"/>
      <c r="H43" s="232"/>
      <c r="I43" s="232"/>
      <c r="J43" s="232"/>
      <c r="K43" s="232"/>
      <c r="L43" s="230"/>
    </row>
    <row r="44" spans="1:12" s="12" customFormat="1" ht="12" customHeight="1">
      <c r="A44" s="8"/>
      <c r="B44" s="8"/>
      <c r="C44" s="8"/>
      <c r="D44" s="8"/>
      <c r="E44" s="8"/>
      <c r="F44" s="8"/>
      <c r="G44" s="8"/>
      <c r="H44" s="8"/>
      <c r="I44" s="8"/>
      <c r="J44" s="8"/>
      <c r="K44" s="8"/>
      <c r="L44" s="8"/>
    </row>
    <row r="45" spans="1:12" s="12" customFormat="1" ht="17.25">
      <c r="A45" s="8"/>
      <c r="B45" s="8"/>
      <c r="C45" s="8"/>
      <c r="D45" s="8"/>
      <c r="E45" s="8"/>
      <c r="F45" s="8"/>
      <c r="G45" s="8"/>
      <c r="H45" s="8"/>
      <c r="I45" s="8"/>
      <c r="J45" s="8"/>
      <c r="K45" s="8"/>
      <c r="L45" s="8"/>
    </row>
    <row r="46" spans="1:12" s="12" customFormat="1" ht="17.25">
      <c r="A46" s="8"/>
      <c r="B46" s="8"/>
      <c r="C46" s="8"/>
      <c r="D46" s="8"/>
      <c r="E46" s="8"/>
      <c r="F46" s="8"/>
      <c r="G46" s="8"/>
      <c r="H46" s="8"/>
      <c r="I46" s="8"/>
      <c r="J46" s="8"/>
      <c r="K46" s="8"/>
      <c r="L46" s="8"/>
    </row>
    <row r="47" spans="1:12" s="12" customFormat="1" ht="17.25">
      <c r="A47" s="8"/>
      <c r="B47" s="8"/>
      <c r="C47" s="8"/>
      <c r="D47" s="8"/>
      <c r="E47" s="8"/>
      <c r="F47" s="8"/>
      <c r="G47" s="8"/>
      <c r="H47" s="8"/>
      <c r="I47" s="8"/>
      <c r="J47" s="8"/>
      <c r="K47" s="8"/>
      <c r="L47" s="8"/>
    </row>
    <row r="48" spans="1:12" s="12" customFormat="1" ht="17.25">
      <c r="A48" s="22"/>
      <c r="B48" s="40" t="s">
        <v>100</v>
      </c>
      <c r="C48" s="22"/>
      <c r="D48" s="23"/>
      <c r="E48" s="23"/>
      <c r="F48" s="23"/>
      <c r="G48" s="23"/>
      <c r="H48" s="23"/>
      <c r="I48" s="23"/>
      <c r="J48" s="23"/>
      <c r="K48" s="23"/>
      <c r="L48" s="22"/>
    </row>
    <row r="49" spans="1:12" s="12" customFormat="1" ht="15" customHeight="1">
      <c r="A49" s="8"/>
      <c r="B49" s="8"/>
      <c r="C49" s="8"/>
      <c r="D49" s="8"/>
      <c r="E49" s="8"/>
      <c r="F49" s="8"/>
      <c r="G49" s="8"/>
      <c r="H49" s="8"/>
      <c r="I49" s="8"/>
      <c r="J49" s="8"/>
      <c r="K49" s="8"/>
      <c r="L49" s="8"/>
    </row>
    <row r="50" spans="1:12" s="12" customFormat="1" ht="15" customHeight="1">
      <c r="A50" s="8"/>
      <c r="B50" s="8"/>
      <c r="C50" s="8"/>
      <c r="D50" s="8"/>
      <c r="E50" s="8"/>
      <c r="F50" s="8"/>
      <c r="G50" s="8"/>
      <c r="H50" s="8"/>
      <c r="I50" s="8"/>
      <c r="J50" s="8"/>
      <c r="K50" s="8"/>
      <c r="L50" s="8"/>
    </row>
    <row r="51" spans="1:12" s="12" customFormat="1" ht="15" customHeight="1">
      <c r="A51" s="8"/>
      <c r="B51" s="8"/>
      <c r="C51" s="8"/>
      <c r="D51" s="8"/>
      <c r="E51" s="8"/>
      <c r="F51" s="8"/>
      <c r="G51" s="8"/>
      <c r="H51" s="8"/>
      <c r="I51" s="8"/>
      <c r="J51" s="8"/>
      <c r="K51" s="8"/>
      <c r="L51" s="8"/>
    </row>
    <row r="52" spans="1:12" s="12" customFormat="1" ht="15" customHeight="1">
      <c r="A52" s="8"/>
      <c r="B52" s="8"/>
      <c r="C52" s="8"/>
      <c r="D52" s="8"/>
      <c r="E52" s="8"/>
      <c r="F52" s="8"/>
      <c r="G52" s="8"/>
      <c r="H52" s="8"/>
      <c r="I52" s="8"/>
      <c r="J52" s="8"/>
      <c r="K52" s="8"/>
      <c r="L52" s="8"/>
    </row>
    <row r="53" spans="1:12" s="12" customFormat="1" ht="15" customHeight="1">
      <c r="A53" s="8"/>
      <c r="B53" s="8"/>
      <c r="C53" s="8"/>
      <c r="D53" s="8"/>
      <c r="E53" s="8"/>
      <c r="F53" s="8"/>
      <c r="G53" s="8"/>
      <c r="H53" s="8"/>
      <c r="I53" s="8"/>
      <c r="J53" s="8"/>
      <c r="K53" s="8"/>
      <c r="L53" s="8"/>
    </row>
    <row r="54" spans="1:12" s="12" customFormat="1" ht="15" customHeight="1">
      <c r="A54" s="8"/>
      <c r="B54" s="8"/>
      <c r="C54" s="8"/>
      <c r="D54" s="8"/>
      <c r="E54" s="8"/>
      <c r="F54" s="8"/>
      <c r="G54" s="8"/>
      <c r="H54" s="8"/>
      <c r="I54" s="8"/>
      <c r="J54" s="8"/>
      <c r="K54" s="8"/>
      <c r="L54" s="8"/>
    </row>
    <row r="55" spans="1:12" s="12" customFormat="1" ht="15" customHeight="1">
      <c r="A55" s="8"/>
      <c r="B55" s="8"/>
      <c r="C55" s="8"/>
      <c r="D55" s="8"/>
      <c r="E55" s="8"/>
      <c r="F55" s="8"/>
      <c r="G55" s="8"/>
      <c r="H55" s="8"/>
      <c r="I55" s="8"/>
      <c r="J55" s="8"/>
      <c r="K55" s="8"/>
      <c r="L55" s="8"/>
    </row>
    <row r="56" spans="1:12" s="12" customFormat="1" ht="15" customHeight="1">
      <c r="A56" s="8"/>
      <c r="B56" s="8"/>
      <c r="C56" s="8"/>
      <c r="D56" s="8"/>
      <c r="E56" s="8"/>
      <c r="F56" s="8"/>
      <c r="G56" s="8"/>
      <c r="H56" s="8"/>
      <c r="I56" s="8"/>
      <c r="J56" s="8"/>
      <c r="K56" s="8"/>
      <c r="L56" s="8"/>
    </row>
    <row r="57" spans="1:12" s="12" customFormat="1" ht="15" customHeight="1">
      <c r="A57" s="8"/>
      <c r="B57" s="8"/>
      <c r="C57" s="8"/>
      <c r="D57" s="8"/>
      <c r="E57" s="8"/>
      <c r="F57" s="8"/>
      <c r="G57" s="8"/>
      <c r="H57" s="8"/>
      <c r="I57" s="8"/>
      <c r="J57" s="8"/>
      <c r="K57" s="8"/>
      <c r="L57" s="8"/>
    </row>
    <row r="58" spans="1:12" s="12" customFormat="1" ht="15" customHeight="1">
      <c r="A58" s="8"/>
      <c r="B58" s="8"/>
      <c r="C58" s="8"/>
      <c r="D58" s="8"/>
      <c r="E58" s="8"/>
      <c r="F58" s="8"/>
      <c r="G58" s="8"/>
      <c r="H58" s="8"/>
      <c r="J58" s="8"/>
      <c r="K58" s="8"/>
      <c r="L58" s="8"/>
    </row>
    <row r="59" spans="1:12" s="12" customFormat="1" ht="15" customHeight="1">
      <c r="A59" s="8"/>
      <c r="B59" s="8"/>
      <c r="C59" s="8"/>
      <c r="D59" s="8"/>
      <c r="E59" s="8"/>
      <c r="F59" s="8"/>
      <c r="G59" s="8"/>
      <c r="H59" s="8"/>
      <c r="I59" s="8"/>
      <c r="J59" s="8"/>
      <c r="K59" s="8"/>
      <c r="L59" s="8"/>
    </row>
    <row r="60" spans="1:12" ht="15" customHeight="1">
      <c r="A60" s="8"/>
      <c r="B60" s="8"/>
      <c r="C60" s="8"/>
      <c r="D60" s="8"/>
      <c r="E60" s="8"/>
      <c r="F60" s="8"/>
      <c r="G60" s="8"/>
      <c r="H60" s="8"/>
      <c r="I60" s="8"/>
      <c r="J60" s="8"/>
      <c r="K60" s="8"/>
      <c r="L60" s="8"/>
    </row>
    <row r="61" spans="1:12" s="12" customFormat="1" ht="15" customHeight="1">
      <c r="A61" s="8"/>
      <c r="B61" s="8"/>
      <c r="C61" s="8"/>
      <c r="D61" s="8"/>
      <c r="E61" s="8"/>
      <c r="F61" s="8"/>
      <c r="G61" s="8"/>
      <c r="H61" s="8"/>
      <c r="I61" s="8"/>
      <c r="J61" s="8"/>
      <c r="K61" s="8"/>
      <c r="L61" s="8"/>
    </row>
    <row r="62" spans="1:12" s="12" customFormat="1" ht="15" customHeight="1">
      <c r="A62" s="8"/>
      <c r="B62" s="8"/>
      <c r="C62" s="8"/>
      <c r="D62" s="8"/>
      <c r="E62" s="8"/>
      <c r="F62" s="8"/>
      <c r="G62" s="8"/>
      <c r="H62" s="8"/>
      <c r="I62" s="8"/>
      <c r="J62" s="8"/>
      <c r="K62" s="8"/>
      <c r="L62" s="8"/>
    </row>
  </sheetData>
  <mergeCells count="3">
    <mergeCell ref="B4:K5"/>
    <mergeCell ref="C9:K10"/>
    <mergeCell ref="B21:K22"/>
  </mergeCells>
  <phoneticPr fontId="2"/>
  <printOptions horizontalCentered="1"/>
  <pageMargins left="0.70866141732283472" right="0.70866141732283472" top="0.74803149606299213" bottom="0.74803149606299213" header="0.31496062992125984" footer="0.31496062992125984"/>
  <pageSetup paperSize="9" scale="99" firstPageNumber="13" orientation="portrait" useFirstPageNumber="1" horizontalDpi="300" verticalDpi="300" r:id="rId1"/>
  <headerFooter>
    <oddFooter>&amp;C&amp;A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FA3E2-D5BB-4F23-8D5D-1120658115B2}">
  <sheetPr>
    <tabColor theme="9"/>
    <pageSetUpPr fitToPage="1"/>
  </sheetPr>
  <dimension ref="A1:K61"/>
  <sheetViews>
    <sheetView zoomScaleNormal="100" workbookViewId="0"/>
  </sheetViews>
  <sheetFormatPr defaultColWidth="9" defaultRowHeight="13.5"/>
  <cols>
    <col min="1" max="1" width="2.25" style="2" customWidth="1"/>
    <col min="2" max="2" width="5.25" style="2" customWidth="1"/>
    <col min="3" max="10" width="9" style="2"/>
    <col min="11" max="11" width="9.125" style="2" customWidth="1"/>
    <col min="12" max="12" width="1.125" style="2" customWidth="1"/>
    <col min="13" max="16384" width="9" style="2"/>
  </cols>
  <sheetData>
    <row r="1" spans="2:11" s="6" customFormat="1" ht="18.75">
      <c r="B1" s="38" t="s">
        <v>230</v>
      </c>
      <c r="D1" s="38" t="s">
        <v>59</v>
      </c>
    </row>
    <row r="3" spans="2:11" s="7" customFormat="1" ht="14.25">
      <c r="B3" s="380" t="s">
        <v>60</v>
      </c>
      <c r="C3" s="380"/>
      <c r="D3" s="380"/>
      <c r="E3" s="380"/>
      <c r="F3" s="380"/>
      <c r="G3" s="380"/>
      <c r="H3" s="380"/>
      <c r="I3" s="380"/>
      <c r="J3" s="380"/>
      <c r="K3" s="380"/>
    </row>
    <row r="4" spans="2:11" s="7" customFormat="1" ht="14.25">
      <c r="B4" s="380"/>
      <c r="C4" s="380"/>
      <c r="D4" s="380"/>
      <c r="E4" s="380"/>
      <c r="F4" s="380"/>
      <c r="G4" s="380"/>
      <c r="H4" s="380"/>
      <c r="I4" s="380"/>
      <c r="J4" s="380"/>
      <c r="K4" s="380"/>
    </row>
    <row r="6" spans="2:11" s="8" customFormat="1" ht="17.25">
      <c r="B6" s="39" t="str">
        <f>CONCATENATE("子どもを育てる活動に参加している人は",'データ（Q1～Q12)'!B47,"")</f>
        <v>子どもを育てる活動に参加している人は１割台後半</v>
      </c>
    </row>
    <row r="8" spans="2:11">
      <c r="B8" s="9" t="s">
        <v>0</v>
      </c>
      <c r="C8" s="388" t="str">
        <f>CONCATENATE("学校行事や地域において子どもを育てる活動に参加している人の割合は",INT('データ（Q1～Q12)'!B45),".",ROUND('データ（Q1～Q12)'!B45,1)*10-INT('データ（Q1～Q12)'!B45)*10,"％となっている。")</f>
        <v>学校行事や地域において子どもを育てる活動に参加している人の割合は16.2％となっている。</v>
      </c>
      <c r="D8" s="388"/>
      <c r="E8" s="388"/>
      <c r="F8" s="388"/>
      <c r="G8" s="388"/>
      <c r="H8" s="388"/>
      <c r="I8" s="388"/>
      <c r="J8" s="388"/>
      <c r="K8" s="388"/>
    </row>
    <row r="9" spans="2:11">
      <c r="B9" s="9"/>
      <c r="C9" s="388"/>
      <c r="D9" s="388"/>
      <c r="E9" s="388"/>
      <c r="F9" s="388"/>
      <c r="G9" s="388"/>
      <c r="H9" s="388"/>
      <c r="I9" s="388"/>
      <c r="J9" s="388"/>
      <c r="K9" s="388"/>
    </row>
    <row r="23" spans="2:11" s="7" customFormat="1" ht="14.25">
      <c r="B23" s="10" t="s">
        <v>71</v>
      </c>
    </row>
    <row r="25" spans="2:11" ht="13.5" customHeight="1">
      <c r="B25" s="9" t="s">
        <v>0</v>
      </c>
      <c r="C25" s="388" t="str">
        <f>CONCATENATE("活動の内容は、「",'データ（Q1～Q12)'!F45,"」が最も多く",INT('データ（Q1～Q12)'!G45),".",ROUND('データ（Q1～Q12)'!G45,1)*10-INT('データ（Q1～Q12)'!G45)*10,"％、次いで「",'データ（Q1～Q12)'!F46,"」の",INT('データ（Q1～Q12)'!G46),".",ROUND('データ（Q1～Q12)'!G46,1)*10-INT('データ（Q1～Q12)'!G46)*10,"％、「",'データ（Q1～Q12)'!F47,"」の",INT('データ（Q1～Q12)'!G47),".",ROUND('データ（Q1～Q12)'!G47,1)*10-INT('データ（Q1～Q12)'!G47)*10,"％などとなっている。")</f>
        <v>活動の内容は、「ＰＴＡ活動や運動会などの学校行事」が最も多く72.6％、次いで「あいさつなどの声かけ運動」の55.8％、「地区子ども会活動」の53.4％などとなっている。</v>
      </c>
      <c r="D25" s="388"/>
      <c r="E25" s="388"/>
      <c r="F25" s="388"/>
      <c r="G25" s="388"/>
      <c r="H25" s="388"/>
      <c r="I25" s="388"/>
      <c r="J25" s="388"/>
      <c r="K25" s="388"/>
    </row>
    <row r="26" spans="2:11">
      <c r="C26" s="388"/>
      <c r="D26" s="388"/>
      <c r="E26" s="388"/>
      <c r="F26" s="388"/>
      <c r="G26" s="388"/>
      <c r="H26" s="388"/>
      <c r="I26" s="388"/>
      <c r="J26" s="388"/>
      <c r="K26" s="388"/>
    </row>
    <row r="28" spans="2:11" s="12" customFormat="1" ht="12">
      <c r="B28" s="17"/>
      <c r="C28" s="17"/>
      <c r="D28" s="17"/>
      <c r="E28" s="17"/>
    </row>
    <row r="29" spans="2:11" s="12" customFormat="1" ht="12">
      <c r="B29" s="17"/>
      <c r="C29" s="17"/>
      <c r="D29" s="17"/>
      <c r="E29" s="17"/>
    </row>
    <row r="30" spans="2:11" s="12" customFormat="1" ht="12">
      <c r="B30" s="17"/>
      <c r="C30" s="17"/>
      <c r="D30" s="17"/>
      <c r="E30" s="17"/>
    </row>
    <row r="31" spans="2:11" s="12" customFormat="1" ht="12">
      <c r="B31" s="17"/>
      <c r="C31" s="17"/>
      <c r="D31" s="17"/>
      <c r="E31" s="17"/>
    </row>
    <row r="32" spans="2:11" s="12" customFormat="1" ht="12">
      <c r="B32" s="17"/>
      <c r="C32" s="17"/>
      <c r="D32" s="17"/>
      <c r="E32" s="17"/>
    </row>
    <row r="33" spans="1:5" s="12" customFormat="1" ht="12">
      <c r="B33" s="17"/>
      <c r="C33" s="17"/>
      <c r="D33" s="17"/>
      <c r="E33" s="17"/>
    </row>
    <row r="34" spans="1:5" s="12" customFormat="1" ht="12">
      <c r="B34" s="17"/>
      <c r="C34" s="17"/>
      <c r="D34" s="17"/>
      <c r="E34" s="17"/>
    </row>
    <row r="35" spans="1:5" s="12" customFormat="1" ht="12">
      <c r="A35" s="29" t="s">
        <v>76</v>
      </c>
      <c r="B35" s="17" t="str">
        <f>'データ（Q1～Q12)'!F45</f>
        <v>ＰＴＡ活動や運動会などの学校行事</v>
      </c>
      <c r="C35" s="17"/>
      <c r="D35" s="17"/>
      <c r="E35" s="17"/>
    </row>
    <row r="36" spans="1:5" s="12" customFormat="1" ht="12">
      <c r="A36" s="29"/>
      <c r="B36" s="17"/>
      <c r="C36" s="17"/>
      <c r="D36" s="17"/>
      <c r="E36" s="17"/>
    </row>
    <row r="37" spans="1:5" s="12" customFormat="1" ht="12">
      <c r="C37" s="17"/>
      <c r="D37" s="17"/>
      <c r="E37" s="17"/>
    </row>
    <row r="38" spans="1:5" s="12" customFormat="1" ht="12">
      <c r="A38" s="29" t="s">
        <v>114</v>
      </c>
      <c r="B38" s="17" t="str">
        <f>'データ（Q1～Q12)'!F46</f>
        <v>あいさつなどの声かけ運動</v>
      </c>
      <c r="C38" s="17"/>
      <c r="D38" s="17"/>
      <c r="E38" s="17"/>
    </row>
    <row r="39" spans="1:5" s="12" customFormat="1" ht="12">
      <c r="A39" s="29"/>
      <c r="B39" s="17"/>
      <c r="D39" s="17"/>
      <c r="E39" s="17"/>
    </row>
    <row r="40" spans="1:5" s="12" customFormat="1" ht="12">
      <c r="C40" s="17"/>
      <c r="D40" s="17"/>
      <c r="E40" s="17"/>
    </row>
    <row r="41" spans="1:5" s="12" customFormat="1" ht="12">
      <c r="A41" s="29" t="s">
        <v>115</v>
      </c>
      <c r="B41" s="17" t="str">
        <f>'データ（Q1～Q12)'!F47</f>
        <v>地区子ども会活動</v>
      </c>
      <c r="C41" s="17"/>
      <c r="D41" s="17"/>
      <c r="E41" s="17"/>
    </row>
    <row r="42" spans="1:5" s="12" customFormat="1" ht="12" customHeight="1">
      <c r="A42" s="29"/>
      <c r="B42" s="17"/>
      <c r="D42" s="1"/>
      <c r="E42" s="17"/>
    </row>
    <row r="43" spans="1:5" s="12" customFormat="1" ht="12" customHeight="1">
      <c r="C43" s="1"/>
      <c r="D43" s="1"/>
      <c r="E43" s="17"/>
    </row>
    <row r="44" spans="1:5" s="12" customFormat="1" ht="12" customHeight="1">
      <c r="A44" s="31" t="s">
        <v>116</v>
      </c>
      <c r="B44" s="17" t="str">
        <f>'データ（Q1～Q12)'!F48</f>
        <v>スポーツ少年団などの地域活動</v>
      </c>
      <c r="C44" s="17"/>
      <c r="D44" s="17"/>
      <c r="E44" s="17"/>
    </row>
    <row r="45" spans="1:5" s="12" customFormat="1" ht="12" customHeight="1">
      <c r="C45" s="17"/>
      <c r="D45" s="17"/>
      <c r="E45" s="17"/>
    </row>
    <row r="46" spans="1:5" s="12" customFormat="1" ht="12" customHeight="1">
      <c r="C46" s="17"/>
      <c r="D46" s="17"/>
      <c r="E46" s="17"/>
    </row>
    <row r="47" spans="1:5" s="12" customFormat="1" ht="13.5" customHeight="1">
      <c r="A47" s="214" t="s">
        <v>79</v>
      </c>
      <c r="B47" s="390" t="str">
        <f>'データ（Q1～Q12)'!F49</f>
        <v>登下校時の見守りなど子どもの安全を守る活動</v>
      </c>
      <c r="C47" s="382"/>
      <c r="D47" s="382"/>
      <c r="E47" s="382"/>
    </row>
    <row r="48" spans="1:5" s="12" customFormat="1" ht="12">
      <c r="B48" s="382"/>
      <c r="C48" s="382"/>
      <c r="D48" s="382"/>
      <c r="E48" s="382"/>
    </row>
    <row r="49" spans="1:5" s="12" customFormat="1" ht="12">
      <c r="A49" s="30"/>
      <c r="B49" s="17"/>
      <c r="C49" s="209"/>
      <c r="D49" s="17"/>
      <c r="E49" s="17"/>
    </row>
    <row r="50" spans="1:5" s="12" customFormat="1" ht="12" customHeight="1">
      <c r="A50" s="54" t="s">
        <v>80</v>
      </c>
      <c r="B50" s="378" t="str">
        <f>'データ（Q1～Q12)'!F50</f>
        <v>子育て支援ボランティアなどの育児支援活動</v>
      </c>
      <c r="C50" s="379"/>
      <c r="D50" s="379"/>
      <c r="E50" s="379"/>
    </row>
    <row r="51" spans="1:5" s="12" customFormat="1" ht="12">
      <c r="B51" s="379"/>
      <c r="C51" s="379"/>
      <c r="D51" s="379"/>
      <c r="E51" s="379"/>
    </row>
    <row r="52" spans="1:5" s="12" customFormat="1" ht="12">
      <c r="A52" s="29"/>
      <c r="B52" s="17"/>
      <c r="C52" s="17"/>
      <c r="D52" s="17"/>
      <c r="E52" s="17"/>
    </row>
    <row r="53" spans="1:5" s="12" customFormat="1" ht="12">
      <c r="A53" s="29" t="s">
        <v>117</v>
      </c>
      <c r="B53" s="17" t="str">
        <f>'データ（Q1～Q12)'!F51</f>
        <v>その他</v>
      </c>
      <c r="C53" s="17"/>
      <c r="D53" s="17"/>
      <c r="E53" s="17"/>
    </row>
    <row r="54" spans="1:5" s="12" customFormat="1" ht="12">
      <c r="C54" s="17"/>
      <c r="D54" s="17"/>
      <c r="E54" s="17"/>
    </row>
    <row r="55" spans="1:5" s="12" customFormat="1" ht="12">
      <c r="C55" s="17"/>
      <c r="D55" s="17"/>
      <c r="E55" s="17"/>
    </row>
    <row r="56" spans="1:5" s="12" customFormat="1" ht="12">
      <c r="B56" s="17"/>
      <c r="C56" s="17"/>
      <c r="D56" s="17"/>
      <c r="E56" s="17"/>
    </row>
    <row r="57" spans="1:5" s="12" customFormat="1" ht="12">
      <c r="B57" s="17"/>
      <c r="C57" s="17"/>
      <c r="D57" s="17"/>
      <c r="E57" s="17"/>
    </row>
    <row r="58" spans="1:5" s="12" customFormat="1" ht="12">
      <c r="B58" s="17"/>
      <c r="C58" s="17"/>
      <c r="D58" s="17"/>
      <c r="E58" s="17"/>
    </row>
    <row r="59" spans="1:5" s="12" customFormat="1" ht="12">
      <c r="B59" s="17"/>
      <c r="C59" s="17"/>
      <c r="D59" s="17"/>
      <c r="E59" s="17"/>
    </row>
    <row r="60" spans="1:5" s="12" customFormat="1" ht="12">
      <c r="B60" s="17"/>
      <c r="C60" s="17"/>
      <c r="D60" s="17"/>
      <c r="E60" s="17"/>
    </row>
    <row r="61" spans="1:5" s="12" customFormat="1" ht="12">
      <c r="B61" s="17"/>
      <c r="C61" s="17"/>
      <c r="D61" s="17"/>
      <c r="E61" s="17"/>
    </row>
  </sheetData>
  <mergeCells count="5">
    <mergeCell ref="C25:K26"/>
    <mergeCell ref="B3:K4"/>
    <mergeCell ref="C8:K9"/>
    <mergeCell ref="B47:E48"/>
    <mergeCell ref="B50:E51"/>
  </mergeCells>
  <phoneticPr fontId="2"/>
  <printOptions horizontalCentered="1"/>
  <pageMargins left="0.70866141732283472" right="0.70866141732283472" top="0.74803149606299213" bottom="0.74803149606299213" header="0.31496062992125984" footer="0.31496062992125984"/>
  <pageSetup paperSize="9" scale="97" firstPageNumber="13" orientation="portrait" useFirstPageNumber="1" horizontalDpi="300" verticalDpi="300" r:id="rId1"/>
  <headerFooter>
    <oddFooter>&amp;C&amp;A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A47BA-D933-4EB9-9DC7-0ADFB229CEA7}">
  <sheetPr>
    <tabColor theme="9"/>
    <pageSetUpPr fitToPage="1"/>
  </sheetPr>
  <dimension ref="A1:P53"/>
  <sheetViews>
    <sheetView zoomScaleNormal="100" workbookViewId="0"/>
  </sheetViews>
  <sheetFormatPr defaultColWidth="9" defaultRowHeight="13.5"/>
  <cols>
    <col min="1" max="1" width="2.25" style="2" customWidth="1"/>
    <col min="2" max="2" width="5.25" style="2" customWidth="1"/>
    <col min="3" max="3" width="9" style="2"/>
    <col min="4" max="4" width="4.5" style="2" customWidth="1"/>
    <col min="5" max="5" width="2.25" style="2" customWidth="1"/>
    <col min="6" max="6" width="4.5" style="2" customWidth="1"/>
    <col min="7" max="8" width="9" style="2"/>
    <col min="9" max="10" width="2.25" style="2" customWidth="1"/>
    <col min="11" max="11" width="9" style="2" customWidth="1"/>
    <col min="12" max="12" width="4.5" style="2" customWidth="1"/>
    <col min="13" max="13" width="2.25" style="2" customWidth="1"/>
    <col min="14" max="14" width="4.5" style="2" customWidth="1"/>
    <col min="15" max="15" width="9" style="2"/>
    <col min="16" max="16" width="9.125" style="2" customWidth="1"/>
    <col min="17" max="17" width="1.125" style="2" customWidth="1"/>
    <col min="18" max="16384" width="9" style="2"/>
  </cols>
  <sheetData>
    <row r="1" spans="2:16" ht="14.25">
      <c r="B1" s="10" t="s">
        <v>72</v>
      </c>
      <c r="C1" s="7"/>
      <c r="D1" s="7"/>
      <c r="E1" s="7"/>
    </row>
    <row r="2" spans="2:16" ht="13.5" customHeight="1">
      <c r="B2" s="34"/>
    </row>
    <row r="3" spans="2:16" s="7" customFormat="1" ht="13.5" customHeight="1">
      <c r="B3" s="10" t="s">
        <v>89</v>
      </c>
    </row>
    <row r="5" spans="2:16" ht="13.15" customHeight="1">
      <c r="B5" s="9" t="s">
        <v>0</v>
      </c>
      <c r="C5" s="391" t="str">
        <f>CONCATENATE("「ほとんど参加していない」と回答した人で、今後、「参加したいと思う」と回答した人は",INT('データ（Q1～Q12)'!L45),".",ROUND('データ（Q1～Q12)'!L45,1)*10-INT('データ（Q1～Q12)'!L45)*10,"％、「特に参加したいとは思わない」と回答した人は",INT('データ（Q1～Q12)'!M45),".",ROUND('データ（Q1～Q12)'!M45,1)*10-INT('データ（Q1～Q12)'!M45)*10,"％となっている。")</f>
        <v>「ほとんど参加していない」と回答した人で、今後、「参加したいと思う」と回答した人は13.6％、「特に参加したいとは思わない」と回答した人は85.1％となっている。</v>
      </c>
      <c r="D5" s="391"/>
      <c r="E5" s="391"/>
      <c r="F5" s="391"/>
      <c r="G5" s="391"/>
      <c r="H5" s="391"/>
      <c r="I5" s="391"/>
      <c r="J5" s="391"/>
      <c r="K5" s="391"/>
      <c r="L5" s="391"/>
      <c r="M5" s="391"/>
      <c r="N5" s="391"/>
      <c r="O5" s="391"/>
      <c r="P5" s="391"/>
    </row>
    <row r="6" spans="2:16">
      <c r="C6" s="391"/>
      <c r="D6" s="391"/>
      <c r="E6" s="391"/>
      <c r="F6" s="391"/>
      <c r="G6" s="391"/>
      <c r="H6" s="391"/>
      <c r="I6" s="391"/>
      <c r="J6" s="391"/>
      <c r="K6" s="391"/>
      <c r="L6" s="391"/>
      <c r="M6" s="391"/>
      <c r="N6" s="391"/>
      <c r="O6" s="391"/>
      <c r="P6" s="391"/>
    </row>
    <row r="7" spans="2:16" ht="13.15" customHeight="1">
      <c r="C7" s="391"/>
      <c r="D7" s="391"/>
      <c r="E7" s="391"/>
      <c r="F7" s="391"/>
      <c r="G7" s="391"/>
      <c r="H7" s="391"/>
      <c r="I7" s="391"/>
      <c r="J7" s="391"/>
      <c r="K7" s="391"/>
      <c r="L7" s="391"/>
      <c r="M7" s="391"/>
      <c r="N7" s="391"/>
      <c r="O7" s="391"/>
      <c r="P7" s="391"/>
    </row>
    <row r="8" spans="2:16">
      <c r="B8" s="9" t="s">
        <v>0</v>
      </c>
      <c r="C8" s="391" t="str">
        <f>CONCATENATE("今後、参加してみたい内容は、「",'データ（Q1～Q12)'!P44,"」が最も多く",INT('データ（Q1～Q12)'!P45),".",ROUND('データ（Q1～Q12)'!P45,1)*10-INT('データ（Q1～Q12)'!P45)*10,"％、次いで「",'データ（Q1～Q12)'!Q44,"」の",INT('データ（Q1～Q12)'!Q45),".",ROUND('データ（Q1～Q12)'!Q45,1)*10-INT('データ（Q1～Q12)'!Q45)*10,"％などとなっている。")</f>
        <v>今後、参加してみたい内容は、「あいさつなどの声かけ運動」が最も多く48.7％、次いで「登下校時の見守りなど子どもの安全を守る活動」の42.7％などとなっている。</v>
      </c>
      <c r="D8" s="391"/>
      <c r="E8" s="391"/>
      <c r="F8" s="391"/>
      <c r="G8" s="391"/>
      <c r="H8" s="391"/>
      <c r="I8" s="391"/>
      <c r="J8" s="391"/>
      <c r="K8" s="391"/>
      <c r="L8" s="391"/>
      <c r="M8" s="391"/>
      <c r="N8" s="391"/>
      <c r="O8" s="391"/>
      <c r="P8" s="391"/>
    </row>
    <row r="9" spans="2:16" ht="13.15" customHeight="1">
      <c r="C9" s="391"/>
      <c r="D9" s="391"/>
      <c r="E9" s="391"/>
      <c r="F9" s="391"/>
      <c r="G9" s="391"/>
      <c r="H9" s="391"/>
      <c r="I9" s="391"/>
      <c r="J9" s="391"/>
      <c r="K9" s="391"/>
      <c r="L9" s="391"/>
      <c r="M9" s="391"/>
      <c r="N9" s="391"/>
      <c r="O9" s="391"/>
      <c r="P9" s="391"/>
    </row>
    <row r="10" spans="2:16" ht="13.15" customHeight="1">
      <c r="B10" s="9" t="s">
        <v>0</v>
      </c>
      <c r="C10" s="391" t="str">
        <f>CONCATENATE("今後、参加したいとは思わない理由は、「",'データ（Q1～Q12)'!P49,"」が最も多く",INT('データ（Q1～Q12)'!P50),".",ROUND('データ（Q1～Q12)'!P50,1)*10-INT('データ（Q1～Q12)'!P50)*10,"％、次いで「",'データ（Q1～Q12)'!Q49,"」の",INT('データ（Q1～Q12)'!Q50),".",ROUND('データ（Q1～Q12)'!Q50,1)*10-INT('データ（Q1～Q12)'!Q50)*10,"％などとなっている。")</f>
        <v>今後、参加したいとは思わない理由は、「身近に子どもがいないから」が最も多く55.7％、次いで「忙しくて活動に参加する時間がないから」の34.4％などとなっている。</v>
      </c>
      <c r="D10" s="391"/>
      <c r="E10" s="391"/>
      <c r="F10" s="391"/>
      <c r="G10" s="391"/>
      <c r="H10" s="391"/>
      <c r="I10" s="391"/>
      <c r="J10" s="391"/>
      <c r="K10" s="391"/>
      <c r="L10" s="391"/>
      <c r="M10" s="391"/>
      <c r="N10" s="391"/>
      <c r="O10" s="391"/>
      <c r="P10" s="391"/>
    </row>
    <row r="11" spans="2:16" ht="12" customHeight="1">
      <c r="C11" s="391"/>
      <c r="D11" s="391"/>
      <c r="E11" s="391"/>
      <c r="F11" s="391"/>
      <c r="G11" s="391"/>
      <c r="H11" s="391"/>
      <c r="I11" s="391"/>
      <c r="J11" s="391"/>
      <c r="K11" s="391"/>
      <c r="L11" s="391"/>
      <c r="M11" s="391"/>
      <c r="N11" s="391"/>
      <c r="O11" s="391"/>
      <c r="P11" s="391"/>
    </row>
    <row r="12" spans="2:16" ht="12" customHeight="1">
      <c r="C12" s="391"/>
      <c r="D12" s="391"/>
      <c r="E12" s="391"/>
      <c r="F12" s="391"/>
      <c r="G12" s="391"/>
      <c r="H12" s="391"/>
      <c r="I12" s="391"/>
      <c r="J12" s="391"/>
      <c r="K12" s="391"/>
      <c r="L12" s="391"/>
      <c r="M12" s="391"/>
      <c r="N12" s="391"/>
      <c r="O12" s="391"/>
      <c r="P12" s="391"/>
    </row>
    <row r="13" spans="2:16">
      <c r="C13" s="391"/>
      <c r="D13" s="391"/>
      <c r="E13" s="391"/>
      <c r="F13" s="391"/>
      <c r="G13" s="391"/>
      <c r="H13" s="391"/>
      <c r="I13" s="391"/>
      <c r="J13" s="391"/>
      <c r="K13" s="391"/>
      <c r="L13" s="391"/>
      <c r="M13" s="391"/>
      <c r="N13" s="391"/>
      <c r="O13" s="391"/>
      <c r="P13" s="391"/>
    </row>
    <row r="15" spans="2:16" ht="12" customHeight="1"/>
    <row r="26" spans="1:16" s="12" customFormat="1" ht="12"/>
    <row r="27" spans="1:16" s="12" customFormat="1">
      <c r="A27" s="2"/>
      <c r="B27" s="2"/>
      <c r="C27" s="14" t="s">
        <v>46</v>
      </c>
      <c r="D27" s="14"/>
      <c r="E27" s="14"/>
      <c r="F27" s="2"/>
      <c r="G27" s="2"/>
      <c r="H27" s="2"/>
      <c r="I27" s="2"/>
      <c r="J27" s="2"/>
      <c r="K27" s="14" t="s">
        <v>22</v>
      </c>
      <c r="L27" s="14"/>
      <c r="M27" s="14"/>
      <c r="N27" s="2"/>
      <c r="O27" s="2"/>
      <c r="P27" s="2"/>
    </row>
    <row r="28" spans="1:16" s="12" customFormat="1" ht="13.5" customHeight="1">
      <c r="A28" s="2"/>
      <c r="B28" s="2"/>
      <c r="C28" s="14"/>
      <c r="D28" s="14"/>
      <c r="E28" s="14"/>
      <c r="F28" s="2" t="s">
        <v>93</v>
      </c>
      <c r="G28" s="2"/>
      <c r="H28" s="2"/>
      <c r="I28" s="2"/>
      <c r="J28" s="2"/>
      <c r="K28" s="14"/>
      <c r="L28" s="14"/>
      <c r="M28" s="14"/>
      <c r="N28" s="2" t="s">
        <v>93</v>
      </c>
      <c r="O28" s="2"/>
      <c r="P28" s="2"/>
    </row>
    <row r="29" spans="1:16" s="12" customFormat="1" ht="12" customHeight="1">
      <c r="B29" s="17"/>
      <c r="C29" s="17"/>
      <c r="D29" s="17"/>
      <c r="E29" s="17"/>
      <c r="J29" s="17"/>
      <c r="K29" s="17"/>
      <c r="L29" s="17"/>
      <c r="M29" s="17"/>
    </row>
    <row r="30" spans="1:16" s="12" customFormat="1" ht="12" customHeight="1">
      <c r="B30" s="17"/>
      <c r="C30" s="17"/>
      <c r="D30" s="17"/>
      <c r="E30" s="17"/>
      <c r="J30" s="17"/>
      <c r="K30" s="17"/>
      <c r="L30" s="17"/>
      <c r="M30" s="17"/>
    </row>
    <row r="31" spans="1:16" s="12" customFormat="1" ht="13.5" customHeight="1">
      <c r="B31" s="17"/>
      <c r="C31" s="17"/>
      <c r="D31" s="17"/>
      <c r="E31" s="17"/>
      <c r="L31" s="18"/>
      <c r="M31" s="18"/>
    </row>
    <row r="32" spans="1:16" s="12" customFormat="1" ht="12" customHeight="1">
      <c r="A32" s="29" t="s">
        <v>76</v>
      </c>
      <c r="B32" s="17" t="str">
        <f>'データ（Q1～Q12)'!P44</f>
        <v>あいさつなどの声かけ運動</v>
      </c>
      <c r="C32" s="17"/>
      <c r="D32" s="17"/>
      <c r="E32" s="17"/>
      <c r="F32" s="17"/>
      <c r="H32" s="29"/>
      <c r="I32" s="29" t="s">
        <v>76</v>
      </c>
      <c r="J32" s="384" t="str">
        <f>'データ（Q1～Q12)'!P49</f>
        <v>身近に子どもがいないから</v>
      </c>
      <c r="K32" s="385"/>
      <c r="L32" s="385"/>
      <c r="M32" s="385"/>
    </row>
    <row r="33" spans="1:16" s="12" customFormat="1" ht="12" customHeight="1">
      <c r="A33" s="29"/>
      <c r="B33" s="17"/>
      <c r="C33" s="17"/>
      <c r="D33" s="17"/>
      <c r="E33" s="17"/>
      <c r="F33" s="17"/>
      <c r="H33" s="29"/>
      <c r="I33" s="29"/>
      <c r="J33" s="385"/>
      <c r="K33" s="385"/>
      <c r="L33" s="385"/>
      <c r="M33" s="385"/>
    </row>
    <row r="34" spans="1:16" s="12" customFormat="1" ht="13.5" customHeight="1">
      <c r="A34" s="31"/>
      <c r="B34" s="32"/>
      <c r="C34" s="32"/>
      <c r="D34" s="32"/>
      <c r="E34" s="32"/>
      <c r="H34" s="29"/>
      <c r="L34" s="17"/>
      <c r="M34" s="17"/>
    </row>
    <row r="35" spans="1:16" s="12" customFormat="1" ht="13.5" customHeight="1">
      <c r="A35" s="31" t="s">
        <v>77</v>
      </c>
      <c r="B35" s="384" t="str">
        <f>'データ（Q1～Q12)'!Q44</f>
        <v>登下校時の見守りなど子どもの安全を守る活動</v>
      </c>
      <c r="C35" s="385"/>
      <c r="D35" s="385"/>
      <c r="E35" s="385"/>
      <c r="H35" s="29"/>
      <c r="I35" s="29" t="s">
        <v>109</v>
      </c>
      <c r="J35" s="384" t="str">
        <f>'データ（Q1～Q12)'!Q49</f>
        <v>忙しくて活動に参加する時間がないから</v>
      </c>
      <c r="K35" s="385"/>
      <c r="L35" s="385"/>
      <c r="M35" s="385"/>
    </row>
    <row r="36" spans="1:16" s="12" customFormat="1" ht="13.5" customHeight="1">
      <c r="A36" s="207"/>
      <c r="B36" s="385"/>
      <c r="C36" s="385"/>
      <c r="D36" s="385"/>
      <c r="E36" s="385"/>
      <c r="H36" s="29"/>
      <c r="I36" s="29"/>
      <c r="J36" s="385"/>
      <c r="K36" s="385"/>
      <c r="L36" s="385"/>
      <c r="M36" s="385"/>
    </row>
    <row r="37" spans="1:16" s="12" customFormat="1" ht="12" customHeight="1">
      <c r="D37" s="1"/>
      <c r="E37" s="1"/>
      <c r="H37" s="29"/>
      <c r="K37" s="17"/>
      <c r="L37" s="17"/>
      <c r="M37" s="17"/>
    </row>
    <row r="38" spans="1:16" s="12" customFormat="1" ht="12" customHeight="1">
      <c r="A38" s="29" t="s">
        <v>86</v>
      </c>
      <c r="B38" s="384" t="str">
        <f>'データ（Q1～Q12)'!R44</f>
        <v>子育て支援ボランティアなどの育児支援活動</v>
      </c>
      <c r="C38" s="385"/>
      <c r="D38" s="385"/>
      <c r="E38" s="385"/>
      <c r="H38" s="29"/>
      <c r="I38" s="29" t="s">
        <v>86</v>
      </c>
      <c r="J38" s="384" t="str">
        <f>'データ（Q1～Q12)'!R49</f>
        <v>特に活動の必要性を感じないから</v>
      </c>
      <c r="K38" s="385"/>
      <c r="L38" s="385"/>
      <c r="M38" s="385"/>
    </row>
    <row r="39" spans="1:16" s="12" customFormat="1" ht="13.5" customHeight="1">
      <c r="A39" s="29"/>
      <c r="B39" s="385"/>
      <c r="C39" s="385"/>
      <c r="D39" s="385"/>
      <c r="E39" s="385"/>
      <c r="H39" s="29"/>
      <c r="J39" s="385"/>
      <c r="K39" s="385"/>
      <c r="L39" s="385"/>
      <c r="M39" s="385"/>
    </row>
    <row r="40" spans="1:16" s="12" customFormat="1" ht="12" customHeight="1">
      <c r="D40" s="17"/>
      <c r="E40" s="17"/>
      <c r="H40" s="29"/>
      <c r="I40" s="29"/>
      <c r="J40" s="17"/>
      <c r="K40" s="17"/>
      <c r="L40" s="17"/>
      <c r="M40" s="17"/>
    </row>
    <row r="41" spans="1:16" s="12" customFormat="1" ht="12" customHeight="1">
      <c r="A41" s="31" t="s">
        <v>78</v>
      </c>
      <c r="B41" s="17" t="str">
        <f>'データ（Q1～Q12)'!S44</f>
        <v>地区子ども会活動</v>
      </c>
      <c r="C41" s="17"/>
      <c r="D41" s="17"/>
      <c r="E41" s="17"/>
      <c r="H41" s="29"/>
      <c r="I41" s="29" t="s">
        <v>110</v>
      </c>
      <c r="J41" s="384" t="str">
        <f>'データ（Q1～Q12)'!S49</f>
        <v>活動に関する情報が不十分だから</v>
      </c>
      <c r="K41" s="385"/>
      <c r="L41" s="385"/>
      <c r="M41" s="385"/>
    </row>
    <row r="42" spans="1:16" s="12" customFormat="1" ht="12" customHeight="1">
      <c r="C42" s="17"/>
      <c r="D42" s="17"/>
      <c r="E42" s="17"/>
      <c r="H42" s="29"/>
      <c r="I42" s="29"/>
      <c r="J42" s="385"/>
      <c r="K42" s="385"/>
      <c r="L42" s="385"/>
      <c r="M42" s="385"/>
    </row>
    <row r="43" spans="1:16" s="12" customFormat="1" ht="12" customHeight="1">
      <c r="A43" s="29"/>
      <c r="B43" s="17"/>
      <c r="C43" s="17"/>
      <c r="D43" s="17"/>
      <c r="E43" s="17"/>
      <c r="H43" s="29"/>
      <c r="K43" s="17"/>
      <c r="L43" s="209"/>
      <c r="M43" s="209"/>
    </row>
    <row r="44" spans="1:16">
      <c r="A44" s="29" t="s">
        <v>79</v>
      </c>
      <c r="B44" s="384" t="str">
        <f>'データ（Q1～Q12)'!T44</f>
        <v>スポーツ少年団などの地域活動</v>
      </c>
      <c r="C44" s="382"/>
      <c r="D44" s="382"/>
      <c r="E44" s="382"/>
      <c r="F44" s="12"/>
      <c r="G44" s="12"/>
      <c r="H44" s="29"/>
      <c r="I44" s="29" t="s">
        <v>111</v>
      </c>
      <c r="J44" s="384" t="str">
        <f>'データ（Q1～Q12)'!T49</f>
        <v>子どもへの教育は学校の役割だから</v>
      </c>
      <c r="K44" s="385"/>
      <c r="L44" s="385"/>
      <c r="M44" s="385"/>
      <c r="N44" s="12"/>
      <c r="O44" s="12"/>
      <c r="P44" s="12"/>
    </row>
    <row r="45" spans="1:16" s="12" customFormat="1" ht="13.5" customHeight="1">
      <c r="B45" s="382"/>
      <c r="C45" s="382"/>
      <c r="D45" s="382"/>
      <c r="E45" s="382"/>
      <c r="H45" s="29"/>
      <c r="I45" s="29"/>
      <c r="J45" s="385"/>
      <c r="K45" s="385"/>
      <c r="L45" s="385"/>
      <c r="M45" s="385"/>
    </row>
    <row r="46" spans="1:16" s="12" customFormat="1" ht="12">
      <c r="A46" s="31"/>
      <c r="B46" s="32"/>
      <c r="C46" s="32"/>
      <c r="D46" s="32"/>
      <c r="E46" s="32"/>
      <c r="H46" s="29"/>
      <c r="L46" s="17"/>
      <c r="M46" s="17"/>
    </row>
    <row r="47" spans="1:16">
      <c r="A47" s="31" t="s">
        <v>80</v>
      </c>
      <c r="B47" s="378" t="str">
        <f>'データ（Q1～Q12)'!U44</f>
        <v>ＰＴＡ活動や運動会などの学校行事</v>
      </c>
      <c r="C47" s="382"/>
      <c r="D47" s="382"/>
      <c r="E47" s="382"/>
      <c r="I47" s="29" t="s">
        <v>112</v>
      </c>
      <c r="J47" s="17" t="str">
        <f>'データ（Q1～Q12)'!U49</f>
        <v>その他</v>
      </c>
      <c r="K47" s="17"/>
      <c r="L47" s="18"/>
      <c r="M47" s="18"/>
    </row>
    <row r="48" spans="1:16" s="12" customFormat="1" ht="12">
      <c r="B48" s="382"/>
      <c r="C48" s="382"/>
      <c r="D48" s="382"/>
      <c r="E48" s="382"/>
      <c r="J48" s="17"/>
      <c r="K48" s="17"/>
      <c r="L48" s="17"/>
      <c r="M48" s="17"/>
    </row>
    <row r="49" spans="1:16" s="12" customFormat="1" ht="12">
      <c r="C49" s="17"/>
      <c r="D49" s="17"/>
      <c r="E49" s="17"/>
      <c r="J49" s="17"/>
      <c r="K49" s="17"/>
      <c r="L49" s="17"/>
      <c r="M49" s="17"/>
    </row>
    <row r="50" spans="1:16" s="12" customFormat="1" ht="13.5" customHeight="1">
      <c r="A50" s="29" t="s">
        <v>81</v>
      </c>
      <c r="B50" s="17" t="str">
        <f>'データ（Q1～Q12)'!V44</f>
        <v>その他</v>
      </c>
      <c r="C50" s="2"/>
      <c r="D50" s="2"/>
      <c r="E50" s="2"/>
      <c r="F50" s="2"/>
      <c r="G50" s="2"/>
      <c r="H50" s="2"/>
      <c r="I50" s="29" t="s">
        <v>113</v>
      </c>
      <c r="J50" s="17" t="str">
        <f>'データ（Q1～Q12)'!V49</f>
        <v>不明</v>
      </c>
      <c r="K50" s="17"/>
      <c r="L50" s="2"/>
      <c r="M50" s="2"/>
      <c r="N50" s="2"/>
      <c r="O50" s="2"/>
      <c r="P50" s="2"/>
    </row>
    <row r="51" spans="1:16">
      <c r="A51" s="29"/>
      <c r="B51" s="17"/>
      <c r="C51" s="17"/>
      <c r="D51" s="17"/>
      <c r="E51" s="17"/>
      <c r="F51" s="12"/>
      <c r="G51" s="12"/>
      <c r="H51" s="12"/>
      <c r="I51" s="12"/>
      <c r="J51" s="17"/>
      <c r="K51" s="17"/>
      <c r="L51" s="17"/>
      <c r="M51" s="17"/>
      <c r="N51" s="12"/>
      <c r="O51" s="12"/>
      <c r="P51" s="12"/>
    </row>
    <row r="52" spans="1:16">
      <c r="A52" s="12"/>
      <c r="B52" s="17"/>
      <c r="C52" s="17"/>
      <c r="D52" s="17"/>
      <c r="E52" s="17"/>
      <c r="F52" s="12"/>
      <c r="G52" s="12"/>
      <c r="H52" s="12"/>
      <c r="I52" s="12"/>
      <c r="J52" s="17"/>
      <c r="K52" s="17"/>
      <c r="L52" s="17"/>
      <c r="M52" s="17"/>
      <c r="N52" s="12"/>
      <c r="O52" s="12"/>
      <c r="P52" s="12"/>
    </row>
    <row r="53" spans="1:16">
      <c r="A53" s="29" t="s">
        <v>82</v>
      </c>
      <c r="B53" s="17" t="str">
        <f>'データ（Q1～Q12)'!W44</f>
        <v>不明</v>
      </c>
      <c r="C53" s="17"/>
      <c r="D53" s="17"/>
      <c r="E53" s="17"/>
      <c r="F53" s="12"/>
      <c r="G53" s="12"/>
      <c r="H53" s="12"/>
      <c r="I53" s="12"/>
      <c r="J53" s="17"/>
      <c r="K53" s="17"/>
      <c r="L53" s="17"/>
      <c r="M53" s="17"/>
      <c r="N53" s="12"/>
      <c r="O53" s="12"/>
      <c r="P53" s="12"/>
    </row>
  </sheetData>
  <mergeCells count="12">
    <mergeCell ref="C5:P7"/>
    <mergeCell ref="C8:P9"/>
    <mergeCell ref="C10:P13"/>
    <mergeCell ref="B35:E36"/>
    <mergeCell ref="B38:E39"/>
    <mergeCell ref="B47:E48"/>
    <mergeCell ref="J32:M33"/>
    <mergeCell ref="J35:M36"/>
    <mergeCell ref="J38:M39"/>
    <mergeCell ref="J41:M42"/>
    <mergeCell ref="J44:M45"/>
    <mergeCell ref="B44:E45"/>
  </mergeCells>
  <phoneticPr fontId="2"/>
  <printOptions horizontalCentered="1"/>
  <pageMargins left="0.70866141732283472" right="0.70866141732283472" top="0.74803149606299213" bottom="0.74803149606299213" header="0.31496062992125984" footer="0.31496062992125984"/>
  <pageSetup paperSize="9" scale="97" firstPageNumber="13" orientation="portrait" useFirstPageNumber="1" horizontalDpi="300" verticalDpi="300" r:id="rId1"/>
  <headerFooter>
    <oddFooter>&amp;C&amp;A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19572-B3DA-44DE-933E-75341C4EB4F5}">
  <sheetPr>
    <tabColor theme="9"/>
  </sheetPr>
  <dimension ref="B2:K32"/>
  <sheetViews>
    <sheetView zoomScaleNormal="100" workbookViewId="0">
      <selection activeCell="Q36" sqref="Q36"/>
    </sheetView>
  </sheetViews>
  <sheetFormatPr defaultColWidth="9" defaultRowHeight="17.25"/>
  <cols>
    <col min="1" max="1" width="1.125" style="8" customWidth="1"/>
    <col min="2" max="2" width="5.25" style="8" customWidth="1"/>
    <col min="3" max="11" width="9" style="8"/>
    <col min="12" max="12" width="1.125" style="8" customWidth="1"/>
    <col min="13" max="16384" width="9" style="8"/>
  </cols>
  <sheetData>
    <row r="2" spans="2:11" ht="17.25" customHeight="1">
      <c r="B2" s="387" t="s">
        <v>106</v>
      </c>
      <c r="C2" s="387"/>
      <c r="D2" s="387"/>
      <c r="E2" s="387"/>
      <c r="F2" s="387"/>
      <c r="G2" s="387"/>
      <c r="H2" s="387"/>
      <c r="I2" s="387"/>
      <c r="J2" s="387"/>
      <c r="K2" s="387"/>
    </row>
    <row r="3" spans="2:11">
      <c r="B3" s="387"/>
      <c r="C3" s="387"/>
      <c r="D3" s="387"/>
      <c r="E3" s="387"/>
      <c r="F3" s="387"/>
      <c r="G3" s="387"/>
      <c r="H3" s="387"/>
      <c r="I3" s="387"/>
      <c r="J3" s="387"/>
      <c r="K3" s="387"/>
    </row>
    <row r="4" spans="2:11" s="22" customFormat="1">
      <c r="B4" s="40" t="s">
        <v>108</v>
      </c>
      <c r="D4" s="23"/>
      <c r="E4" s="23"/>
      <c r="F4" s="23"/>
      <c r="G4" s="23"/>
      <c r="H4" s="23"/>
      <c r="I4" s="23"/>
      <c r="J4" s="23"/>
      <c r="K4" s="23"/>
    </row>
    <row r="18" spans="2:11" s="22" customFormat="1">
      <c r="B18" s="40" t="s">
        <v>101</v>
      </c>
      <c r="D18" s="23"/>
      <c r="E18" s="23"/>
      <c r="F18" s="23"/>
      <c r="G18" s="23"/>
      <c r="H18" s="23"/>
      <c r="I18" s="23"/>
      <c r="J18" s="23"/>
      <c r="K18" s="23"/>
    </row>
    <row r="32" spans="2:11" s="22" customFormat="1">
      <c r="B32" s="40" t="s">
        <v>100</v>
      </c>
      <c r="D32" s="23"/>
      <c r="E32" s="23"/>
      <c r="F32" s="23"/>
      <c r="G32" s="23"/>
      <c r="H32" s="23"/>
      <c r="I32" s="23"/>
      <c r="J32" s="23"/>
      <c r="K32" s="23"/>
    </row>
  </sheetData>
  <mergeCells count="1">
    <mergeCell ref="B2:K3"/>
  </mergeCells>
  <phoneticPr fontId="2"/>
  <printOptions horizontalCentered="1"/>
  <pageMargins left="0.70866141732283472" right="0.70866141732283472" top="0.74803149606299213" bottom="0.74803149606299213" header="0.31496062992125984" footer="0.31496062992125984"/>
  <pageSetup paperSize="9" scale="98" firstPageNumber="13" orientation="portrait" useFirstPageNumber="1" horizontalDpi="300" verticalDpi="300" r:id="rId1"/>
  <headerFooter>
    <oddFooter>&amp;C&amp;A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E92C7-0DC0-41FA-A3B4-254DAD0C70C0}">
  <sheetPr>
    <tabColor theme="9"/>
  </sheetPr>
  <dimension ref="A1:L62"/>
  <sheetViews>
    <sheetView view="pageBreakPreview" zoomScaleNormal="100" zoomScaleSheetLayoutView="100" workbookViewId="0">
      <selection activeCell="M25" sqref="M25:M26"/>
    </sheetView>
  </sheetViews>
  <sheetFormatPr defaultColWidth="9" defaultRowHeight="13.5"/>
  <cols>
    <col min="1" max="1" width="1.125" style="2" customWidth="1"/>
    <col min="2" max="2" width="5.25" style="2" customWidth="1"/>
    <col min="3" max="10" width="9" style="2"/>
    <col min="11" max="11" width="9.125" style="2" customWidth="1"/>
    <col min="12" max="12" width="1.125" style="2" customWidth="1"/>
    <col min="13" max="16384" width="9" style="2"/>
  </cols>
  <sheetData>
    <row r="1" spans="2:11" s="6" customFormat="1" ht="18.75">
      <c r="B1" s="38" t="s">
        <v>231</v>
      </c>
      <c r="D1" s="38" t="s">
        <v>138</v>
      </c>
    </row>
    <row r="2" spans="2:11">
      <c r="D2" s="14"/>
    </row>
    <row r="3" spans="2:11" s="7" customFormat="1" ht="14.25">
      <c r="B3" s="380" t="s">
        <v>139</v>
      </c>
      <c r="C3" s="380"/>
      <c r="D3" s="380"/>
      <c r="E3" s="380"/>
      <c r="F3" s="380"/>
      <c r="G3" s="380"/>
      <c r="H3" s="380"/>
      <c r="I3" s="380"/>
      <c r="J3" s="380"/>
      <c r="K3" s="380"/>
    </row>
    <row r="4" spans="2:11" s="7" customFormat="1" ht="14.25">
      <c r="B4" s="380"/>
      <c r="C4" s="380"/>
      <c r="D4" s="380"/>
      <c r="E4" s="380"/>
      <c r="F4" s="380"/>
      <c r="G4" s="380"/>
      <c r="H4" s="380"/>
      <c r="I4" s="380"/>
      <c r="J4" s="380"/>
      <c r="K4" s="380"/>
    </row>
    <row r="6" spans="2:11" s="8" customFormat="1" ht="17.25">
      <c r="B6" s="39" t="str">
        <f>CONCATENATE("普段から公共交通機関を利用している人は",'データ（Q1～Q12)'!B59,"")</f>
        <v>普段から公共交通機関を利用している人は１割台前半</v>
      </c>
    </row>
    <row r="8" spans="2:11">
      <c r="B8" s="9" t="s">
        <v>140</v>
      </c>
      <c r="C8" s="388" t="str">
        <f>CONCATENATE("普段からバスや電車などの公共交通機関を利用している人の割合は",INT('データ（Q1～Q12)'!B57),".",ROUND('データ（Q1～Q12)'!B57,1)*10-INT('データ（Q1～Q12)'!B57)*10,"％となっている。")</f>
        <v>普段からバスや電車などの公共交通機関を利用している人の割合は14.7％となっている。</v>
      </c>
      <c r="D8" s="388"/>
      <c r="E8" s="388"/>
      <c r="F8" s="388"/>
      <c r="G8" s="388"/>
      <c r="H8" s="388"/>
      <c r="I8" s="388"/>
      <c r="J8" s="388"/>
      <c r="K8" s="388"/>
    </row>
    <row r="9" spans="2:11">
      <c r="B9" s="9"/>
      <c r="C9" s="388"/>
      <c r="D9" s="388"/>
      <c r="E9" s="388"/>
      <c r="F9" s="388"/>
      <c r="G9" s="388"/>
      <c r="H9" s="388"/>
      <c r="I9" s="388"/>
      <c r="J9" s="388"/>
      <c r="K9" s="388"/>
    </row>
    <row r="10" spans="2:11">
      <c r="B10" s="9"/>
      <c r="C10" s="11"/>
      <c r="D10" s="11"/>
      <c r="E10" s="11"/>
      <c r="F10" s="11"/>
      <c r="G10" s="11"/>
      <c r="H10" s="11"/>
      <c r="I10" s="11"/>
      <c r="J10" s="11"/>
      <c r="K10" s="11"/>
    </row>
    <row r="22" spans="1:12" s="7" customFormat="1" ht="14.25">
      <c r="A22" s="2"/>
      <c r="B22" s="2"/>
      <c r="C22" s="2"/>
      <c r="D22" s="2"/>
      <c r="E22" s="2"/>
      <c r="F22" s="2"/>
      <c r="G22" s="2"/>
      <c r="H22" s="2"/>
      <c r="I22" s="2"/>
      <c r="J22" s="2"/>
      <c r="K22" s="2"/>
      <c r="L22" s="2"/>
    </row>
    <row r="23" spans="1:12" ht="14.25">
      <c r="A23" s="7"/>
      <c r="B23" s="10" t="s">
        <v>67</v>
      </c>
      <c r="C23" s="10"/>
      <c r="D23" s="10"/>
      <c r="E23" s="10"/>
      <c r="F23" s="10"/>
      <c r="G23" s="10"/>
      <c r="H23" s="10"/>
      <c r="I23" s="10"/>
      <c r="J23" s="10"/>
      <c r="K23" s="10"/>
      <c r="L23" s="7"/>
    </row>
    <row r="25" spans="1:12">
      <c r="B25" s="9" t="s">
        <v>140</v>
      </c>
      <c r="C25" s="388" t="s">
        <v>953</v>
      </c>
      <c r="D25" s="388"/>
      <c r="E25" s="388"/>
      <c r="F25" s="388"/>
      <c r="G25" s="388"/>
      <c r="H25" s="388"/>
      <c r="I25" s="388"/>
      <c r="J25" s="388"/>
      <c r="K25" s="388"/>
    </row>
    <row r="26" spans="1:12">
      <c r="B26" s="9"/>
      <c r="C26" s="388"/>
      <c r="D26" s="388"/>
      <c r="E26" s="388"/>
      <c r="F26" s="388"/>
      <c r="G26" s="388"/>
      <c r="H26" s="388"/>
      <c r="I26" s="388"/>
      <c r="J26" s="388"/>
      <c r="K26" s="388"/>
    </row>
    <row r="28" spans="1:12" s="12" customFormat="1" ht="12">
      <c r="B28" s="17"/>
      <c r="C28" s="17"/>
      <c r="D28" s="17"/>
      <c r="F28" s="13"/>
    </row>
    <row r="29" spans="1:12" s="12" customFormat="1" ht="12">
      <c r="B29" s="17"/>
      <c r="C29" s="17"/>
      <c r="D29" s="17"/>
      <c r="F29" s="13"/>
    </row>
    <row r="30" spans="1:12" s="12" customFormat="1" ht="12">
      <c r="B30" s="17"/>
      <c r="C30" s="17"/>
      <c r="D30" s="17"/>
      <c r="F30" s="13"/>
    </row>
    <row r="31" spans="1:12" s="12" customFormat="1" ht="12">
      <c r="B31" s="17"/>
      <c r="C31" s="17"/>
      <c r="D31" s="17"/>
      <c r="F31" s="13"/>
    </row>
    <row r="32" spans="1:12" s="12" customFormat="1" ht="12">
      <c r="B32" s="17"/>
      <c r="C32" s="17"/>
      <c r="D32" s="17"/>
      <c r="F32" s="13"/>
    </row>
    <row r="33" spans="1:12" s="12" customFormat="1" ht="12">
      <c r="B33" s="17"/>
      <c r="C33" s="17"/>
      <c r="D33" s="17"/>
      <c r="F33" s="13"/>
    </row>
    <row r="34" spans="1:12" s="12" customFormat="1" ht="12">
      <c r="B34" s="17"/>
      <c r="C34" s="17"/>
      <c r="D34" s="17"/>
      <c r="E34" s="29"/>
      <c r="F34" s="13"/>
    </row>
    <row r="35" spans="1:12" s="12" customFormat="1" ht="12">
      <c r="B35" s="17" t="str">
        <f>'データ（Q1～Q12)'!F57</f>
        <v>１　通勤・通学</v>
      </c>
      <c r="C35" s="17"/>
      <c r="D35" s="17" t="str">
        <f>'データ（Q1～Q12)'!G57</f>
        <v>鉄道</v>
      </c>
      <c r="E35" s="29"/>
      <c r="F35" s="13"/>
    </row>
    <row r="36" spans="1:12" s="12" customFormat="1" ht="12">
      <c r="B36" s="17"/>
      <c r="C36" s="17"/>
      <c r="D36" s="17"/>
      <c r="E36" s="29"/>
      <c r="F36" s="13"/>
    </row>
    <row r="37" spans="1:12" s="12" customFormat="1" ht="12">
      <c r="B37" s="17"/>
      <c r="C37" s="17"/>
      <c r="D37" s="17" t="str">
        <f>'データ（Q1～Q12)'!G60</f>
        <v>バス</v>
      </c>
      <c r="E37" s="29"/>
      <c r="F37" s="13"/>
    </row>
    <row r="38" spans="1:12" s="12" customFormat="1" ht="12">
      <c r="B38" s="17"/>
      <c r="C38" s="17"/>
      <c r="D38" s="17"/>
      <c r="E38" s="29"/>
      <c r="F38" s="13"/>
    </row>
    <row r="39" spans="1:12" s="12" customFormat="1" ht="12">
      <c r="B39" s="17"/>
      <c r="C39" s="17"/>
      <c r="D39" s="17"/>
      <c r="F39" s="13"/>
    </row>
    <row r="40" spans="1:12" s="12" customFormat="1" ht="12">
      <c r="B40" s="17" t="str">
        <f>'データ（Q1～Q12)'!F59</f>
        <v>２　買い物</v>
      </c>
      <c r="C40" s="17"/>
      <c r="D40" s="17" t="str">
        <f>'データ（Q1～Q12)'!G59</f>
        <v>鉄道</v>
      </c>
      <c r="E40" s="29"/>
      <c r="F40" s="13"/>
    </row>
    <row r="41" spans="1:12" s="12" customFormat="1">
      <c r="A41" s="2"/>
      <c r="B41" s="17"/>
      <c r="C41" s="17"/>
      <c r="D41" s="17"/>
      <c r="E41" s="29"/>
      <c r="F41" s="11"/>
      <c r="G41" s="2"/>
      <c r="H41" s="2"/>
      <c r="I41" s="2"/>
      <c r="J41" s="2"/>
      <c r="K41" s="2"/>
      <c r="L41" s="2"/>
    </row>
    <row r="42" spans="1:12" s="12" customFormat="1" ht="12">
      <c r="B42" s="17"/>
      <c r="C42" s="17"/>
      <c r="D42" s="17" t="str">
        <f>'データ（Q1～Q12)'!G60</f>
        <v>バス</v>
      </c>
      <c r="E42" s="29"/>
      <c r="F42" s="13"/>
    </row>
    <row r="43" spans="1:12" s="12" customFormat="1" ht="12">
      <c r="B43" s="17"/>
      <c r="C43" s="17"/>
      <c r="D43" s="17"/>
      <c r="E43" s="29"/>
      <c r="F43" s="13"/>
    </row>
    <row r="44" spans="1:12" s="12" customFormat="1" ht="12" customHeight="1">
      <c r="B44" s="17"/>
      <c r="C44" s="17"/>
      <c r="D44" s="17"/>
      <c r="E44" s="29"/>
      <c r="F44" s="13"/>
    </row>
    <row r="45" spans="1:12" s="12" customFormat="1" ht="12">
      <c r="B45" s="17" t="str">
        <f>'データ（Q1～Q12)'!F61</f>
        <v>３　通院</v>
      </c>
      <c r="C45" s="17"/>
      <c r="D45" s="17" t="str">
        <f>'データ（Q1～Q12)'!G61</f>
        <v>鉄道</v>
      </c>
      <c r="E45" s="29"/>
      <c r="F45" s="13"/>
    </row>
    <row r="46" spans="1:12" s="12" customFormat="1" ht="12">
      <c r="B46" s="17"/>
      <c r="C46" s="17"/>
      <c r="D46" s="17"/>
      <c r="E46" s="29"/>
      <c r="F46" s="13"/>
    </row>
    <row r="47" spans="1:12" s="12" customFormat="1" ht="12">
      <c r="B47" s="17"/>
      <c r="C47" s="17"/>
      <c r="D47" s="17" t="str">
        <f>'データ（Q1～Q12)'!G62</f>
        <v>バス</v>
      </c>
      <c r="E47" s="29"/>
      <c r="F47" s="13"/>
    </row>
    <row r="48" spans="1:12" s="12" customFormat="1" ht="12">
      <c r="B48" s="17"/>
      <c r="C48" s="17"/>
      <c r="D48" s="17"/>
      <c r="E48" s="29"/>
      <c r="F48" s="13"/>
    </row>
    <row r="49" spans="1:12" s="12" customFormat="1" ht="12">
      <c r="B49" s="17"/>
      <c r="C49" s="17"/>
      <c r="D49" s="17"/>
      <c r="E49" s="29"/>
      <c r="F49" s="13"/>
    </row>
    <row r="50" spans="1:12" s="12" customFormat="1">
      <c r="A50" s="2"/>
      <c r="B50" s="17" t="str">
        <f>'データ（Q1～Q12)'!F63</f>
        <v>４　その他</v>
      </c>
      <c r="C50" s="17"/>
      <c r="D50" s="17" t="str">
        <f>'データ（Q1～Q12)'!G63</f>
        <v>鉄道</v>
      </c>
      <c r="E50" s="29"/>
      <c r="F50" s="11"/>
      <c r="G50" s="2"/>
      <c r="H50" s="2"/>
      <c r="I50" s="2"/>
      <c r="J50" s="2"/>
      <c r="K50" s="2"/>
      <c r="L50" s="2"/>
    </row>
    <row r="51" spans="1:12" s="12" customFormat="1" ht="12">
      <c r="B51" s="17"/>
      <c r="C51" s="17"/>
      <c r="D51" s="17"/>
      <c r="E51" s="29"/>
      <c r="F51" s="13"/>
    </row>
    <row r="52" spans="1:12" s="12" customFormat="1" ht="12">
      <c r="B52" s="17"/>
      <c r="C52" s="17"/>
      <c r="D52" s="17" t="str">
        <f>'データ（Q1～Q12)'!G64</f>
        <v>バス</v>
      </c>
      <c r="F52" s="13"/>
    </row>
    <row r="53" spans="1:12" s="12" customFormat="1" ht="12">
      <c r="B53" s="17"/>
      <c r="C53" s="17"/>
      <c r="D53" s="17"/>
      <c r="F53" s="13"/>
    </row>
    <row r="54" spans="1:12" s="12" customFormat="1" ht="12">
      <c r="B54" s="17"/>
      <c r="C54" s="17"/>
      <c r="D54" s="17"/>
      <c r="F54" s="13"/>
    </row>
    <row r="55" spans="1:12" s="12" customFormat="1" ht="12">
      <c r="B55" s="17"/>
      <c r="C55" s="17"/>
      <c r="D55" s="17"/>
      <c r="E55" s="29"/>
      <c r="F55" s="13"/>
    </row>
    <row r="56" spans="1:12" s="12" customFormat="1">
      <c r="A56" s="2"/>
      <c r="B56" s="17"/>
      <c r="C56" s="17"/>
      <c r="D56" s="17"/>
      <c r="E56" s="29"/>
      <c r="F56" s="11"/>
      <c r="G56" s="2"/>
      <c r="H56" s="2"/>
      <c r="I56" s="2"/>
      <c r="J56" s="2"/>
      <c r="K56" s="2"/>
      <c r="L56" s="2"/>
    </row>
    <row r="57" spans="1:12" s="12" customFormat="1" ht="12">
      <c r="B57" s="17"/>
      <c r="C57" s="17"/>
      <c r="D57" s="17"/>
      <c r="E57" s="29"/>
      <c r="F57" s="13"/>
    </row>
    <row r="58" spans="1:12" s="12" customFormat="1" ht="12">
      <c r="B58" s="17"/>
      <c r="C58" s="17"/>
      <c r="D58" s="17"/>
      <c r="E58" s="29"/>
      <c r="F58" s="13"/>
    </row>
    <row r="59" spans="1:12" s="12" customFormat="1" ht="12">
      <c r="B59" s="17"/>
      <c r="C59" s="17"/>
      <c r="D59" s="17"/>
      <c r="F59" s="13"/>
    </row>
    <row r="60" spans="1:12" s="12" customFormat="1" ht="12">
      <c r="B60" s="17"/>
      <c r="C60" s="17"/>
      <c r="D60" s="17"/>
      <c r="F60" s="13"/>
    </row>
    <row r="61" spans="1:12" s="12" customFormat="1" ht="12">
      <c r="F61" s="13"/>
    </row>
    <row r="62" spans="1:12" s="12" customFormat="1" ht="12">
      <c r="F62" s="13"/>
    </row>
  </sheetData>
  <mergeCells count="3">
    <mergeCell ref="B3:K4"/>
    <mergeCell ref="C8:K9"/>
    <mergeCell ref="C25:K26"/>
  </mergeCells>
  <phoneticPr fontId="2"/>
  <printOptions horizontalCentered="1"/>
  <pageMargins left="0.70866141732283472" right="0.70866141732283472" top="0.74803149606299213" bottom="0.74803149606299213" header="0.31496062992125984" footer="0.31496062992125984"/>
  <pageSetup paperSize="9" scale="98" firstPageNumber="13" orientation="portrait" useFirstPageNumber="1" horizontalDpi="300" verticalDpi="300" r:id="rId1"/>
  <headerFooter>
    <oddFooter>&amp;C&amp;A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068BC-293E-4413-81E9-A0061C68A5A9}">
  <sheetPr>
    <tabColor theme="9"/>
    <pageSetUpPr fitToPage="1"/>
  </sheetPr>
  <dimension ref="A1:L51"/>
  <sheetViews>
    <sheetView view="pageBreakPreview" zoomScaleNormal="100" zoomScaleSheetLayoutView="100" workbookViewId="0">
      <selection activeCell="N9" sqref="N9"/>
    </sheetView>
  </sheetViews>
  <sheetFormatPr defaultColWidth="9" defaultRowHeight="13.5"/>
  <cols>
    <col min="1" max="1" width="2.25" style="2" customWidth="1"/>
    <col min="2" max="2" width="5.25" style="2" customWidth="1"/>
    <col min="3" max="10" width="9" style="2"/>
    <col min="11" max="11" width="9.125" style="2" customWidth="1"/>
    <col min="12" max="12" width="1.125" style="2" customWidth="1"/>
    <col min="13" max="16384" width="9" style="2"/>
  </cols>
  <sheetData>
    <row r="1" spans="1:12" s="7" customFormat="1" ht="14.25">
      <c r="B1" s="10" t="s">
        <v>153</v>
      </c>
    </row>
    <row r="2" spans="1:12">
      <c r="B2" s="14"/>
    </row>
    <row r="4" spans="1:12">
      <c r="B4" s="9" t="s">
        <v>154</v>
      </c>
      <c r="C4" s="381" t="s">
        <v>956</v>
      </c>
      <c r="D4" s="381"/>
      <c r="E4" s="381"/>
      <c r="F4" s="381"/>
      <c r="G4" s="381"/>
      <c r="H4" s="381"/>
      <c r="I4" s="381"/>
      <c r="J4" s="381"/>
      <c r="K4" s="381"/>
    </row>
    <row r="5" spans="1:12" ht="30.95" customHeight="1">
      <c r="B5" s="9"/>
      <c r="C5" s="381"/>
      <c r="D5" s="381"/>
      <c r="E5" s="381"/>
      <c r="F5" s="381"/>
      <c r="G5" s="381"/>
      <c r="H5" s="381"/>
      <c r="I5" s="381"/>
      <c r="J5" s="381"/>
      <c r="K5" s="381"/>
    </row>
    <row r="6" spans="1:12">
      <c r="B6" s="9" t="s">
        <v>154</v>
      </c>
      <c r="C6" s="381" t="str">
        <f>CONCATENATE("次いで多いのが、鉄道は「",'データ（Q1～Q12)'!Z61,"」の",INT('データ（Q1～Q12)'!Z62),".",ROUND('データ（Q1～Q12)'!Z62,1)*10-INT('データ（Q1～Q12)'!Z62)*10,"％、バスは「",'データ（Q1～Q12)'!Z64,"」の",INT('データ（Q1～Q12)'!Z65),".",ROUND('データ（Q1～Q12)'!Z65,1)*10-INT('データ（Q1～Q12)'!Z65)*10,"％となっている。")</f>
        <v>次いで多いのが、鉄道は「自宅から駅、バス停が遠いから」の28.5％、バスは「公共交通機関の便数が少ないから」の29.0％となっている。</v>
      </c>
      <c r="D6" s="381"/>
      <c r="E6" s="381"/>
      <c r="F6" s="381"/>
      <c r="G6" s="381"/>
      <c r="H6" s="381"/>
      <c r="I6" s="381"/>
      <c r="J6" s="381"/>
      <c r="K6" s="381"/>
    </row>
    <row r="7" spans="1:12" ht="17.45" customHeight="1">
      <c r="C7" s="381"/>
      <c r="D7" s="381"/>
      <c r="E7" s="381"/>
      <c r="F7" s="381"/>
      <c r="G7" s="381"/>
      <c r="H7" s="381"/>
      <c r="I7" s="381"/>
      <c r="J7" s="381"/>
      <c r="K7" s="381"/>
    </row>
    <row r="8" spans="1:12">
      <c r="B8" s="9" t="s">
        <v>154</v>
      </c>
      <c r="C8" s="381" t="str">
        <f>CONCATENATE("また、利用していない理由で鉄道とバスの差が最も大きかったのは、「",'データ（Q1～Q12)'!Y56,"」の",INT('データ（Q1～Q12)'!Y59),".",ROUND('データ（Q1～Q12)'!Y59,1)*10-INT('データ（Q1～Q12)'!Y59)*10,"％となっている。")</f>
        <v>また、利用していない理由で鉄道とバスの差が最も大きかったのは、「自宅から駅、バス停が遠いから」の9.1％となっている。</v>
      </c>
      <c r="D8" s="381"/>
      <c r="E8" s="381"/>
      <c r="F8" s="381"/>
      <c r="G8" s="381"/>
      <c r="H8" s="381"/>
      <c r="I8" s="381"/>
      <c r="J8" s="381"/>
      <c r="K8" s="381"/>
    </row>
    <row r="9" spans="1:12">
      <c r="C9" s="381"/>
      <c r="D9" s="381"/>
      <c r="E9" s="381"/>
      <c r="F9" s="381"/>
      <c r="G9" s="381"/>
      <c r="H9" s="381"/>
      <c r="I9" s="381"/>
      <c r="J9" s="381"/>
      <c r="K9" s="381"/>
    </row>
    <row r="10" spans="1:12" s="12" customFormat="1">
      <c r="A10" s="2"/>
      <c r="B10" s="2"/>
      <c r="C10" s="2"/>
      <c r="D10" s="2"/>
      <c r="E10" s="2"/>
      <c r="F10" s="2"/>
      <c r="G10" s="2"/>
      <c r="H10" s="2"/>
      <c r="I10" s="2"/>
      <c r="J10" s="2"/>
      <c r="K10" s="2"/>
      <c r="L10" s="2"/>
    </row>
    <row r="11" spans="1:12" s="12" customFormat="1">
      <c r="A11" s="2"/>
      <c r="B11" s="2"/>
      <c r="C11" s="2"/>
      <c r="D11" s="2"/>
      <c r="E11" s="2"/>
      <c r="F11" s="2"/>
      <c r="G11" s="2"/>
      <c r="H11" s="2"/>
      <c r="I11" s="2"/>
      <c r="J11" s="2"/>
      <c r="K11" s="2"/>
      <c r="L11" s="2"/>
    </row>
    <row r="12" spans="1:12" s="12" customFormat="1" ht="12">
      <c r="B12" s="17"/>
      <c r="C12" s="17"/>
      <c r="D12" s="17"/>
      <c r="E12" s="17"/>
    </row>
    <row r="13" spans="1:12" s="12" customFormat="1" ht="12">
      <c r="B13" s="17"/>
      <c r="C13" s="17"/>
      <c r="D13" s="17"/>
      <c r="E13" s="17"/>
    </row>
    <row r="14" spans="1:12" s="12" customFormat="1" ht="12">
      <c r="B14" s="17"/>
      <c r="C14" s="17"/>
      <c r="D14" s="17"/>
      <c r="E14" s="17"/>
    </row>
    <row r="15" spans="1:12" s="12" customFormat="1" ht="12">
      <c r="B15" s="17"/>
      <c r="C15" s="17"/>
      <c r="D15" s="17"/>
      <c r="E15" s="17"/>
    </row>
    <row r="16" spans="1:12" s="12" customFormat="1" ht="12">
      <c r="B16" s="17"/>
      <c r="C16" s="17"/>
      <c r="D16" s="17"/>
      <c r="E16" s="17"/>
    </row>
    <row r="17" spans="1:12" s="12" customFormat="1" ht="13.5" customHeight="1">
      <c r="B17" s="17"/>
      <c r="C17" s="17"/>
      <c r="D17" s="17"/>
      <c r="E17" s="17"/>
    </row>
    <row r="18" spans="1:12" s="12" customFormat="1" ht="12">
      <c r="B18" s="17"/>
      <c r="C18" s="17"/>
      <c r="D18" s="17"/>
      <c r="E18" s="17"/>
    </row>
    <row r="19" spans="1:12" s="12" customFormat="1" ht="13.5" customHeight="1">
      <c r="A19" s="29"/>
      <c r="B19" s="17"/>
      <c r="C19" s="17"/>
      <c r="D19" s="17"/>
      <c r="E19" s="17"/>
    </row>
    <row r="20" spans="1:12" s="12" customFormat="1" ht="12">
      <c r="A20" s="29" t="s">
        <v>155</v>
      </c>
      <c r="B20" s="17" t="str">
        <f>'データ（Q1～Q12)'!M$56</f>
        <v>自宅から駅、バス停が遠いから</v>
      </c>
      <c r="C20" s="17"/>
      <c r="D20" s="17"/>
      <c r="E20" s="17"/>
    </row>
    <row r="21" spans="1:12" s="12" customFormat="1" ht="12" customHeight="1">
      <c r="A21" s="29"/>
      <c r="B21" s="17"/>
      <c r="C21" s="17"/>
      <c r="D21" s="17"/>
      <c r="E21" s="17"/>
    </row>
    <row r="22" spans="1:12" s="12" customFormat="1" ht="12">
      <c r="A22" s="29"/>
      <c r="B22" s="17"/>
      <c r="C22" s="17"/>
      <c r="D22" s="17"/>
      <c r="E22" s="17"/>
    </row>
    <row r="23" spans="1:12" s="12" customFormat="1" ht="12">
      <c r="A23" s="29" t="s">
        <v>156</v>
      </c>
      <c r="B23" s="17" t="str">
        <f>'データ（Q1～Q12)'!N$56</f>
        <v>目的地が駅、バス停から遠いから</v>
      </c>
      <c r="C23" s="17"/>
      <c r="D23" s="17"/>
      <c r="E23" s="17"/>
    </row>
    <row r="24" spans="1:12" s="12" customFormat="1" ht="12" customHeight="1">
      <c r="A24" s="29"/>
      <c r="B24" s="17"/>
      <c r="C24" s="17"/>
      <c r="D24" s="17"/>
      <c r="E24" s="17"/>
    </row>
    <row r="25" spans="1:12" ht="13.5" customHeight="1">
      <c r="A25" s="29"/>
      <c r="B25" s="17"/>
      <c r="C25" s="17"/>
      <c r="D25" s="17"/>
      <c r="E25" s="17"/>
      <c r="F25" s="12"/>
      <c r="G25" s="12"/>
      <c r="H25" s="12"/>
      <c r="I25" s="12"/>
      <c r="J25" s="12"/>
      <c r="K25" s="12"/>
      <c r="L25" s="12"/>
    </row>
    <row r="26" spans="1:12">
      <c r="A26" s="29" t="s">
        <v>157</v>
      </c>
      <c r="B26" s="17" t="str">
        <f>'データ（Q1～Q12)'!O$56</f>
        <v>公共交通機関の便数が少ないから</v>
      </c>
      <c r="C26" s="17"/>
      <c r="D26" s="17"/>
      <c r="E26" s="17"/>
      <c r="F26" s="12"/>
      <c r="G26" s="12"/>
      <c r="H26" s="12"/>
      <c r="I26" s="12"/>
      <c r="J26" s="12"/>
      <c r="K26" s="12"/>
      <c r="L26" s="12"/>
    </row>
    <row r="27" spans="1:12" s="12" customFormat="1" ht="12" customHeight="1">
      <c r="A27" s="29"/>
      <c r="B27" s="17"/>
      <c r="C27" s="17"/>
      <c r="D27" s="17"/>
      <c r="E27" s="17"/>
    </row>
    <row r="28" spans="1:12" s="12" customFormat="1" ht="12" customHeight="1">
      <c r="A28" s="29"/>
      <c r="B28" s="17"/>
      <c r="C28" s="17"/>
      <c r="D28" s="17"/>
      <c r="E28" s="17"/>
    </row>
    <row r="29" spans="1:12" s="12" customFormat="1" ht="12">
      <c r="A29" s="29" t="s">
        <v>158</v>
      </c>
      <c r="B29" s="17" t="str">
        <f>'データ（Q1～Q12)'!P$56</f>
        <v>乗継ぎが不便だから</v>
      </c>
      <c r="C29" s="17"/>
      <c r="D29" s="17"/>
      <c r="E29" s="17"/>
    </row>
    <row r="30" spans="1:12" s="12" customFormat="1" ht="12">
      <c r="A30" s="29"/>
      <c r="B30" s="17"/>
      <c r="C30" s="17"/>
      <c r="D30" s="17"/>
      <c r="E30" s="17"/>
    </row>
    <row r="31" spans="1:12" s="12" customFormat="1" ht="12">
      <c r="B31" s="17"/>
      <c r="C31" s="17"/>
      <c r="D31" s="17"/>
      <c r="E31" s="17"/>
    </row>
    <row r="32" spans="1:12" s="12" customFormat="1" ht="12">
      <c r="A32" s="392" t="s">
        <v>159</v>
      </c>
      <c r="B32" s="378" t="str">
        <f>'データ（Q1～Q12)'!Q$56</f>
        <v>公共交通機関に関する情報が不十分だから</v>
      </c>
      <c r="C32" s="378"/>
      <c r="D32" s="378"/>
      <c r="E32" s="378"/>
    </row>
    <row r="33" spans="1:12" s="12" customFormat="1" ht="12">
      <c r="A33" s="392"/>
      <c r="B33" s="378"/>
      <c r="C33" s="378"/>
      <c r="D33" s="378"/>
      <c r="E33" s="378"/>
    </row>
    <row r="34" spans="1:12" s="12" customFormat="1" ht="12">
      <c r="A34" s="29"/>
      <c r="B34" s="17"/>
      <c r="C34" s="17"/>
      <c r="D34" s="17"/>
      <c r="E34" s="17"/>
    </row>
    <row r="35" spans="1:12">
      <c r="A35" s="29" t="s">
        <v>80</v>
      </c>
      <c r="B35" s="17" t="str">
        <f>'データ（Q1～Q12)'!R$56</f>
        <v>運賃が高いから</v>
      </c>
      <c r="C35" s="17"/>
      <c r="D35" s="17"/>
      <c r="E35" s="17"/>
      <c r="F35" s="12"/>
      <c r="G35" s="12"/>
      <c r="H35" s="12"/>
      <c r="I35" s="12"/>
      <c r="J35" s="12"/>
      <c r="K35" s="12"/>
      <c r="L35" s="12"/>
    </row>
    <row r="36" spans="1:12">
      <c r="A36" s="29"/>
      <c r="B36" s="17"/>
      <c r="C36" s="17"/>
      <c r="D36" s="17"/>
      <c r="E36" s="17"/>
      <c r="F36" s="12"/>
      <c r="G36" s="12"/>
      <c r="H36" s="12"/>
      <c r="I36" s="12"/>
      <c r="J36" s="12"/>
      <c r="K36" s="12"/>
      <c r="L36" s="12"/>
    </row>
    <row r="37" spans="1:12">
      <c r="A37" s="12"/>
      <c r="B37" s="17"/>
      <c r="C37" s="17"/>
      <c r="D37" s="17"/>
      <c r="E37" s="17"/>
      <c r="F37" s="12"/>
      <c r="G37" s="12"/>
      <c r="H37" s="12"/>
      <c r="I37" s="12"/>
      <c r="J37" s="12"/>
      <c r="K37" s="12"/>
      <c r="L37" s="12"/>
    </row>
    <row r="38" spans="1:12">
      <c r="A38" s="29" t="s">
        <v>81</v>
      </c>
      <c r="B38" s="378" t="str">
        <f>'データ（Q1～Q12)'!S$56</f>
        <v>公共交通機関の社員の態度が悪いから</v>
      </c>
      <c r="C38" s="378"/>
      <c r="D38" s="378"/>
      <c r="E38" s="378"/>
      <c r="F38" s="12"/>
      <c r="G38" s="12"/>
      <c r="H38" s="12"/>
      <c r="I38" s="12"/>
      <c r="J38" s="12"/>
      <c r="K38" s="12"/>
      <c r="L38" s="12"/>
    </row>
    <row r="39" spans="1:12">
      <c r="A39" s="29"/>
      <c r="B39" s="378"/>
      <c r="C39" s="378"/>
      <c r="D39" s="378"/>
      <c r="E39" s="378"/>
      <c r="F39" s="12"/>
      <c r="G39" s="12"/>
      <c r="H39" s="12"/>
      <c r="I39" s="12"/>
      <c r="J39" s="12"/>
      <c r="K39" s="12"/>
      <c r="L39" s="12"/>
    </row>
    <row r="40" spans="1:12">
      <c r="A40" s="29"/>
      <c r="B40" s="17"/>
      <c r="C40" s="17"/>
      <c r="D40" s="17"/>
      <c r="E40" s="17"/>
      <c r="F40" s="12"/>
      <c r="G40" s="12"/>
      <c r="H40" s="12"/>
      <c r="I40" s="12"/>
      <c r="J40" s="12"/>
      <c r="K40" s="12"/>
      <c r="L40" s="12"/>
    </row>
    <row r="41" spans="1:12">
      <c r="A41" s="29" t="s">
        <v>82</v>
      </c>
      <c r="B41" s="17" t="str">
        <f>'データ（Q1～Q12)'!T$56</f>
        <v>自家用車のほうが便利だから</v>
      </c>
      <c r="C41" s="17"/>
      <c r="D41" s="17"/>
      <c r="E41" s="17"/>
      <c r="F41" s="12"/>
      <c r="G41" s="12"/>
      <c r="H41" s="12"/>
      <c r="I41" s="12"/>
      <c r="J41" s="12"/>
      <c r="K41" s="12"/>
      <c r="L41" s="12"/>
    </row>
    <row r="42" spans="1:12">
      <c r="A42" s="29"/>
      <c r="B42" s="17"/>
      <c r="C42" s="17"/>
      <c r="D42" s="17"/>
      <c r="E42" s="17"/>
      <c r="F42" s="12"/>
      <c r="G42" s="12"/>
      <c r="H42" s="12"/>
      <c r="I42" s="12"/>
      <c r="J42" s="12"/>
      <c r="K42" s="12"/>
      <c r="L42" s="12"/>
    </row>
    <row r="43" spans="1:12">
      <c r="A43" s="29"/>
      <c r="B43" s="17"/>
      <c r="C43" s="17"/>
      <c r="D43" s="17"/>
      <c r="E43" s="17"/>
      <c r="F43" s="12"/>
      <c r="G43" s="12"/>
      <c r="H43" s="12"/>
      <c r="I43" s="12"/>
      <c r="J43" s="12"/>
      <c r="K43" s="12"/>
      <c r="L43" s="12"/>
    </row>
    <row r="44" spans="1:12">
      <c r="A44" s="29" t="s">
        <v>83</v>
      </c>
      <c r="B44" s="17" t="str">
        <f>'データ（Q1～Q12)'!U$56</f>
        <v>その他</v>
      </c>
      <c r="C44" s="17"/>
      <c r="D44" s="17"/>
      <c r="E44" s="17"/>
      <c r="F44" s="12"/>
      <c r="G44" s="12"/>
      <c r="H44" s="12"/>
      <c r="I44" s="12"/>
      <c r="J44" s="12"/>
      <c r="K44" s="12"/>
      <c r="L44" s="12"/>
    </row>
    <row r="45" spans="1:12">
      <c r="A45" s="29"/>
      <c r="B45" s="17"/>
      <c r="C45" s="17"/>
      <c r="D45" s="17"/>
      <c r="E45" s="17"/>
      <c r="F45" s="12"/>
      <c r="G45" s="12"/>
      <c r="H45" s="12"/>
      <c r="I45" s="12"/>
      <c r="J45" s="12"/>
      <c r="K45" s="12"/>
      <c r="L45" s="12"/>
    </row>
    <row r="46" spans="1:12">
      <c r="A46" s="29"/>
      <c r="B46" s="17"/>
      <c r="C46" s="17"/>
      <c r="D46" s="17"/>
      <c r="E46" s="17"/>
      <c r="F46" s="12"/>
      <c r="G46" s="12"/>
      <c r="H46" s="12"/>
      <c r="I46" s="12"/>
      <c r="J46" s="12"/>
      <c r="K46" s="12"/>
      <c r="L46" s="12"/>
    </row>
    <row r="47" spans="1:12">
      <c r="A47" s="29" t="s">
        <v>84</v>
      </c>
      <c r="B47" s="17" t="str">
        <f>'データ（Q1～Q12)'!V$56</f>
        <v>不明</v>
      </c>
      <c r="C47" s="17"/>
      <c r="D47" s="17"/>
      <c r="E47" s="17"/>
      <c r="F47" s="12"/>
      <c r="G47" s="12"/>
      <c r="H47" s="12"/>
      <c r="I47" s="12"/>
      <c r="J47" s="12"/>
      <c r="K47" s="12"/>
      <c r="L47" s="12"/>
    </row>
    <row r="48" spans="1:12">
      <c r="A48" s="29"/>
      <c r="B48" s="17"/>
      <c r="C48" s="17"/>
      <c r="D48" s="17"/>
      <c r="E48" s="17"/>
      <c r="F48" s="12"/>
      <c r="G48" s="12"/>
      <c r="H48" s="12"/>
      <c r="I48" s="12"/>
      <c r="J48" s="12"/>
      <c r="K48" s="12"/>
      <c r="L48" s="12"/>
    </row>
    <row r="49" spans="1:12">
      <c r="A49" s="29"/>
      <c r="B49" s="17"/>
      <c r="C49" s="17"/>
      <c r="D49" s="17"/>
      <c r="E49" s="17"/>
      <c r="F49" s="12"/>
      <c r="G49" s="12"/>
      <c r="H49" s="12"/>
      <c r="I49" s="12"/>
      <c r="J49" s="12"/>
      <c r="K49" s="12"/>
      <c r="L49" s="12"/>
    </row>
    <row r="50" spans="1:12">
      <c r="A50" s="29"/>
      <c r="B50" s="17"/>
      <c r="C50" s="17"/>
      <c r="D50" s="17"/>
      <c r="E50" s="17"/>
      <c r="F50" s="12"/>
      <c r="G50" s="12"/>
      <c r="H50" s="12"/>
      <c r="I50" s="12"/>
      <c r="J50" s="12"/>
      <c r="K50" s="12"/>
      <c r="L50" s="12"/>
    </row>
    <row r="51" spans="1:12">
      <c r="A51" s="12"/>
      <c r="B51" s="17"/>
      <c r="C51" s="17"/>
      <c r="D51" s="17"/>
      <c r="E51" s="17"/>
      <c r="F51" s="12"/>
      <c r="G51" s="12"/>
      <c r="H51" s="12"/>
      <c r="I51" s="12"/>
      <c r="J51" s="12"/>
      <c r="K51" s="12"/>
      <c r="L51" s="12"/>
    </row>
  </sheetData>
  <mergeCells count="6">
    <mergeCell ref="B38:E39"/>
    <mergeCell ref="C4:K5"/>
    <mergeCell ref="C6:K7"/>
    <mergeCell ref="C8:K9"/>
    <mergeCell ref="A32:A33"/>
    <mergeCell ref="B32:E33"/>
  </mergeCells>
  <phoneticPr fontId="2"/>
  <printOptions horizontalCentered="1"/>
  <pageMargins left="0.70866141732283472" right="0.70866141732283472" top="0.74803149606299213" bottom="0.74803149606299213" header="0.31496062992125984" footer="0.31496062992125984"/>
  <pageSetup paperSize="9" scale="97" firstPageNumber="13" orientation="portrait" useFirstPageNumber="1" horizontalDpi="300" verticalDpi="300" r:id="rId1"/>
  <headerFooter>
    <oddFooter>&amp;C&amp;A</oddFooter>
  </headerFooter>
  <colBreaks count="1" manualBreakCount="1">
    <brk id="12" max="50"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DD97B-3B6F-4534-A451-428DB813D810}">
  <sheetPr>
    <tabColor theme="9"/>
  </sheetPr>
  <dimension ref="B2:K32"/>
  <sheetViews>
    <sheetView zoomScaleNormal="100" workbookViewId="0">
      <selection activeCell="N36" sqref="N36"/>
    </sheetView>
  </sheetViews>
  <sheetFormatPr defaultColWidth="9" defaultRowHeight="17.25"/>
  <cols>
    <col min="1" max="1" width="1.125" style="8" customWidth="1"/>
    <col min="2" max="2" width="5.25" style="8" customWidth="1"/>
    <col min="3" max="11" width="9" style="8"/>
    <col min="12" max="12" width="1.125" style="8" customWidth="1"/>
    <col min="13" max="16384" width="9" style="8"/>
  </cols>
  <sheetData>
    <row r="2" spans="2:11" ht="17.25" customHeight="1">
      <c r="B2" s="387" t="s">
        <v>106</v>
      </c>
      <c r="C2" s="387"/>
      <c r="D2" s="387"/>
      <c r="E2" s="387"/>
      <c r="F2" s="387"/>
      <c r="G2" s="387"/>
      <c r="H2" s="387"/>
      <c r="I2" s="387"/>
      <c r="J2" s="387"/>
      <c r="K2" s="387"/>
    </row>
    <row r="3" spans="2:11">
      <c r="B3" s="387"/>
      <c r="C3" s="387"/>
      <c r="D3" s="387"/>
      <c r="E3" s="387"/>
      <c r="F3" s="387"/>
      <c r="G3" s="387"/>
      <c r="H3" s="387"/>
      <c r="I3" s="387"/>
      <c r="J3" s="387"/>
      <c r="K3" s="387"/>
    </row>
    <row r="4" spans="2:11" s="22" customFormat="1">
      <c r="B4" s="40" t="s">
        <v>108</v>
      </c>
      <c r="D4" s="23"/>
      <c r="E4" s="23"/>
      <c r="F4" s="23"/>
      <c r="G4" s="23"/>
      <c r="H4" s="23"/>
      <c r="I4" s="23"/>
      <c r="J4" s="23"/>
      <c r="K4" s="23"/>
    </row>
    <row r="18" spans="2:11" s="22" customFormat="1">
      <c r="B18" s="40" t="s">
        <v>101</v>
      </c>
      <c r="D18" s="23"/>
      <c r="E18" s="23"/>
      <c r="F18" s="23"/>
      <c r="G18" s="23"/>
      <c r="H18" s="23"/>
      <c r="I18" s="23"/>
      <c r="J18" s="23"/>
      <c r="K18" s="23"/>
    </row>
    <row r="32" spans="2:11" s="22" customFormat="1">
      <c r="B32" s="40" t="s">
        <v>100</v>
      </c>
      <c r="D32" s="23"/>
      <c r="E32" s="23"/>
      <c r="F32" s="23"/>
      <c r="G32" s="23"/>
      <c r="H32" s="23"/>
      <c r="I32" s="23"/>
      <c r="J32" s="23"/>
      <c r="K32" s="23"/>
    </row>
  </sheetData>
  <mergeCells count="1">
    <mergeCell ref="B2:K3"/>
  </mergeCells>
  <phoneticPr fontId="2"/>
  <printOptions horizontalCentered="1"/>
  <pageMargins left="0.70866141732283472" right="0.70866141732283472" top="0.74803149606299213" bottom="0.74803149606299213" header="0.31496062992125984" footer="0.31496062992125984"/>
  <pageSetup paperSize="9" scale="98" firstPageNumber="13" orientation="portrait" useFirstPageNumber="1" horizontalDpi="300" verticalDpi="300" r:id="rId1"/>
  <headerFooter>
    <oddFooter>&amp;C&amp;A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E2876-7EE2-45BF-BD99-78B57551F1DF}">
  <sheetPr>
    <tabColor theme="9"/>
  </sheetPr>
  <dimension ref="B1:K62"/>
  <sheetViews>
    <sheetView zoomScaleNormal="100" workbookViewId="0"/>
  </sheetViews>
  <sheetFormatPr defaultColWidth="9" defaultRowHeight="13.5"/>
  <cols>
    <col min="1" max="1" width="1.125" style="2" customWidth="1"/>
    <col min="2" max="2" width="3" style="2" customWidth="1"/>
    <col min="3" max="3" width="12" style="2" customWidth="1"/>
    <col min="4" max="10" width="9" style="2"/>
    <col min="11" max="11" width="9.125" style="2" customWidth="1"/>
    <col min="12" max="12" width="1.125" style="2" customWidth="1"/>
    <col min="13" max="16384" width="9" style="2"/>
  </cols>
  <sheetData>
    <row r="1" spans="2:11" s="6" customFormat="1" ht="18.75">
      <c r="B1" s="38" t="s">
        <v>16</v>
      </c>
      <c r="D1" s="38" t="s">
        <v>9</v>
      </c>
    </row>
    <row r="3" spans="2:11" s="7" customFormat="1" ht="14.25">
      <c r="B3" s="380" t="s">
        <v>61</v>
      </c>
      <c r="C3" s="380"/>
      <c r="D3" s="380"/>
      <c r="E3" s="380"/>
      <c r="F3" s="380"/>
      <c r="G3" s="380"/>
      <c r="H3" s="380"/>
      <c r="I3" s="380"/>
      <c r="J3" s="380"/>
      <c r="K3" s="380"/>
    </row>
    <row r="4" spans="2:11" s="7" customFormat="1" ht="14.25">
      <c r="B4" s="380"/>
      <c r="C4" s="380"/>
      <c r="D4" s="380"/>
      <c r="E4" s="380"/>
      <c r="F4" s="380"/>
      <c r="G4" s="380"/>
      <c r="H4" s="380"/>
      <c r="I4" s="380"/>
      <c r="J4" s="380"/>
      <c r="K4" s="380"/>
    </row>
    <row r="6" spans="2:11" s="8" customFormat="1" ht="17.25">
      <c r="B6" s="39" t="str">
        <f>CONCATENATE("災害に備え、何らかの準備をしている人は",'データ（Q1～Q12)'!B72,"")</f>
        <v>災害に備え、何らかの準備をしている人は４割台後半</v>
      </c>
    </row>
    <row r="8" spans="2:11" ht="13.5" customHeight="1">
      <c r="B8" s="9" t="s">
        <v>0</v>
      </c>
      <c r="C8" s="2" t="str">
        <f>CONCATENATE("普段から災害に備え、何らかの準備をしている人の割合は",INT('データ（Q1～Q12)'!B69),".",ROUND('データ（Q1～Q12)'!B69,1)*10-INT('データ（Q1～Q12)'!B69)*10,"％となっている。")</f>
        <v>普段から災害に備え、何らかの準備をしている人の割合は47.6％となっている。</v>
      </c>
    </row>
    <row r="9" spans="2:11">
      <c r="B9" s="9"/>
    </row>
    <row r="22" spans="2:11">
      <c r="B22" s="2" t="s">
        <v>955</v>
      </c>
    </row>
    <row r="23" spans="2:11">
      <c r="B23" s="34"/>
    </row>
    <row r="24" spans="2:11" s="7" customFormat="1" ht="14.25">
      <c r="B24" s="10" t="s">
        <v>844</v>
      </c>
    </row>
    <row r="26" spans="2:11">
      <c r="B26" s="9" t="s">
        <v>0</v>
      </c>
      <c r="C26" s="381" t="str">
        <f>CONCATENATE("準備している内容は、「",'データ（Q1～Q12)'!F68,"」が最も多く",INT('データ（Q1～Q12)'!F69),".",ROUND('データ（Q1～Q12)'!F69,1)*10-INT('データ（Q1～Q12)'!F69)*10,"％、次いで「",'データ（Q1～Q12)'!G68,"」の",INT('データ（Q1～Q12)'!G69),".",ROUND('データ（Q1～Q12)'!G69,1)*10-INT('データ（Q1～Q12)'!G69)*10,"％、「",'データ（Q1～Q12)'!H68,"」の",INT('データ（Q1～Q12)'!H69),".",ROUND('データ（Q1～Q12)'!H69,1)*10-INT('データ（Q1～Q12)'!H69)*10,"％などとなっている。")</f>
        <v>準備している内容は、「家族分の食料や水、懐中電灯などの非常持出品を常に確保している」が最も多く77.7％、次いで「家具などの転倒防止措置を行っている」の42.8％、「家族で、自分の住む地域の避難所・避難路や危険箇所などを実際に歩いて確認している」の31.1％などとなっている。</v>
      </c>
      <c r="D26" s="381"/>
      <c r="E26" s="381"/>
      <c r="F26" s="381"/>
      <c r="G26" s="381"/>
      <c r="H26" s="381"/>
      <c r="I26" s="381"/>
      <c r="J26" s="381"/>
      <c r="K26" s="381"/>
    </row>
    <row r="27" spans="2:11">
      <c r="B27" s="9"/>
      <c r="C27" s="381"/>
      <c r="D27" s="381"/>
      <c r="E27" s="381"/>
      <c r="F27" s="381"/>
      <c r="G27" s="381"/>
      <c r="H27" s="381"/>
      <c r="I27" s="381"/>
      <c r="J27" s="381"/>
      <c r="K27" s="381"/>
    </row>
    <row r="28" spans="2:11">
      <c r="C28" s="381"/>
      <c r="D28" s="381"/>
      <c r="E28" s="381"/>
      <c r="F28" s="381"/>
      <c r="G28" s="381"/>
      <c r="H28" s="381"/>
      <c r="I28" s="381"/>
      <c r="J28" s="381"/>
      <c r="K28" s="381"/>
    </row>
    <row r="29" spans="2:11">
      <c r="C29" s="381"/>
      <c r="D29" s="381"/>
      <c r="E29" s="381"/>
      <c r="F29" s="381"/>
      <c r="G29" s="381"/>
      <c r="H29" s="381"/>
      <c r="I29" s="381"/>
      <c r="J29" s="381"/>
      <c r="K29" s="381"/>
    </row>
    <row r="31" spans="2:11" s="12" customFormat="1" ht="12">
      <c r="B31" s="17"/>
      <c r="C31" s="17"/>
      <c r="D31" s="17"/>
      <c r="E31" s="17"/>
      <c r="F31" s="17"/>
    </row>
    <row r="32" spans="2:11" s="12" customFormat="1" ht="12">
      <c r="B32" s="17"/>
      <c r="C32" s="17"/>
      <c r="D32" s="17"/>
      <c r="E32" s="17"/>
      <c r="F32" s="17"/>
    </row>
    <row r="33" spans="2:6" s="12" customFormat="1" ht="12">
      <c r="B33" s="17"/>
      <c r="C33" s="17"/>
      <c r="D33" s="17"/>
      <c r="E33" s="17"/>
      <c r="F33" s="17"/>
    </row>
    <row r="34" spans="2:6" s="12" customFormat="1" ht="12">
      <c r="B34" s="17"/>
      <c r="C34" s="17"/>
      <c r="D34" s="17"/>
      <c r="E34" s="17"/>
      <c r="F34" s="17"/>
    </row>
    <row r="35" spans="2:6" s="12" customFormat="1" ht="12">
      <c r="B35" s="17"/>
      <c r="C35" s="17"/>
      <c r="D35" s="17"/>
      <c r="E35" s="17"/>
      <c r="F35" s="17"/>
    </row>
    <row r="36" spans="2:6" s="12" customFormat="1" ht="12" customHeight="1">
      <c r="B36" s="213" t="s">
        <v>76</v>
      </c>
      <c r="C36" s="384" t="str">
        <f>'データ（Q1～Q12)'!F68</f>
        <v>家族分の食料や水、懐中電灯などの非常持出品を常に確保している</v>
      </c>
      <c r="D36" s="385"/>
      <c r="E36" s="385"/>
      <c r="F36" s="385"/>
    </row>
    <row r="37" spans="2:6" s="12" customFormat="1" ht="12">
      <c r="B37" s="213"/>
      <c r="C37" s="385"/>
      <c r="D37" s="385"/>
      <c r="E37" s="385"/>
      <c r="F37" s="385"/>
    </row>
    <row r="38" spans="2:6" s="12" customFormat="1" ht="12">
      <c r="D38" s="17"/>
      <c r="E38" s="17"/>
      <c r="F38" s="17"/>
    </row>
    <row r="39" spans="2:6" s="12" customFormat="1" ht="12" customHeight="1">
      <c r="B39" s="20" t="s">
        <v>77</v>
      </c>
      <c r="C39" s="17" t="str">
        <f>'データ（Q1～Q12)'!G68</f>
        <v>家具などの転倒防止措置を行っている</v>
      </c>
      <c r="D39" s="17"/>
      <c r="E39" s="17"/>
      <c r="F39" s="17"/>
    </row>
    <row r="40" spans="2:6" s="12" customFormat="1" ht="12">
      <c r="B40" s="20"/>
      <c r="C40" s="17"/>
      <c r="D40" s="17"/>
      <c r="E40" s="17"/>
      <c r="F40" s="17"/>
    </row>
    <row r="41" spans="2:6" s="12" customFormat="1" ht="12">
      <c r="B41" s="26"/>
      <c r="C41" s="17"/>
      <c r="D41" s="17"/>
      <c r="E41" s="17"/>
      <c r="F41" s="17"/>
    </row>
    <row r="42" spans="2:6" s="12" customFormat="1" ht="12.75" customHeight="1">
      <c r="B42" s="213" t="s">
        <v>86</v>
      </c>
      <c r="C42" s="384" t="str">
        <f>'データ（Q1～Q12)'!H68</f>
        <v>家族で、自分の住む地域の避難所・避難路や危険箇所などを実際に歩いて確認している</v>
      </c>
      <c r="D42" s="385"/>
      <c r="E42" s="385"/>
      <c r="F42" s="385"/>
    </row>
    <row r="43" spans="2:6" s="12" customFormat="1" ht="12.75" customHeight="1">
      <c r="B43" s="213"/>
      <c r="C43" s="385"/>
      <c r="D43" s="385"/>
      <c r="E43" s="385"/>
      <c r="F43" s="385"/>
    </row>
    <row r="44" spans="2:6" s="12" customFormat="1" ht="12" customHeight="1">
      <c r="D44" s="32"/>
      <c r="E44" s="32"/>
      <c r="F44" s="32"/>
    </row>
    <row r="45" spans="2:6" ht="13.5" customHeight="1">
      <c r="B45" s="41" t="s">
        <v>78</v>
      </c>
      <c r="C45" s="378" t="str">
        <f>'データ（Q1～Q12)'!I68</f>
        <v>家族で年１回以上、災害が起きた場合の具体的対応（連絡方法、集合場所）などを話し合っている</v>
      </c>
      <c r="D45" s="379"/>
      <c r="E45" s="379"/>
      <c r="F45" s="379"/>
    </row>
    <row r="46" spans="2:6" s="12" customFormat="1" ht="13.5" customHeight="1">
      <c r="B46" s="41"/>
      <c r="C46" s="379"/>
      <c r="D46" s="379"/>
      <c r="E46" s="379"/>
      <c r="F46" s="379"/>
    </row>
    <row r="47" spans="2:6" s="12" customFormat="1" ht="12" customHeight="1">
      <c r="B47" s="41"/>
      <c r="C47" s="209"/>
      <c r="D47"/>
      <c r="E47"/>
      <c r="F47"/>
    </row>
    <row r="48" spans="2:6" s="12" customFormat="1" ht="12.75" customHeight="1">
      <c r="B48" s="41" t="s">
        <v>79</v>
      </c>
      <c r="C48" s="385" t="str">
        <f>'データ（Q1～Q12)'!J68</f>
        <v>地域で実施される防災訓練に年１回以上参加している</v>
      </c>
      <c r="D48" s="385"/>
      <c r="E48" s="385"/>
      <c r="F48" s="385"/>
    </row>
    <row r="49" spans="2:6" s="12" customFormat="1" ht="12.75" customHeight="1">
      <c r="C49" s="385"/>
      <c r="D49" s="385"/>
      <c r="E49" s="385"/>
      <c r="F49" s="385"/>
    </row>
    <row r="50" spans="2:6" s="12" customFormat="1" ht="13.5" customHeight="1">
      <c r="D50" s="1"/>
      <c r="E50" s="1"/>
      <c r="F50" s="1"/>
    </row>
    <row r="51" spans="2:6" s="12" customFormat="1" ht="13.5" customHeight="1">
      <c r="B51" s="47" t="s">
        <v>80</v>
      </c>
      <c r="C51" s="17" t="str">
        <f>'データ（Q1～Q12)'!K68</f>
        <v>自分が住む住宅の耐震化について措置を行っている</v>
      </c>
      <c r="D51" s="1"/>
      <c r="E51" s="1"/>
      <c r="F51" s="1"/>
    </row>
    <row r="52" spans="2:6" s="12" customFormat="1" ht="12">
      <c r="B52" s="26"/>
      <c r="C52" s="17"/>
      <c r="D52" s="17"/>
      <c r="E52" s="17"/>
      <c r="F52" s="17"/>
    </row>
    <row r="53" spans="2:6" s="12" customFormat="1" ht="12" customHeight="1">
      <c r="D53" s="17"/>
      <c r="E53" s="17"/>
      <c r="F53" s="17"/>
    </row>
    <row r="54" spans="2:6" s="12" customFormat="1" ht="12">
      <c r="B54" s="19" t="s">
        <v>81</v>
      </c>
      <c r="C54" s="17" t="str">
        <f>'データ（Q1～Q12)'!L68</f>
        <v>地域の自主防災組織に加入している</v>
      </c>
      <c r="D54" s="17"/>
      <c r="E54" s="17"/>
      <c r="F54" s="17"/>
    </row>
    <row r="55" spans="2:6" s="12" customFormat="1" ht="12">
      <c r="B55" s="26"/>
      <c r="C55" s="17"/>
      <c r="D55" s="17"/>
      <c r="E55" s="17"/>
      <c r="F55" s="17"/>
    </row>
    <row r="56" spans="2:6" s="12" customFormat="1" ht="12">
      <c r="D56" s="17"/>
      <c r="E56" s="17"/>
      <c r="F56" s="17"/>
    </row>
    <row r="57" spans="2:6" s="12" customFormat="1" ht="12">
      <c r="B57" s="19" t="s">
        <v>82</v>
      </c>
      <c r="C57" s="17" t="str">
        <f>'データ（Q1～Q12)'!M68</f>
        <v>その他</v>
      </c>
      <c r="D57" s="17"/>
      <c r="E57" s="17"/>
      <c r="F57" s="17"/>
    </row>
    <row r="58" spans="2:6" s="12" customFormat="1" ht="12">
      <c r="B58" s="26"/>
      <c r="C58" s="17"/>
      <c r="D58" s="17"/>
      <c r="E58" s="17"/>
      <c r="F58" s="17"/>
    </row>
    <row r="59" spans="2:6" s="12" customFormat="1" ht="12">
      <c r="D59" s="17"/>
      <c r="E59" s="17"/>
      <c r="F59" s="17"/>
    </row>
    <row r="60" spans="2:6" s="12" customFormat="1" ht="12">
      <c r="B60" s="19" t="s">
        <v>83</v>
      </c>
      <c r="C60" s="17" t="str">
        <f>'データ（Q1～Q12)'!N68</f>
        <v>不明</v>
      </c>
      <c r="D60" s="17"/>
      <c r="E60" s="17"/>
      <c r="F60" s="17"/>
    </row>
    <row r="61" spans="2:6" s="12" customFormat="1" ht="12">
      <c r="B61" s="17"/>
      <c r="C61" s="17"/>
      <c r="D61" s="17"/>
      <c r="E61" s="17"/>
      <c r="F61" s="17"/>
    </row>
    <row r="62" spans="2:6" s="12" customFormat="1" ht="12">
      <c r="B62" s="17"/>
      <c r="C62" s="17"/>
      <c r="D62" s="17"/>
      <c r="E62" s="17"/>
      <c r="F62" s="17"/>
    </row>
  </sheetData>
  <mergeCells count="6">
    <mergeCell ref="C48:F49"/>
    <mergeCell ref="B3:K4"/>
    <mergeCell ref="C26:K29"/>
    <mergeCell ref="C36:F37"/>
    <mergeCell ref="C42:F43"/>
    <mergeCell ref="C45:F46"/>
  </mergeCells>
  <phoneticPr fontId="2"/>
  <printOptions horizontalCentered="1"/>
  <pageMargins left="0.70866141732283472" right="0.70866141732283472" top="0.74803149606299213" bottom="0.74803149606299213" header="0.31496062992125984" footer="0.31496062992125984"/>
  <pageSetup paperSize="9" scale="95" firstPageNumber="13" orientation="portrait" useFirstPageNumber="1" horizontalDpi="300" verticalDpi="300" r:id="rId1"/>
  <headerFooter>
    <oddFooter>&amp;C&amp;A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9C097-1A56-4166-8533-6C15D207FFC5}">
  <sheetPr>
    <tabColor theme="9"/>
  </sheetPr>
  <dimension ref="B1:K55"/>
  <sheetViews>
    <sheetView zoomScaleNormal="100" workbookViewId="0"/>
  </sheetViews>
  <sheetFormatPr defaultColWidth="9" defaultRowHeight="13.5"/>
  <cols>
    <col min="1" max="1" width="1.125" style="2" customWidth="1"/>
    <col min="2" max="2" width="2.125" style="2" customWidth="1"/>
    <col min="3" max="3" width="12.125" style="2" customWidth="1"/>
    <col min="4" max="10" width="9" style="2"/>
    <col min="11" max="11" width="9.125" style="2" customWidth="1"/>
    <col min="12" max="12" width="1.125" style="2" customWidth="1"/>
    <col min="13" max="16384" width="9" style="2"/>
  </cols>
  <sheetData>
    <row r="1" spans="2:11" s="7" customFormat="1" ht="14.25">
      <c r="B1" s="10" t="s">
        <v>73</v>
      </c>
    </row>
    <row r="2" spans="2:11">
      <c r="B2" s="14"/>
    </row>
    <row r="4" spans="2:11">
      <c r="B4" s="9" t="s">
        <v>0</v>
      </c>
      <c r="C4" s="381" t="str">
        <f>CONCATENATE("特に準備をしていない人で、「準備は必要だと思うが、準備に至っていない」と回答した人の割合は",INT('データ（Q1～Q12)'!R69),".",ROUND('データ（Q1～Q12)'!R69,1)*10-INT('データ（Q1～Q12)'!R69)*10,"％となっている。")</f>
        <v>特に準備をしていない人で、「準備は必要だと思うが、準備に至っていない」と回答した人の割合は94.0％となっている。</v>
      </c>
      <c r="D4" s="381"/>
      <c r="E4" s="381"/>
      <c r="F4" s="381"/>
      <c r="G4" s="381"/>
      <c r="H4" s="381"/>
      <c r="I4" s="381"/>
      <c r="J4" s="381"/>
      <c r="K4" s="381"/>
    </row>
    <row r="5" spans="2:11">
      <c r="C5" s="381"/>
      <c r="D5" s="381"/>
      <c r="E5" s="381"/>
      <c r="F5" s="381"/>
      <c r="G5" s="381"/>
      <c r="H5" s="381"/>
      <c r="I5" s="381"/>
      <c r="J5" s="381"/>
      <c r="K5" s="381"/>
    </row>
    <row r="6" spans="2:11">
      <c r="B6" s="9" t="s">
        <v>0</v>
      </c>
      <c r="C6" s="381" t="str">
        <f>CONCATENATE("「準備は必要だと思うが、準備に至っていない」と回答した人の理由は、「",'データ（Q1～Q12)'!U68,"」が最も多く",INT('データ（Q1～Q12)'!U69),".",ROUND('データ（Q1～Q12)'!U69,1)*10-INT('データ（Q1～Q12)'!U69)*10,"％、次いで「",'データ（Q1～Q12)'!V68,"」の",INT('データ（Q1～Q12)'!V69),".",ROUND('データ（Q1～Q12)'!V69,1)*10-INT('データ（Q1～Q12)'!V69)*10,"％、「",'データ（Q1～Q12)'!W68,"」の",INT('データ（Q1～Q12)'!W69),".",ROUND('データ（Q1～Q12)'!W69,1)*10-INT('データ（Q1～Q12)'!W69)*10,"％などとなっている。")</f>
        <v>「準備は必要だと思うが、準備に至っていない」と回答した人の理由は、「どのような危険があるかわからないから、何を準備したらよいかわからない」が最も多く46.9％、次いで「準備に費用がかかるから」の31.2％、「手間がかかってわずらわしいから」の20.5％などとなっている。</v>
      </c>
      <c r="D6" s="381"/>
      <c r="E6" s="381"/>
      <c r="F6" s="381"/>
      <c r="G6" s="381"/>
      <c r="H6" s="381"/>
      <c r="I6" s="381"/>
      <c r="J6" s="381"/>
      <c r="K6" s="381"/>
    </row>
    <row r="7" spans="2:11">
      <c r="B7" s="9"/>
      <c r="C7" s="381"/>
      <c r="D7" s="381"/>
      <c r="E7" s="381"/>
      <c r="F7" s="381"/>
      <c r="G7" s="381"/>
      <c r="H7" s="381"/>
      <c r="I7" s="381"/>
      <c r="J7" s="381"/>
      <c r="K7" s="381"/>
    </row>
    <row r="8" spans="2:11">
      <c r="B8" s="9"/>
      <c r="C8" s="381"/>
      <c r="D8" s="381"/>
      <c r="E8" s="381"/>
      <c r="F8" s="381"/>
      <c r="G8" s="381"/>
      <c r="H8" s="381"/>
      <c r="I8" s="381"/>
      <c r="J8" s="381"/>
      <c r="K8" s="381"/>
    </row>
    <row r="9" spans="2:11">
      <c r="C9" s="381"/>
      <c r="D9" s="381"/>
      <c r="E9" s="381"/>
      <c r="F9" s="381"/>
      <c r="G9" s="381"/>
      <c r="H9" s="381"/>
      <c r="I9" s="381"/>
      <c r="J9" s="381"/>
      <c r="K9" s="381"/>
    </row>
    <row r="12" spans="2:11">
      <c r="B12" s="14" t="s">
        <v>201</v>
      </c>
    </row>
    <row r="28" spans="2:6">
      <c r="B28" s="14" t="s">
        <v>202</v>
      </c>
    </row>
    <row r="31" spans="2:6" s="12" customFormat="1" ht="12">
      <c r="D31" s="17"/>
      <c r="E31" s="17"/>
      <c r="F31" s="17"/>
    </row>
    <row r="32" spans="2:6" s="12" customFormat="1" ht="12">
      <c r="B32" s="213" t="s">
        <v>76</v>
      </c>
      <c r="C32" s="378" t="str">
        <f>'データ（Q1～Q12)'!U68</f>
        <v>どのような危険があるかわからないから、何を準備したらよいかわからない</v>
      </c>
      <c r="D32" s="382"/>
      <c r="E32" s="382"/>
      <c r="F32" s="382"/>
    </row>
    <row r="33" spans="2:6" s="12" customFormat="1" ht="12">
      <c r="B33" s="213"/>
      <c r="C33" s="382"/>
      <c r="D33" s="382"/>
      <c r="E33" s="382"/>
      <c r="F33" s="382"/>
    </row>
    <row r="34" spans="2:6" s="12" customFormat="1" ht="12">
      <c r="D34" s="17"/>
      <c r="E34" s="17"/>
      <c r="F34" s="17"/>
    </row>
    <row r="35" spans="2:6" s="12" customFormat="1" ht="12" customHeight="1">
      <c r="B35" s="19" t="s">
        <v>77</v>
      </c>
      <c r="C35" s="17" t="str">
        <f>'データ（Q1～Q12)'!V68</f>
        <v>準備に費用がかかるから</v>
      </c>
      <c r="D35" s="32"/>
      <c r="E35" s="32"/>
      <c r="F35" s="32"/>
    </row>
    <row r="36" spans="2:6" s="12" customFormat="1" ht="13.5" customHeight="1">
      <c r="D36" s="32"/>
      <c r="E36" s="32"/>
      <c r="F36" s="32"/>
    </row>
    <row r="37" spans="2:6" s="12" customFormat="1" ht="12">
      <c r="D37" s="17"/>
      <c r="E37" s="17"/>
      <c r="F37" s="17"/>
    </row>
    <row r="38" spans="2:6" s="12" customFormat="1" ht="12">
      <c r="B38" s="19" t="s">
        <v>86</v>
      </c>
      <c r="C38" s="17" t="str">
        <f>'データ（Q1～Q12)'!W68</f>
        <v>手間がかかってわずらわしいから</v>
      </c>
      <c r="D38" s="17"/>
      <c r="E38" s="17"/>
      <c r="F38" s="17"/>
    </row>
    <row r="39" spans="2:6" s="12" customFormat="1" ht="12">
      <c r="D39" s="17"/>
      <c r="E39" s="17"/>
      <c r="F39" s="17"/>
    </row>
    <row r="40" spans="2:6" s="12" customFormat="1" ht="12">
      <c r="D40" s="17"/>
      <c r="E40" s="17"/>
      <c r="F40" s="17"/>
    </row>
    <row r="41" spans="2:6" s="12" customFormat="1" ht="12">
      <c r="B41" s="20" t="s">
        <v>78</v>
      </c>
      <c r="C41" s="17" t="str">
        <f>'データ（Q1～Q12)'!X68</f>
        <v>準備しても災害が起きないと無駄になるから</v>
      </c>
      <c r="D41" s="17"/>
      <c r="E41" s="17"/>
      <c r="F41" s="17"/>
    </row>
    <row r="42" spans="2:6" s="12" customFormat="1" ht="12">
      <c r="B42" s="20"/>
      <c r="C42" s="17"/>
      <c r="D42" s="17"/>
      <c r="E42" s="17"/>
      <c r="F42" s="17"/>
    </row>
    <row r="43" spans="2:6" s="12" customFormat="1" ht="12">
      <c r="D43" s="17"/>
      <c r="E43" s="17"/>
      <c r="F43" s="17"/>
    </row>
    <row r="44" spans="2:6" s="12" customFormat="1" ht="12" customHeight="1">
      <c r="B44" s="20" t="s">
        <v>79</v>
      </c>
      <c r="C44" s="17" t="str">
        <f>'データ（Q1～Q12)'!Y68</f>
        <v>周囲の人も準備していないから</v>
      </c>
      <c r="D44" s="17"/>
      <c r="E44" s="17"/>
      <c r="F44" s="17"/>
    </row>
    <row r="45" spans="2:6" s="12" customFormat="1" ht="12" customHeight="1">
      <c r="B45" s="213"/>
      <c r="C45" s="32"/>
      <c r="D45" s="17"/>
      <c r="E45" s="17"/>
      <c r="F45" s="17"/>
    </row>
    <row r="46" spans="2:6" s="12" customFormat="1" ht="12">
      <c r="D46" s="17"/>
      <c r="E46" s="17"/>
      <c r="F46" s="17"/>
    </row>
    <row r="47" spans="2:6" s="12" customFormat="1" ht="12" customHeight="1">
      <c r="B47" s="213" t="s">
        <v>80</v>
      </c>
      <c r="C47" s="32" t="str">
        <f>'データ（Q1～Q12)'!Z68</f>
        <v>被災体験や、災害の場面などを見たことがないから</v>
      </c>
      <c r="D47" s="32"/>
      <c r="E47" s="32"/>
      <c r="F47" s="32"/>
    </row>
    <row r="48" spans="2:6" s="12" customFormat="1" ht="12" customHeight="1">
      <c r="C48" s="17"/>
      <c r="D48" s="32"/>
      <c r="E48" s="32"/>
      <c r="F48" s="32"/>
    </row>
    <row r="49" spans="2:6" s="12" customFormat="1" ht="12">
      <c r="D49" s="17"/>
      <c r="E49" s="17"/>
      <c r="F49" s="17"/>
    </row>
    <row r="50" spans="2:6" s="12" customFormat="1" ht="12">
      <c r="B50" s="19" t="s">
        <v>81</v>
      </c>
      <c r="C50" s="17" t="str">
        <f>'データ（Q1～Q12)'!AA68</f>
        <v>その他</v>
      </c>
      <c r="D50" s="17"/>
      <c r="E50" s="17"/>
      <c r="F50" s="17"/>
    </row>
    <row r="51" spans="2:6" s="12" customFormat="1" ht="12">
      <c r="D51" s="17"/>
      <c r="E51" s="17"/>
      <c r="F51" s="17"/>
    </row>
    <row r="52" spans="2:6" s="12" customFormat="1" ht="12">
      <c r="D52" s="17"/>
      <c r="E52" s="17"/>
      <c r="F52" s="17"/>
    </row>
    <row r="53" spans="2:6" s="12" customFormat="1" ht="12">
      <c r="B53" s="19" t="s">
        <v>82</v>
      </c>
      <c r="C53" s="17" t="str">
        <f>'データ（Q1～Q12)'!AB68</f>
        <v>不明</v>
      </c>
      <c r="D53" s="17"/>
      <c r="E53" s="17"/>
      <c r="F53" s="17"/>
    </row>
    <row r="54" spans="2:6" s="12" customFormat="1" ht="12">
      <c r="D54" s="17"/>
      <c r="E54" s="17"/>
      <c r="F54" s="17"/>
    </row>
    <row r="55" spans="2:6" s="12" customFormat="1" ht="12">
      <c r="B55" s="17"/>
      <c r="C55" s="17"/>
      <c r="D55" s="17"/>
      <c r="E55" s="17"/>
      <c r="F55" s="17"/>
    </row>
  </sheetData>
  <mergeCells count="3">
    <mergeCell ref="C6:K9"/>
    <mergeCell ref="C4:K5"/>
    <mergeCell ref="C32:F33"/>
  </mergeCells>
  <phoneticPr fontId="2"/>
  <printOptions horizontalCentered="1"/>
  <pageMargins left="0.70866141732283472" right="0.70866141732283472" top="0.74803149606299213" bottom="0.74803149606299213" header="0.31496062992125984" footer="0.31496062992125984"/>
  <pageSetup paperSize="9" scale="98" firstPageNumber="13" orientation="portrait" useFirstPageNumber="1" horizontalDpi="300" verticalDpi="300" r:id="rId1"/>
  <headerFooter>
    <oddFooter>&amp;C&amp;A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11A88-FB1A-4679-B8AA-D7B83CFE5587}">
  <sheetPr>
    <tabColor theme="9"/>
  </sheetPr>
  <dimension ref="B2:K32"/>
  <sheetViews>
    <sheetView zoomScaleNormal="100" workbookViewId="0"/>
  </sheetViews>
  <sheetFormatPr defaultColWidth="9" defaultRowHeight="17.25"/>
  <cols>
    <col min="1" max="1" width="1.125" style="8" customWidth="1"/>
    <col min="2" max="2" width="5.25" style="8" customWidth="1"/>
    <col min="3" max="11" width="9" style="8"/>
    <col min="12" max="12" width="1.125" style="8" customWidth="1"/>
    <col min="13" max="16384" width="9" style="8"/>
  </cols>
  <sheetData>
    <row r="2" spans="2:11" ht="17.25" customHeight="1">
      <c r="B2" s="387" t="s">
        <v>106</v>
      </c>
      <c r="C2" s="387"/>
      <c r="D2" s="387"/>
      <c r="E2" s="387"/>
      <c r="F2" s="387"/>
      <c r="G2" s="387"/>
      <c r="H2" s="387"/>
      <c r="I2" s="387"/>
      <c r="J2" s="387"/>
      <c r="K2" s="387"/>
    </row>
    <row r="3" spans="2:11">
      <c r="B3" s="387"/>
      <c r="C3" s="387"/>
      <c r="D3" s="387"/>
      <c r="E3" s="387"/>
      <c r="F3" s="387"/>
      <c r="G3" s="387"/>
      <c r="H3" s="387"/>
      <c r="I3" s="387"/>
      <c r="J3" s="387"/>
      <c r="K3" s="387"/>
    </row>
    <row r="4" spans="2:11" s="22" customFormat="1">
      <c r="B4" s="40" t="s">
        <v>108</v>
      </c>
      <c r="D4" s="23"/>
      <c r="E4" s="23"/>
      <c r="F4" s="23"/>
      <c r="G4" s="23"/>
      <c r="H4" s="23"/>
      <c r="I4" s="23"/>
      <c r="J4" s="23"/>
      <c r="K4" s="23"/>
    </row>
    <row r="18" spans="2:11" s="22" customFormat="1">
      <c r="B18" s="40" t="s">
        <v>101</v>
      </c>
      <c r="D18" s="23"/>
      <c r="E18" s="23"/>
      <c r="F18" s="23"/>
      <c r="G18" s="23"/>
      <c r="H18" s="23"/>
      <c r="I18" s="23"/>
      <c r="J18" s="23"/>
      <c r="K18" s="23"/>
    </row>
    <row r="32" spans="2:11" s="22" customFormat="1">
      <c r="B32" s="40" t="s">
        <v>100</v>
      </c>
      <c r="D32" s="23"/>
      <c r="E32" s="23"/>
      <c r="F32" s="23"/>
      <c r="G32" s="23"/>
      <c r="H32" s="23"/>
      <c r="I32" s="23"/>
      <c r="J32" s="23"/>
      <c r="K32" s="23"/>
    </row>
  </sheetData>
  <mergeCells count="1">
    <mergeCell ref="B2:K3"/>
  </mergeCells>
  <phoneticPr fontId="2"/>
  <printOptions horizontalCentered="1"/>
  <pageMargins left="0.70866141732283472" right="0.70866141732283472" top="0.74803149606299213" bottom="0.74803149606299213" header="0.31496062992125984" footer="0.31496062992125984"/>
  <pageSetup paperSize="9" scale="98" firstPageNumber="13" orientation="portrait" useFirstPageNumber="1" horizontalDpi="300" verticalDpi="300" r:id="rId1"/>
  <headerFooter>
    <oddFooter>&amp;C&amp;A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A58D2-DFEB-4D07-B0C4-EE2A8E9C814F}">
  <sheetPr>
    <tabColor theme="9"/>
    <pageSetUpPr fitToPage="1"/>
  </sheetPr>
  <dimension ref="A1:K62"/>
  <sheetViews>
    <sheetView zoomScaleNormal="100" workbookViewId="0">
      <selection activeCell="M3" sqref="M3"/>
    </sheetView>
  </sheetViews>
  <sheetFormatPr defaultColWidth="9" defaultRowHeight="13.5"/>
  <cols>
    <col min="1" max="1" width="2.125" style="2" customWidth="1"/>
    <col min="2" max="2" width="5.25" style="2" customWidth="1"/>
    <col min="3" max="10" width="9" style="2"/>
    <col min="11" max="11" width="9.125" style="2" customWidth="1"/>
    <col min="12" max="12" width="1.125" style="2" customWidth="1"/>
    <col min="13" max="16384" width="9" style="2"/>
  </cols>
  <sheetData>
    <row r="1" spans="2:11" s="6" customFormat="1" ht="18.75">
      <c r="B1" s="38" t="s">
        <v>3</v>
      </c>
      <c r="D1" s="38" t="s">
        <v>124</v>
      </c>
    </row>
    <row r="3" spans="2:11" s="7" customFormat="1" ht="14.25" customHeight="1">
      <c r="B3" s="380" t="s">
        <v>125</v>
      </c>
      <c r="C3" s="380"/>
      <c r="D3" s="380"/>
      <c r="E3" s="380"/>
      <c r="F3" s="380"/>
      <c r="G3" s="380"/>
      <c r="H3" s="380"/>
      <c r="I3" s="380"/>
      <c r="J3" s="380"/>
      <c r="K3" s="380"/>
    </row>
    <row r="4" spans="2:11" s="7" customFormat="1" ht="14.25">
      <c r="B4" s="380"/>
      <c r="C4" s="380"/>
      <c r="D4" s="380"/>
      <c r="E4" s="380"/>
      <c r="F4" s="380"/>
      <c r="G4" s="380"/>
      <c r="H4" s="380"/>
      <c r="I4" s="380"/>
      <c r="J4" s="380"/>
      <c r="K4" s="380"/>
    </row>
    <row r="6" spans="2:11" s="8" customFormat="1" ht="17.25">
      <c r="B6" s="39" t="str">
        <f>CONCATENATE("生涯学習に取り組んでいる人は",'データ（Q1～Q12)'!B8,"")</f>
        <v>生涯学習に取り組んでいる人は４割台後半</v>
      </c>
    </row>
    <row r="8" spans="2:11">
      <c r="B8" s="9" t="s">
        <v>0</v>
      </c>
      <c r="C8" s="2" t="str">
        <f>CONCATENATE("生涯学習に取り組んでいる人の割合は",INT('データ（Q1～Q12)'!B5),".",ROUND('データ（Q1～Q12)'!B5,1)*10-INT('データ（Q1～Q12)'!B5)*10,"％となっている。")</f>
        <v>生涯学習に取り組んでいる人の割合は45.2％となっている。</v>
      </c>
    </row>
    <row r="14" spans="2:11" ht="16.5" customHeight="1"/>
    <row r="17" spans="1:11" ht="11.25" customHeight="1"/>
    <row r="21" spans="1:11">
      <c r="B21" s="2" t="s">
        <v>954</v>
      </c>
    </row>
    <row r="23" spans="1:11" s="7" customFormat="1" ht="14.25">
      <c r="B23" s="10" t="s">
        <v>845</v>
      </c>
    </row>
    <row r="25" spans="1:11" ht="24.75" customHeight="1">
      <c r="B25" s="9" t="s">
        <v>0</v>
      </c>
      <c r="C25" s="381" t="str">
        <f>CONCATENATE("生涯学習の内容は、「",'データ（Q1～Q12)'!F5,"」が最も多く",INT('データ（Q1～Q12)'!G5),".",ROUND('データ（Q1～Q12)'!G5,1)*10-INT('データ（Q1～Q12)'!G5)*10,"％、次いで「",'データ（Q1～Q12)'!F6,"」の",INT('データ（Q1～Q12)'!G6),".",ROUND('データ（Q1～Q12)'!G6,1)*10-INT('データ（Q1～Q12)'!G6)*10,"％などとなっている。")</f>
        <v>生涯学習の内容は、「スポーツ・レクリエーションや健康の維持・増進（ヨガ・山歩き・自然食など）」が最も多く66.4％、次いで「家庭生活に役立つ技能（料理、手芸など）」の55.8％などとなっている。</v>
      </c>
      <c r="D25" s="381"/>
      <c r="E25" s="381"/>
      <c r="F25" s="381"/>
      <c r="G25" s="381"/>
      <c r="H25" s="381"/>
      <c r="I25" s="381"/>
      <c r="J25" s="381"/>
      <c r="K25" s="381"/>
    </row>
    <row r="26" spans="1:11" ht="24.75" customHeight="1">
      <c r="C26" s="381"/>
      <c r="D26" s="381"/>
      <c r="E26" s="381"/>
      <c r="F26" s="381"/>
      <c r="G26" s="381"/>
      <c r="H26" s="381"/>
      <c r="I26" s="381"/>
      <c r="J26" s="381"/>
      <c r="K26" s="381"/>
    </row>
    <row r="28" spans="1:11" s="12" customFormat="1" ht="12">
      <c r="B28" s="17"/>
      <c r="C28" s="17"/>
      <c r="D28" s="17"/>
      <c r="E28" s="17"/>
    </row>
    <row r="29" spans="1:11" s="12" customFormat="1" ht="12">
      <c r="B29" s="17"/>
      <c r="C29" s="17"/>
      <c r="D29" s="17"/>
      <c r="E29" s="17"/>
    </row>
    <row r="30" spans="1:11" s="12" customFormat="1" ht="12">
      <c r="B30" s="17"/>
      <c r="C30" s="17"/>
      <c r="D30" s="17"/>
      <c r="E30" s="17"/>
    </row>
    <row r="31" spans="1:11" s="12" customFormat="1" ht="12">
      <c r="B31" s="17"/>
      <c r="C31" s="17"/>
      <c r="D31" s="17"/>
      <c r="E31" s="17"/>
    </row>
    <row r="32" spans="1:11" s="12" customFormat="1" ht="12">
      <c r="A32" s="31" t="s">
        <v>76</v>
      </c>
      <c r="B32" s="378" t="str">
        <f>'データ（Q1～Q12)'!F5</f>
        <v>スポーツ・レクリエーションや健康の維持・増進（ヨガ・山歩き・自然食など）</v>
      </c>
      <c r="C32" s="382"/>
      <c r="D32" s="382"/>
      <c r="E32" s="382"/>
    </row>
    <row r="33" spans="1:5" s="12" customFormat="1" ht="12">
      <c r="A33" s="31"/>
      <c r="B33" s="382"/>
      <c r="C33" s="382"/>
      <c r="D33" s="382"/>
      <c r="E33" s="382"/>
    </row>
    <row r="34" spans="1:5" s="12" customFormat="1" ht="12">
      <c r="C34" s="17"/>
      <c r="D34" s="17"/>
      <c r="E34" s="17"/>
    </row>
    <row r="35" spans="1:5" s="12" customFormat="1" ht="12">
      <c r="A35" s="29" t="s">
        <v>131</v>
      </c>
      <c r="B35" s="17" t="str">
        <f>'データ（Q1～Q12)'!F6</f>
        <v>家庭生活に役立つ技能（料理、手芸など）</v>
      </c>
      <c r="C35" s="17"/>
      <c r="D35" s="17"/>
      <c r="E35" s="17"/>
    </row>
    <row r="36" spans="1:5" s="12" customFormat="1" ht="12" customHeight="1">
      <c r="C36" s="32"/>
      <c r="D36" s="32"/>
      <c r="E36" s="32"/>
    </row>
    <row r="37" spans="1:5" s="12" customFormat="1" ht="12">
      <c r="C37" s="32"/>
      <c r="D37" s="32"/>
      <c r="E37" s="32"/>
    </row>
    <row r="38" spans="1:5" s="12" customFormat="1" ht="12" customHeight="1">
      <c r="A38" s="31" t="s">
        <v>133</v>
      </c>
      <c r="B38" s="378" t="str">
        <f>'データ（Q1～Q12)'!F7</f>
        <v>趣味や教養（パソコン、囲碁・将棋、語学、茶道・華道・着付けなど）</v>
      </c>
      <c r="C38" s="382"/>
      <c r="D38" s="382"/>
      <c r="E38" s="382"/>
    </row>
    <row r="39" spans="1:5" s="12" customFormat="1" ht="12" customHeight="1">
      <c r="A39" s="2"/>
      <c r="B39" s="382"/>
      <c r="C39" s="382"/>
      <c r="D39" s="382"/>
      <c r="E39" s="382"/>
    </row>
    <row r="40" spans="1:5" s="12" customFormat="1" ht="12" customHeight="1">
      <c r="A40" s="31"/>
      <c r="B40" s="32"/>
      <c r="C40" s="1"/>
      <c r="D40" s="1"/>
      <c r="E40" s="1"/>
    </row>
    <row r="41" spans="1:5" s="12" customFormat="1" ht="12">
      <c r="A41" s="31" t="s">
        <v>132</v>
      </c>
      <c r="B41" s="32" t="str">
        <f>'データ（Q1～Q12)'!F8</f>
        <v>社会問題（時事、政治、経済、環境など）</v>
      </c>
      <c r="C41" s="32"/>
      <c r="D41" s="32"/>
      <c r="E41" s="32"/>
    </row>
    <row r="42" spans="1:5" s="12" customFormat="1" ht="12" customHeight="1">
      <c r="C42" s="32"/>
      <c r="D42" s="32"/>
      <c r="E42" s="32"/>
    </row>
    <row r="43" spans="1:5" ht="13.5" customHeight="1">
      <c r="A43" s="31"/>
      <c r="B43" s="32"/>
      <c r="C43" s="32"/>
      <c r="D43" s="32"/>
      <c r="E43" s="32"/>
    </row>
    <row r="44" spans="1:5" s="12" customFormat="1" ht="12">
      <c r="A44" s="31" t="s">
        <v>79</v>
      </c>
      <c r="B44" s="378" t="str">
        <f>'データ（Q1～Q12)'!F9</f>
        <v>職業上必要な知識・技能（パソコン技能や資格取得など）</v>
      </c>
      <c r="C44" s="379"/>
      <c r="D44" s="379"/>
      <c r="E44" s="379"/>
    </row>
    <row r="45" spans="1:5" s="12" customFormat="1" ht="12">
      <c r="A45" s="29"/>
      <c r="B45" s="379"/>
      <c r="C45" s="379"/>
      <c r="D45" s="379"/>
      <c r="E45" s="379"/>
    </row>
    <row r="46" spans="1:5" s="12" customFormat="1" ht="12" customHeight="1">
      <c r="C46" s="32"/>
      <c r="D46" s="32"/>
      <c r="E46" s="32"/>
    </row>
    <row r="47" spans="1:5" s="12" customFormat="1" ht="12">
      <c r="A47" s="29" t="s">
        <v>134</v>
      </c>
      <c r="B47" s="378" t="str">
        <f>'データ（Q1～Q12)'!F10</f>
        <v>文化・芸術（音楽・合唱、美術、舞踊、郷土史、伝統芸能など）</v>
      </c>
      <c r="C47" s="379"/>
      <c r="D47" s="379"/>
      <c r="E47" s="379"/>
    </row>
    <row r="48" spans="1:5" s="12" customFormat="1" ht="12" customHeight="1">
      <c r="A48" s="31"/>
      <c r="B48" s="379"/>
      <c r="C48" s="379"/>
      <c r="D48" s="379"/>
      <c r="E48" s="379"/>
    </row>
    <row r="49" spans="1:5" s="12" customFormat="1" ht="12" customHeight="1">
      <c r="C49" s="32"/>
      <c r="D49" s="32"/>
      <c r="E49" s="32"/>
    </row>
    <row r="50" spans="1:5" s="12" customFormat="1" ht="12">
      <c r="A50" s="31" t="s">
        <v>135</v>
      </c>
      <c r="B50" s="32" t="str">
        <f>'データ（Q1～Q12)'!F11</f>
        <v>ボランティア活動に必要な知識・技能</v>
      </c>
      <c r="C50" s="32"/>
      <c r="D50" s="32"/>
      <c r="E50" s="32"/>
    </row>
    <row r="51" spans="1:5" s="12" customFormat="1" ht="12">
      <c r="A51" s="31"/>
      <c r="B51" s="32"/>
      <c r="C51" s="32"/>
      <c r="D51" s="32"/>
      <c r="E51" s="32"/>
    </row>
    <row r="52" spans="1:5" s="12" customFormat="1" ht="12" customHeight="1">
      <c r="C52" s="32"/>
      <c r="D52" s="32"/>
      <c r="E52" s="32"/>
    </row>
    <row r="53" spans="1:5" s="12" customFormat="1" ht="13.5" customHeight="1">
      <c r="A53" s="29" t="s">
        <v>136</v>
      </c>
      <c r="B53" s="17" t="str">
        <f>'データ（Q1～Q12)'!F12</f>
        <v>子育て、しつけや家庭教育、読み聞かせ</v>
      </c>
      <c r="C53" s="17"/>
      <c r="D53" s="17"/>
      <c r="E53" s="17"/>
    </row>
    <row r="54" spans="1:5" s="12" customFormat="1" ht="12">
      <c r="A54" s="30"/>
      <c r="B54" s="17"/>
      <c r="C54" s="17"/>
      <c r="D54" s="17"/>
      <c r="E54" s="17"/>
    </row>
    <row r="55" spans="1:5" s="12" customFormat="1" ht="12">
      <c r="C55" s="32"/>
      <c r="D55" s="32"/>
      <c r="E55" s="32"/>
    </row>
    <row r="56" spans="1:5" s="12" customFormat="1" ht="12">
      <c r="A56" s="31" t="s">
        <v>137</v>
      </c>
      <c r="B56" s="32" t="str">
        <f>'データ（Q1～Q12)'!F13</f>
        <v>その他</v>
      </c>
      <c r="C56" s="32"/>
      <c r="D56" s="32"/>
      <c r="E56" s="32"/>
    </row>
    <row r="57" spans="1:5" s="12" customFormat="1" ht="12">
      <c r="C57" s="32"/>
      <c r="D57" s="32"/>
      <c r="E57" s="32"/>
    </row>
    <row r="58" spans="1:5" s="12" customFormat="1" ht="12">
      <c r="C58" s="17"/>
      <c r="D58" s="17"/>
      <c r="E58" s="17"/>
    </row>
    <row r="59" spans="1:5" s="12" customFormat="1" ht="12">
      <c r="C59" s="17"/>
      <c r="D59" s="17"/>
      <c r="E59" s="17"/>
    </row>
    <row r="60" spans="1:5" s="12" customFormat="1" ht="12">
      <c r="C60" s="17"/>
      <c r="D60" s="17"/>
      <c r="E60" s="17"/>
    </row>
    <row r="61" spans="1:5" s="12" customFormat="1" ht="12">
      <c r="B61" s="17"/>
      <c r="C61" s="17"/>
      <c r="D61" s="17"/>
      <c r="E61" s="17"/>
    </row>
    <row r="62" spans="1:5" s="12" customFormat="1" ht="12">
      <c r="B62" s="17"/>
      <c r="C62" s="17"/>
      <c r="D62" s="17"/>
      <c r="E62" s="17"/>
    </row>
  </sheetData>
  <mergeCells count="6">
    <mergeCell ref="B47:E48"/>
    <mergeCell ref="B3:K4"/>
    <mergeCell ref="C25:K26"/>
    <mergeCell ref="B32:E33"/>
    <mergeCell ref="B38:E39"/>
    <mergeCell ref="B44:E45"/>
  </mergeCells>
  <phoneticPr fontId="2"/>
  <printOptions horizontalCentered="1"/>
  <pageMargins left="0.70866141732283472" right="0.70866141732283472" top="0.74803149606299213" bottom="0.74803149606299213" header="0.31496062992125984" footer="0.31496062992125984"/>
  <pageSetup paperSize="9" scale="97" firstPageNumber="13" orientation="portrait" useFirstPageNumber="1" horizontalDpi="300" verticalDpi="300" r:id="rId1"/>
  <headerFooter>
    <oddFooter>&amp;C&amp;A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2992C-7A1D-415D-ACE2-760A5FC9677E}">
  <sheetPr>
    <tabColor theme="9"/>
  </sheetPr>
  <dimension ref="A1:K64"/>
  <sheetViews>
    <sheetView zoomScaleNormal="100" workbookViewId="0"/>
  </sheetViews>
  <sheetFormatPr defaultColWidth="9" defaultRowHeight="13.5"/>
  <cols>
    <col min="1" max="1" width="2.25" style="2" customWidth="1"/>
    <col min="2" max="2" width="5.25" style="2" customWidth="1"/>
    <col min="3" max="4" width="9" style="2"/>
    <col min="5" max="5" width="10.875" style="2" customWidth="1"/>
    <col min="6" max="6" width="8" style="2" customWidth="1"/>
    <col min="7" max="10" width="9" style="2"/>
    <col min="11" max="11" width="9.125" style="2" customWidth="1"/>
    <col min="12" max="12" width="1.125" style="2" customWidth="1"/>
    <col min="13" max="16384" width="9" style="2"/>
  </cols>
  <sheetData>
    <row r="1" spans="2:11" s="6" customFormat="1" ht="18.75">
      <c r="B1" s="38" t="s">
        <v>20</v>
      </c>
      <c r="D1" s="38" t="s">
        <v>62</v>
      </c>
    </row>
    <row r="2" spans="2:11" s="16" customFormat="1" ht="13.5" customHeight="1">
      <c r="B2" s="15"/>
      <c r="C2" s="21"/>
      <c r="D2" s="21"/>
      <c r="E2" s="21"/>
      <c r="F2" s="21"/>
      <c r="G2" s="21"/>
      <c r="H2" s="21"/>
      <c r="I2" s="21"/>
      <c r="J2" s="21"/>
      <c r="K2" s="21"/>
    </row>
    <row r="3" spans="2:11" s="7" customFormat="1" ht="14.25" customHeight="1">
      <c r="B3" s="10" t="s">
        <v>63</v>
      </c>
      <c r="C3" s="10"/>
      <c r="D3" s="10"/>
      <c r="E3" s="10"/>
      <c r="F3" s="10"/>
      <c r="G3" s="10"/>
      <c r="H3" s="10"/>
      <c r="I3" s="10"/>
      <c r="J3" s="10"/>
      <c r="K3" s="10"/>
    </row>
    <row r="5" spans="2:11" s="8" customFormat="1" ht="17.25">
      <c r="B5" s="39" t="str">
        <f>CONCATENATE("犯罪の被害にあわないための行動に努めている人は",'データ（Q1～Q12)'!B78,"")</f>
        <v>犯罪の被害にあわないための行動に努めている人は約５割</v>
      </c>
    </row>
    <row r="6" spans="2:11" s="16" customFormat="1" ht="13.5" customHeight="1">
      <c r="B6" s="9" t="s">
        <v>0</v>
      </c>
      <c r="C6" s="391" t="str">
        <f>CONCATENATE("犯罪の被害にあわないための行動に努めている人の割合は、全調査項目の平均で",INT('データ（Q1～Q12)'!B76),".",ROUND('データ（Q1～Q12)'!B76,1)*10-INT('データ（Q1～Q12)'!B76)*10,"％となっている。")</f>
        <v>犯罪の被害にあわないための行動に努めている人の割合は、全調査項目の平均で49.9％となっている。</v>
      </c>
      <c r="D6" s="391"/>
      <c r="E6" s="391"/>
      <c r="F6" s="391"/>
      <c r="G6" s="391"/>
      <c r="H6" s="391"/>
      <c r="I6" s="391"/>
      <c r="J6" s="391"/>
      <c r="K6" s="391"/>
    </row>
    <row r="7" spans="2:11" ht="13.5" customHeight="1">
      <c r="C7" s="391"/>
      <c r="D7" s="391"/>
      <c r="E7" s="391"/>
      <c r="F7" s="391"/>
      <c r="G7" s="391"/>
      <c r="H7" s="391"/>
      <c r="I7" s="391"/>
      <c r="J7" s="391"/>
      <c r="K7" s="391"/>
    </row>
    <row r="8" spans="2:11">
      <c r="B8" s="9"/>
      <c r="C8" s="11"/>
      <c r="D8" s="11"/>
      <c r="E8" s="11"/>
      <c r="F8" s="11"/>
      <c r="G8" s="11"/>
      <c r="H8" s="11"/>
      <c r="I8" s="11"/>
      <c r="J8" s="11"/>
      <c r="K8" s="11"/>
    </row>
    <row r="9" spans="2:11" s="16" customFormat="1" ht="12.75">
      <c r="B9" s="15"/>
      <c r="C9" s="21"/>
      <c r="D9" s="21"/>
      <c r="E9" s="21"/>
      <c r="F9" s="21"/>
      <c r="G9" s="21"/>
      <c r="H9" s="21"/>
      <c r="I9" s="21"/>
      <c r="J9" s="21"/>
      <c r="K9" s="21"/>
    </row>
    <row r="19" spans="1:11">
      <c r="B19" s="9" t="s">
        <v>0</v>
      </c>
      <c r="C19" s="391" t="str">
        <f>CONCATENATE("行動の内容は、「",'データ（Q1～Q12)'!F76,"」が最も多く",INT('データ（Q1～Q12)'!G76),".",ROUND('データ（Q1～Q12)'!G76,1)*10-INT('データ（Q1～Q12)'!G76)*10,"％、次いで「",'データ（Q1～Q12)'!F77,"」の",INT('データ（Q1～Q12)'!G77),".",ROUND('データ（Q1～Q12)'!G77,1)*10-INT('データ（Q1～Q12)'!G77)*10,"％、「",'データ（Q1～Q12)'!F78,"」の",INT('データ（Q1～Q12)'!G78),".",ROUND('データ（Q1～Q12)'!G78,1)*10-INT('データ（Q1～Q12)'!G78)*10,"％などとなっている。")</f>
        <v>行動の内容は、「外出時はカギをかけている」が最も多く91.2％、次いで「自転車・自動車にカギをかけている」の78.3％、「夜、一人の外出を控えている」の70.2％などとなっている。</v>
      </c>
      <c r="D19" s="391"/>
      <c r="E19" s="391"/>
      <c r="F19" s="391"/>
      <c r="G19" s="391"/>
      <c r="H19" s="391"/>
      <c r="I19" s="391"/>
      <c r="J19" s="391"/>
      <c r="K19" s="391"/>
    </row>
    <row r="20" spans="1:11">
      <c r="B20" s="9"/>
      <c r="C20" s="391"/>
      <c r="D20" s="391"/>
      <c r="E20" s="391"/>
      <c r="F20" s="391"/>
      <c r="G20" s="391"/>
      <c r="H20" s="391"/>
      <c r="I20" s="391"/>
      <c r="J20" s="391"/>
      <c r="K20" s="391"/>
    </row>
    <row r="21" spans="1:11" ht="13.5" customHeight="1">
      <c r="B21" s="9"/>
      <c r="C21" s="391"/>
      <c r="D21" s="391"/>
      <c r="E21" s="391"/>
      <c r="F21" s="391"/>
      <c r="G21" s="391"/>
      <c r="H21" s="391"/>
      <c r="I21" s="391"/>
      <c r="J21" s="391"/>
      <c r="K21" s="391"/>
    </row>
    <row r="22" spans="1:11" ht="13.5" customHeight="1">
      <c r="B22" s="9" t="s">
        <v>0</v>
      </c>
      <c r="C22" s="391" t="str">
        <f>CONCATENATE("一方、「",'データ（Q1～Q12)'!F86,"」、「",'データ（Q1～Q12)'!F85,"」などの行動に努めている人の割合が低く、それぞれ",INT('データ（Q1～Q12)'!G86),".",ROUND('データ（Q1～Q12)'!G86,1)*10-INT('データ（Q1～Q12)'!G86)*10,"％、",INT('データ（Q1～Q12)'!G85),".",ROUND('データ（Q1～Q12)'!G85,1)*10-INT('データ（Q1～Q12)'!G85)*10,"％となっている。")</f>
        <v>一方、「自身（あなた）や家族が、防犯ブザーやホイッスルなどを持ち歩いている」、「防犯パトロールや買物・散歩など日常生活を通じて防犯の視点で見る「ながら見守り」を行い、地域の防犯活動に参画している」などの行動に努めている人の割合が低く、それぞれ12.5％、15.5％となっている。</v>
      </c>
      <c r="D22" s="391"/>
      <c r="E22" s="391"/>
      <c r="F22" s="391"/>
      <c r="G22" s="391"/>
      <c r="H22" s="391"/>
      <c r="I22" s="391"/>
      <c r="J22" s="391"/>
      <c r="K22" s="391"/>
    </row>
    <row r="23" spans="1:11" ht="13.5" customHeight="1">
      <c r="C23" s="391"/>
      <c r="D23" s="391"/>
      <c r="E23" s="391"/>
      <c r="F23" s="391"/>
      <c r="G23" s="391"/>
      <c r="H23" s="391"/>
      <c r="I23" s="391"/>
      <c r="J23" s="391"/>
      <c r="K23" s="391"/>
    </row>
    <row r="24" spans="1:11" ht="13.5" customHeight="1">
      <c r="C24" s="391"/>
      <c r="D24" s="391"/>
      <c r="E24" s="391"/>
      <c r="F24" s="391"/>
      <c r="G24" s="391"/>
      <c r="H24" s="391"/>
      <c r="I24" s="391"/>
      <c r="J24" s="391"/>
      <c r="K24" s="391"/>
    </row>
    <row r="25" spans="1:11" ht="13.5" customHeight="1">
      <c r="C25" s="391"/>
      <c r="D25" s="391"/>
      <c r="E25" s="391"/>
      <c r="F25" s="391"/>
      <c r="G25" s="391"/>
      <c r="H25" s="391"/>
      <c r="I25" s="391"/>
      <c r="J25" s="391"/>
      <c r="K25" s="391"/>
    </row>
    <row r="26" spans="1:11" ht="13.5" customHeight="1">
      <c r="C26" s="48"/>
      <c r="D26" s="48"/>
      <c r="E26" s="48"/>
      <c r="F26" s="48"/>
      <c r="G26" s="48"/>
      <c r="H26" s="48"/>
      <c r="I26" s="48"/>
      <c r="J26" s="48"/>
      <c r="K26" s="48"/>
    </row>
    <row r="27" spans="1:11">
      <c r="B27" s="9"/>
      <c r="C27" s="48"/>
      <c r="D27" s="48"/>
      <c r="E27" s="48"/>
      <c r="F27" s="48"/>
      <c r="G27" s="48"/>
      <c r="H27" s="48"/>
      <c r="I27" s="48"/>
      <c r="J27" s="48"/>
      <c r="K27" s="48"/>
    </row>
    <row r="28" spans="1:11">
      <c r="B28" s="9"/>
      <c r="C28" s="11"/>
      <c r="D28" s="11"/>
      <c r="E28" s="11"/>
      <c r="F28" s="11"/>
      <c r="G28" s="11"/>
      <c r="H28" s="11"/>
      <c r="I28" s="11"/>
      <c r="J28" s="11"/>
      <c r="K28" s="11"/>
    </row>
    <row r="30" spans="1:11" s="12" customFormat="1" ht="12.6" customHeight="1">
      <c r="A30" s="29" t="s">
        <v>76</v>
      </c>
      <c r="B30" s="20" t="str">
        <f>'データ（Q1～Q12)'!F76</f>
        <v>外出時はカギをかけている</v>
      </c>
      <c r="C30" s="20"/>
      <c r="D30" s="20"/>
      <c r="E30" s="18"/>
      <c r="F30" s="13"/>
    </row>
    <row r="31" spans="1:11" s="12" customFormat="1" ht="12.6" customHeight="1">
      <c r="A31" s="29"/>
      <c r="B31" s="20"/>
      <c r="C31" s="20"/>
      <c r="D31" s="20"/>
      <c r="E31" s="18"/>
      <c r="F31" s="13"/>
    </row>
    <row r="32" spans="1:11" s="12" customFormat="1" ht="12.6" customHeight="1">
      <c r="A32" s="29"/>
      <c r="B32" s="20"/>
      <c r="C32" s="20"/>
      <c r="D32" s="20"/>
      <c r="E32" s="18"/>
      <c r="F32" s="13"/>
    </row>
    <row r="33" spans="1:6" s="12" customFormat="1" ht="12.6" customHeight="1">
      <c r="A33" s="29" t="s">
        <v>77</v>
      </c>
      <c r="B33" s="20" t="str">
        <f>'データ（Q1～Q12)'!F77</f>
        <v>自転車・自動車にカギをかけている</v>
      </c>
      <c r="C33" s="20"/>
      <c r="D33" s="20"/>
      <c r="E33" s="17"/>
      <c r="F33" s="13"/>
    </row>
    <row r="34" spans="1:6" s="12" customFormat="1" ht="12.6" customHeight="1">
      <c r="A34" s="29"/>
      <c r="B34" s="20"/>
      <c r="C34" s="20"/>
      <c r="D34" s="20"/>
      <c r="E34" s="17"/>
      <c r="F34" s="13"/>
    </row>
    <row r="35" spans="1:6" s="12" customFormat="1" ht="12.6" customHeight="1">
      <c r="A35" s="29"/>
      <c r="B35" s="17"/>
      <c r="C35" s="17"/>
      <c r="D35" s="17"/>
      <c r="E35" s="17"/>
      <c r="F35" s="13"/>
    </row>
    <row r="36" spans="1:6" s="12" customFormat="1" ht="12.6" customHeight="1">
      <c r="A36" s="30" t="s">
        <v>115</v>
      </c>
      <c r="B36" s="213" t="str">
        <f>'データ（Q1～Q12)'!F78</f>
        <v>夜、一人の外出を控えている</v>
      </c>
      <c r="C36" s="213"/>
      <c r="D36" s="213"/>
      <c r="E36" s="20"/>
      <c r="F36" s="13"/>
    </row>
    <row r="37" spans="1:6" s="12" customFormat="1" ht="12.6" customHeight="1">
      <c r="A37" s="30"/>
      <c r="B37" s="213"/>
      <c r="C37" s="213"/>
      <c r="D37" s="213"/>
      <c r="E37" s="20"/>
      <c r="F37" s="13"/>
    </row>
    <row r="38" spans="1:6" s="12" customFormat="1" ht="12.6" customHeight="1">
      <c r="C38" s="20"/>
      <c r="D38" s="20"/>
      <c r="E38" s="17"/>
      <c r="F38" s="13"/>
    </row>
    <row r="39" spans="1:6" s="12" customFormat="1" ht="12.6" customHeight="1">
      <c r="A39" s="29" t="s">
        <v>78</v>
      </c>
      <c r="B39" s="393" t="str">
        <f>'データ（Q1～Q12)'!F79</f>
        <v>家に人がいるときも、用心のためにカギをかけている</v>
      </c>
      <c r="C39" s="382"/>
      <c r="D39" s="382"/>
      <c r="E39" s="382"/>
      <c r="F39" s="13"/>
    </row>
    <row r="40" spans="1:6" s="12" customFormat="1" ht="12.6" customHeight="1">
      <c r="B40" s="382"/>
      <c r="C40" s="382"/>
      <c r="D40" s="382"/>
      <c r="E40" s="382"/>
      <c r="F40" s="13"/>
    </row>
    <row r="41" spans="1:6" s="12" customFormat="1" ht="12.6" customHeight="1">
      <c r="C41" s="208"/>
      <c r="D41" s="208"/>
      <c r="E41" s="20"/>
      <c r="F41" s="13"/>
    </row>
    <row r="42" spans="1:6" s="12" customFormat="1" ht="12.6" customHeight="1">
      <c r="A42" s="214" t="s">
        <v>79</v>
      </c>
      <c r="B42" s="395" t="str">
        <f>'データ（Q1～Q12)'!F80</f>
        <v>特殊詐欺被害防止対策について、家族で話し合っている</v>
      </c>
      <c r="C42" s="382"/>
      <c r="D42" s="382"/>
      <c r="E42" s="382"/>
      <c r="F42" s="13"/>
    </row>
    <row r="43" spans="1:6" s="12" customFormat="1" ht="12.6" customHeight="1">
      <c r="B43" s="382"/>
      <c r="C43" s="382"/>
      <c r="D43" s="382"/>
      <c r="E43" s="382"/>
      <c r="F43" s="13"/>
    </row>
    <row r="44" spans="1:6" ht="12.6" customHeight="1">
      <c r="A44" s="12"/>
      <c r="B44" s="12"/>
      <c r="C44" s="20"/>
      <c r="D44" s="20"/>
      <c r="E44" s="208"/>
      <c r="F44" s="13"/>
    </row>
    <row r="45" spans="1:6" s="12" customFormat="1" ht="12.6" customHeight="1">
      <c r="A45" s="29" t="s">
        <v>80</v>
      </c>
      <c r="B45" s="20" t="str">
        <f>'データ（Q1～Q12)'!F81</f>
        <v>隣近所と声をかけ合うようにしている</v>
      </c>
      <c r="C45" s="20"/>
      <c r="D45" s="20"/>
      <c r="E45" s="208"/>
      <c r="F45" s="13"/>
    </row>
    <row r="46" spans="1:6" s="12" customFormat="1" ht="12.6" customHeight="1">
      <c r="A46" s="30"/>
      <c r="B46" s="20"/>
      <c r="C46" s="20"/>
      <c r="D46" s="20"/>
      <c r="E46" s="32"/>
      <c r="F46" s="13"/>
    </row>
    <row r="47" spans="1:6" s="12" customFormat="1" ht="12.6" customHeight="1">
      <c r="C47" s="17"/>
      <c r="D47" s="17"/>
      <c r="E47" s="20"/>
      <c r="F47" s="13"/>
    </row>
    <row r="48" spans="1:6" s="12" customFormat="1" ht="12.6" customHeight="1">
      <c r="A48" s="30" t="s">
        <v>81</v>
      </c>
      <c r="B48" s="393" t="str">
        <f>'データ（Q1～Q12)'!F82</f>
        <v>特殊詐欺被害防止対策で有効と言われる留守番電話機能を設定し活用している　　　　</v>
      </c>
      <c r="C48" s="385"/>
      <c r="D48" s="385"/>
      <c r="E48" s="385"/>
      <c r="F48" s="13"/>
    </row>
    <row r="49" spans="1:6" s="12" customFormat="1" ht="12.6" customHeight="1">
      <c r="B49" s="385"/>
      <c r="C49" s="385"/>
      <c r="D49" s="385"/>
      <c r="E49" s="385"/>
      <c r="F49" s="13"/>
    </row>
    <row r="50" spans="1:6" s="12" customFormat="1" ht="12.6" customHeight="1">
      <c r="A50" s="29"/>
      <c r="B50" s="20"/>
      <c r="C50" s="20"/>
      <c r="D50" s="20"/>
      <c r="E50" s="17"/>
      <c r="F50" s="13"/>
    </row>
    <row r="51" spans="1:6" s="12" customFormat="1" ht="12.6" customHeight="1">
      <c r="A51" s="29" t="s">
        <v>119</v>
      </c>
      <c r="B51" s="393" t="str">
        <f>'データ（Q1～Q12)'!F83</f>
        <v>住宅に防犯性能の高いカギやサッシ、補助錠などを取り付けている</v>
      </c>
      <c r="C51" s="382"/>
      <c r="D51" s="382"/>
      <c r="E51" s="382"/>
      <c r="F51" s="13"/>
    </row>
    <row r="52" spans="1:6" s="12" customFormat="1" ht="12.6" customHeight="1">
      <c r="B52" s="382"/>
      <c r="C52" s="382"/>
      <c r="D52" s="382"/>
      <c r="E52" s="382"/>
      <c r="F52" s="13"/>
    </row>
    <row r="53" spans="1:6" s="12" customFormat="1" ht="12.6" customHeight="1">
      <c r="B53" s="32"/>
      <c r="C53" s="32"/>
      <c r="D53" s="32"/>
      <c r="E53" s="20"/>
      <c r="F53" s="13"/>
    </row>
    <row r="54" spans="1:6" s="12" customFormat="1" ht="12.6" customHeight="1">
      <c r="A54" s="31" t="s">
        <v>200</v>
      </c>
      <c r="B54" s="394" t="str">
        <f>'データ（Q1～Q12)'!F84</f>
        <v>ぴかぽメールや警察の広報紙などで、地域の犯罪情報や危険な場所に関心を持ち、把握に努めている</v>
      </c>
      <c r="C54" s="382"/>
      <c r="D54" s="382"/>
      <c r="E54" s="382"/>
      <c r="F54" s="13"/>
    </row>
    <row r="55" spans="1:6" s="12" customFormat="1" ht="12.6" customHeight="1">
      <c r="B55" s="382"/>
      <c r="C55" s="382"/>
      <c r="D55" s="382"/>
      <c r="E55" s="382"/>
      <c r="F55" s="13"/>
    </row>
    <row r="56" spans="1:6" s="12" customFormat="1" ht="12.6" customHeight="1">
      <c r="B56" s="382"/>
      <c r="C56" s="382"/>
      <c r="D56" s="382"/>
      <c r="E56" s="382"/>
      <c r="F56" s="13"/>
    </row>
    <row r="57" spans="1:6" s="12" customFormat="1" ht="12.6" customHeight="1">
      <c r="A57" s="31" t="s">
        <v>84</v>
      </c>
      <c r="B57" s="394" t="str">
        <f>'データ（Q1～Q12)'!F85</f>
        <v>防犯パトロールや買物・散歩など日常生活を通じて防犯の視点で見る「ながら見守り」を行い、地域の防犯活動に参画している</v>
      </c>
      <c r="C57" s="382"/>
      <c r="D57" s="382"/>
      <c r="E57" s="382"/>
      <c r="F57" s="13"/>
    </row>
    <row r="58" spans="1:6" s="12" customFormat="1" ht="12.6" customHeight="1">
      <c r="B58" s="382"/>
      <c r="C58" s="382"/>
      <c r="D58" s="382"/>
      <c r="E58" s="382"/>
      <c r="F58" s="13"/>
    </row>
    <row r="59" spans="1:6" s="12" customFormat="1" ht="12.6" customHeight="1">
      <c r="A59" s="31"/>
      <c r="B59" s="382"/>
      <c r="C59" s="382"/>
      <c r="D59" s="382"/>
      <c r="E59" s="382"/>
      <c r="F59" s="13"/>
    </row>
    <row r="60" spans="1:6" s="12" customFormat="1" ht="12.6" customHeight="1">
      <c r="A60" s="31" t="s">
        <v>85</v>
      </c>
      <c r="B60" s="394" t="str">
        <f>'データ（Q1～Q12)'!F86</f>
        <v>自身（あなた）や家族が、防犯ブザーやホイッスルなどを持ち歩いている</v>
      </c>
      <c r="C60" s="382"/>
      <c r="D60" s="382"/>
      <c r="E60" s="382"/>
      <c r="F60" s="13"/>
    </row>
    <row r="61" spans="1:6" s="12" customFormat="1" ht="12.6" customHeight="1">
      <c r="B61" s="382"/>
      <c r="C61" s="382"/>
      <c r="D61" s="382"/>
      <c r="E61" s="382"/>
      <c r="F61" s="13"/>
    </row>
    <row r="62" spans="1:6" s="12" customFormat="1" ht="12.6" customHeight="1">
      <c r="E62" s="32"/>
      <c r="F62" s="13"/>
    </row>
    <row r="63" spans="1:6" s="12" customFormat="1" ht="12.6" customHeight="1">
      <c r="B63" s="17"/>
      <c r="C63" s="18"/>
      <c r="D63" s="18"/>
      <c r="E63" s="18"/>
      <c r="F63" s="13"/>
    </row>
    <row r="64" spans="1:6" s="12" customFormat="1" ht="12.6" customHeight="1">
      <c r="E64" s="18"/>
      <c r="F64" s="13"/>
    </row>
  </sheetData>
  <mergeCells count="10">
    <mergeCell ref="B51:E52"/>
    <mergeCell ref="B60:E61"/>
    <mergeCell ref="B54:E56"/>
    <mergeCell ref="B57:E59"/>
    <mergeCell ref="C6:K7"/>
    <mergeCell ref="C19:K21"/>
    <mergeCell ref="C22:K25"/>
    <mergeCell ref="B39:E40"/>
    <mergeCell ref="B42:E43"/>
    <mergeCell ref="B48:E49"/>
  </mergeCells>
  <phoneticPr fontId="2"/>
  <printOptions horizontalCentered="1"/>
  <pageMargins left="0.70866141732283472" right="0.70866141732283472" top="0.74803149606299213" bottom="0.74803149606299213" header="0.31496062992125984" footer="0.31496062992125984"/>
  <pageSetup paperSize="9" scale="94" firstPageNumber="13" orientation="portrait" useFirstPageNumber="1" horizontalDpi="300" verticalDpi="300" r:id="rId1"/>
  <headerFooter>
    <oddFooter>&amp;C&amp;A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0EE00-A4F5-4274-A758-51DDE91CF5E6}">
  <sheetPr>
    <tabColor theme="9"/>
  </sheetPr>
  <dimension ref="B2:K32"/>
  <sheetViews>
    <sheetView zoomScaleNormal="100" workbookViewId="0">
      <selection activeCell="P35" sqref="P35"/>
    </sheetView>
  </sheetViews>
  <sheetFormatPr defaultColWidth="9" defaultRowHeight="17.25"/>
  <cols>
    <col min="1" max="1" width="1.125" style="8" customWidth="1"/>
    <col min="2" max="2" width="5.25" style="8" customWidth="1"/>
    <col min="3" max="11" width="9" style="8"/>
    <col min="12" max="12" width="1.125" style="8" customWidth="1"/>
    <col min="13" max="16384" width="9" style="8"/>
  </cols>
  <sheetData>
    <row r="2" spans="2:11" ht="17.25" customHeight="1">
      <c r="B2" s="387" t="s">
        <v>106</v>
      </c>
      <c r="C2" s="387"/>
      <c r="D2" s="387"/>
      <c r="E2" s="387"/>
      <c r="F2" s="387"/>
      <c r="G2" s="387"/>
      <c r="H2" s="387"/>
      <c r="I2" s="387"/>
      <c r="J2" s="387"/>
      <c r="K2" s="387"/>
    </row>
    <row r="3" spans="2:11">
      <c r="B3" s="387"/>
      <c r="C3" s="387"/>
      <c r="D3" s="387"/>
      <c r="E3" s="387"/>
      <c r="F3" s="387"/>
      <c r="G3" s="387"/>
      <c r="H3" s="387"/>
      <c r="I3" s="387"/>
      <c r="J3" s="387"/>
      <c r="K3" s="387"/>
    </row>
    <row r="4" spans="2:11" s="22" customFormat="1">
      <c r="B4" s="40" t="s">
        <v>108</v>
      </c>
      <c r="D4" s="23"/>
      <c r="E4" s="23"/>
      <c r="F4" s="23"/>
      <c r="G4" s="23"/>
      <c r="H4" s="23"/>
      <c r="I4" s="23"/>
      <c r="J4" s="23"/>
      <c r="K4" s="23"/>
    </row>
    <row r="18" spans="2:11" s="22" customFormat="1">
      <c r="B18" s="40" t="s">
        <v>101</v>
      </c>
      <c r="D18" s="23"/>
      <c r="E18" s="23"/>
      <c r="F18" s="23"/>
      <c r="G18" s="23"/>
      <c r="H18" s="23"/>
      <c r="I18" s="23"/>
      <c r="J18" s="23"/>
      <c r="K18" s="23"/>
    </row>
    <row r="32" spans="2:11" s="22" customFormat="1">
      <c r="B32" s="40" t="s">
        <v>100</v>
      </c>
      <c r="D32" s="23"/>
      <c r="E32" s="23"/>
      <c r="F32" s="23"/>
      <c r="G32" s="23"/>
      <c r="H32" s="23"/>
      <c r="I32" s="23"/>
      <c r="J32" s="23"/>
      <c r="K32" s="23"/>
    </row>
  </sheetData>
  <mergeCells count="1">
    <mergeCell ref="B2:K3"/>
  </mergeCells>
  <phoneticPr fontId="2"/>
  <printOptions horizontalCentered="1"/>
  <pageMargins left="0.70866141732283472" right="0.70866141732283472" top="0.74803149606299213" bottom="0.74803149606299213" header="0.31496062992125984" footer="0.31496062992125984"/>
  <pageSetup paperSize="9" scale="98" firstPageNumber="13" orientation="portrait" useFirstPageNumber="1" horizontalDpi="300" verticalDpi="300" r:id="rId1"/>
  <headerFooter>
    <oddFooter>&amp;C&amp;A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E2751-6D0F-40C3-B6D1-641631C67FCB}">
  <sheetPr>
    <tabColor theme="9"/>
    <pageSetUpPr fitToPage="1"/>
  </sheetPr>
  <dimension ref="A1:L61"/>
  <sheetViews>
    <sheetView zoomScaleNormal="100" workbookViewId="0"/>
  </sheetViews>
  <sheetFormatPr defaultColWidth="9" defaultRowHeight="13.5"/>
  <cols>
    <col min="1" max="1" width="3" style="2" customWidth="1"/>
    <col min="2" max="2" width="5.25" style="2" customWidth="1"/>
    <col min="3" max="5" width="9" style="2"/>
    <col min="6" max="6" width="7.125" style="2" customWidth="1"/>
    <col min="7" max="7" width="2.625" style="2" customWidth="1"/>
    <col min="8" max="11" width="9" style="2"/>
    <col min="12" max="12" width="8.625" style="2" customWidth="1"/>
    <col min="13" max="13" width="1.125" style="2" customWidth="1"/>
    <col min="14" max="16384" width="9" style="2"/>
  </cols>
  <sheetData>
    <row r="1" spans="2:12" s="6" customFormat="1" ht="18.75">
      <c r="B1" s="38" t="s">
        <v>21</v>
      </c>
      <c r="D1" s="38" t="s">
        <v>64</v>
      </c>
    </row>
    <row r="2" spans="2:12">
      <c r="D2" s="14"/>
    </row>
    <row r="3" spans="2:12" s="7" customFormat="1" ht="14.25" customHeight="1">
      <c r="B3" s="380" t="s">
        <v>65</v>
      </c>
      <c r="C3" s="380"/>
      <c r="D3" s="380"/>
      <c r="E3" s="380"/>
      <c r="F3" s="380"/>
      <c r="G3" s="380"/>
      <c r="H3" s="380"/>
      <c r="I3" s="380"/>
      <c r="J3" s="380"/>
      <c r="K3" s="380"/>
      <c r="L3" s="380"/>
    </row>
    <row r="4" spans="2:12" s="7" customFormat="1" ht="14.25" customHeight="1">
      <c r="B4" s="380"/>
      <c r="C4" s="380"/>
      <c r="D4" s="380"/>
      <c r="E4" s="380"/>
      <c r="F4" s="380"/>
      <c r="G4" s="380"/>
      <c r="H4" s="380"/>
      <c r="I4" s="380"/>
      <c r="J4" s="380"/>
      <c r="K4" s="380"/>
      <c r="L4" s="380"/>
    </row>
    <row r="6" spans="2:12" s="8" customFormat="1" ht="17.25">
      <c r="B6" s="39" t="str">
        <f>CONCATENATE("交通安全に向けた行動に努めている人は",'データ（Q1～Q12)'!B93,"")</f>
        <v>交通安全に向けた行動に努めている人は７割台前半</v>
      </c>
    </row>
    <row r="8" spans="2:12" ht="13.5" customHeight="1">
      <c r="B8" s="9" t="s">
        <v>0</v>
      </c>
      <c r="C8" s="388" t="str">
        <f>CONCATENATE("交通安全に向けた行動に努めている人の割合は、全調査項目の平均で",INT('データ（Q1～Q12)'!B91),".",ROUND('データ（Q1～Q12)'!B91,1)*10-INT('データ（Q1～Q12)'!B91)*10,"％となっている。")</f>
        <v>交通安全に向けた行動に努めている人の割合は、全調査項目の平均で72.1％となっている。</v>
      </c>
      <c r="D8" s="388"/>
      <c r="E8" s="388"/>
      <c r="F8" s="388"/>
      <c r="G8" s="388"/>
      <c r="H8" s="388"/>
      <c r="I8" s="388"/>
      <c r="J8" s="388"/>
      <c r="K8" s="388"/>
      <c r="L8" s="388"/>
    </row>
    <row r="9" spans="2:12">
      <c r="B9" s="9"/>
      <c r="C9" s="388"/>
      <c r="D9" s="388"/>
      <c r="E9" s="388"/>
      <c r="F9" s="388"/>
      <c r="G9" s="388"/>
      <c r="H9" s="388"/>
      <c r="I9" s="388"/>
      <c r="J9" s="388"/>
      <c r="K9" s="388"/>
      <c r="L9" s="388"/>
    </row>
    <row r="10" spans="2:12">
      <c r="B10" s="9"/>
      <c r="C10" s="11"/>
      <c r="D10" s="11"/>
      <c r="E10" s="11"/>
      <c r="F10" s="11"/>
      <c r="G10" s="11"/>
      <c r="H10" s="11"/>
      <c r="I10" s="11"/>
      <c r="J10" s="11"/>
      <c r="K10" s="11"/>
      <c r="L10" s="11"/>
    </row>
    <row r="21" spans="1:12" ht="13.15" customHeight="1">
      <c r="B21" s="27" t="s">
        <v>0</v>
      </c>
      <c r="C21" s="391" t="str">
        <f>CONCATENATE("行動の内容は、「",'データ（Q1～Q12)'!F91,"」が最も多く",INT('データ（Q1～Q12)'!G91),".",ROUND('データ（Q1～Q12)'!G91,1)*10-INT('データ（Q1～Q12)'!G91)*10,"％、次いで「",'データ（Q1～Q12)'!F92,"」の",INT('データ（Q1～Q12)'!G92),".",ROUND('データ（Q1～Q12)'!G92,1)*10-INT('データ（Q1～Q12)'!G92)*10,"％、「",'データ（Q1～Q12)'!F93,"」の",INT('データ（Q1～Q12)'!G93),".",ROUND('データ（Q1～Q12)'!G93,1)*10-INT('データ（Q1～Q12)'!G93)*10,"％などとなっている。")</f>
        <v>行動の内容は、「車が見えるときは、通り過ぎるのを待ってから横断している」が最も多く91.7％、次いで「道路を横断するときは、左右の安全を確認し、横断歩道を利用している」の90.3％、「交通事故に気をつけるよう声をかけている」の83.2％などとなっている。</v>
      </c>
      <c r="D21" s="391"/>
      <c r="E21" s="391"/>
      <c r="F21" s="391"/>
      <c r="G21" s="391"/>
      <c r="H21" s="391"/>
      <c r="I21" s="391"/>
      <c r="J21" s="391"/>
      <c r="K21" s="391"/>
      <c r="L21" s="391"/>
    </row>
    <row r="22" spans="1:12" ht="13.5" customHeight="1">
      <c r="B22" s="9"/>
      <c r="C22" s="391"/>
      <c r="D22" s="391"/>
      <c r="E22" s="391"/>
      <c r="F22" s="391"/>
      <c r="G22" s="391"/>
      <c r="H22" s="391"/>
      <c r="I22" s="391"/>
      <c r="J22" s="391"/>
      <c r="K22" s="391"/>
      <c r="L22" s="391"/>
    </row>
    <row r="23" spans="1:12">
      <c r="B23" s="9"/>
      <c r="C23" s="391"/>
      <c r="D23" s="391"/>
      <c r="E23" s="391"/>
      <c r="F23" s="391"/>
      <c r="G23" s="391"/>
      <c r="H23" s="391"/>
      <c r="I23" s="391"/>
      <c r="J23" s="391"/>
      <c r="K23" s="391"/>
      <c r="L23" s="391"/>
    </row>
    <row r="24" spans="1:12" ht="13.5" customHeight="1">
      <c r="C24" s="391"/>
      <c r="D24" s="391"/>
      <c r="E24" s="391"/>
      <c r="F24" s="391"/>
      <c r="G24" s="391"/>
      <c r="H24" s="391"/>
      <c r="I24" s="391"/>
      <c r="J24" s="391"/>
      <c r="K24" s="391"/>
      <c r="L24" s="391"/>
    </row>
    <row r="25" spans="1:12" ht="13.5" customHeight="1">
      <c r="B25" s="9" t="s">
        <v>0</v>
      </c>
      <c r="C25" s="2" t="str">
        <f>CONCATENATE("一方、「",'データ（Q1～Q12)'!F105,"」が",INT('データ（Q1～Q12)'!G105),".",ROUND('データ（Q1～Q12)'!G105,1)*10-INT('データ（Q1～Q12)'!G105)*10,"％と低くなっている。")</f>
        <v>一方、「ヘルメットを着用している」が12.7％と低くなっている。</v>
      </c>
      <c r="D25" s="56"/>
      <c r="E25" s="56"/>
      <c r="F25" s="56"/>
      <c r="G25" s="56"/>
      <c r="H25" s="56"/>
      <c r="I25" s="56"/>
      <c r="J25" s="56"/>
      <c r="K25" s="56"/>
      <c r="L25" s="56"/>
    </row>
    <row r="26" spans="1:12" ht="13.5" customHeight="1"/>
    <row r="27" spans="1:12" ht="13.5" customHeight="1">
      <c r="D27" s="48"/>
      <c r="E27" s="48"/>
      <c r="F27" s="48"/>
      <c r="G27" s="48"/>
      <c r="H27" s="48"/>
      <c r="I27" s="48"/>
      <c r="J27" s="48"/>
      <c r="K27" s="48"/>
      <c r="L27" s="48"/>
    </row>
    <row r="28" spans="1:12">
      <c r="D28" s="48"/>
      <c r="E28" s="48"/>
      <c r="F28" s="48"/>
      <c r="G28" s="48"/>
      <c r="H28" s="48"/>
      <c r="I28" s="48"/>
      <c r="J28" s="48"/>
      <c r="K28" s="48"/>
      <c r="L28" s="48"/>
    </row>
    <row r="29" spans="1:12" ht="13.5" customHeight="1">
      <c r="A29" s="26" t="s">
        <v>76</v>
      </c>
      <c r="B29" s="384" t="s">
        <v>957</v>
      </c>
      <c r="C29" s="385"/>
      <c r="D29" s="385"/>
      <c r="E29" s="385"/>
      <c r="F29" s="385"/>
    </row>
    <row r="30" spans="1:12">
      <c r="A30" s="26"/>
      <c r="B30" s="385"/>
      <c r="C30" s="385"/>
      <c r="D30" s="385"/>
      <c r="E30" s="385"/>
      <c r="F30" s="385"/>
    </row>
    <row r="31" spans="1:12" s="12" customFormat="1" ht="13.5" customHeight="1">
      <c r="A31" s="26" t="s">
        <v>114</v>
      </c>
      <c r="B31" s="393" t="str">
        <f>'データ（Q1～Q12)'!F92</f>
        <v>道路を横断するときは、左右の安全を確認し、横断歩道を利用している</v>
      </c>
      <c r="C31" s="385"/>
      <c r="D31" s="385"/>
      <c r="E31" s="385"/>
      <c r="F31" s="385"/>
      <c r="G31" s="13"/>
    </row>
    <row r="32" spans="1:12" s="12" customFormat="1" ht="13.5" customHeight="1">
      <c r="A32" s="26"/>
      <c r="B32" s="385"/>
      <c r="C32" s="385"/>
      <c r="D32" s="385"/>
      <c r="E32" s="385"/>
      <c r="F32" s="385"/>
      <c r="G32" s="13"/>
    </row>
    <row r="33" spans="1:7" s="12" customFormat="1" ht="13.5" customHeight="1">
      <c r="A33" s="52" t="s">
        <v>115</v>
      </c>
      <c r="B33" s="20" t="str">
        <f>'データ（Q1～Q12)'!F93</f>
        <v>交通事故に気をつけるよう声をかけている</v>
      </c>
      <c r="C33" s="20"/>
      <c r="D33" s="20"/>
      <c r="E33" s="20"/>
      <c r="F33" s="20"/>
      <c r="G33" s="13"/>
    </row>
    <row r="34" spans="1:7" s="12" customFormat="1" ht="13.5" customHeight="1">
      <c r="A34" s="26"/>
      <c r="D34" s="20"/>
      <c r="E34" s="20"/>
      <c r="F34" s="20"/>
      <c r="G34" s="13"/>
    </row>
    <row r="35" spans="1:7" s="12" customFormat="1" ht="13.5" customHeight="1">
      <c r="A35" s="26" t="s">
        <v>78</v>
      </c>
      <c r="B35" s="20" t="str">
        <f>'データ（Q1～Q12)'!F94</f>
        <v>横断歩道に歩行者がいたら、止まって渡らせている</v>
      </c>
      <c r="C35" s="20"/>
      <c r="E35" s="20"/>
      <c r="F35" s="20"/>
      <c r="G35" s="13"/>
    </row>
    <row r="36" spans="1:7" s="12" customFormat="1" ht="13.5" customHeight="1">
      <c r="A36" s="26"/>
      <c r="D36" s="20"/>
      <c r="E36" s="20"/>
      <c r="F36" s="20"/>
      <c r="G36" s="13"/>
    </row>
    <row r="37" spans="1:7" s="12" customFormat="1" ht="13.5" customHeight="1">
      <c r="A37" s="26" t="s">
        <v>118</v>
      </c>
      <c r="B37" s="20" t="str">
        <f>'データ（Q1～Q12)'!F95</f>
        <v>夕暮れ時のライトの早め点灯を行っている</v>
      </c>
      <c r="C37" s="20"/>
      <c r="D37" s="20"/>
      <c r="E37" s="20"/>
      <c r="F37" s="20"/>
      <c r="G37" s="13"/>
    </row>
    <row r="38" spans="1:7" s="12" customFormat="1" ht="13.5" customHeight="1">
      <c r="C38" s="208"/>
      <c r="D38" s="208"/>
      <c r="E38" s="208"/>
      <c r="F38" s="20"/>
      <c r="G38" s="13"/>
    </row>
    <row r="39" spans="1:7" s="12" customFormat="1" ht="13.5" customHeight="1">
      <c r="A39" s="52" t="s">
        <v>112</v>
      </c>
      <c r="B39" s="395" t="str">
        <f>'データ（Q1～Q12)'!F96</f>
        <v>通学路など歩行者が多く利用する生活道路では速度を抑え安全に注意している</v>
      </c>
      <c r="C39" s="382"/>
      <c r="D39" s="382"/>
      <c r="E39" s="382"/>
      <c r="F39" s="382"/>
      <c r="G39" s="13"/>
    </row>
    <row r="40" spans="1:7" s="12" customFormat="1" ht="13.5" customHeight="1">
      <c r="B40" s="382"/>
      <c r="C40" s="382"/>
      <c r="D40" s="382"/>
      <c r="E40" s="382"/>
      <c r="F40" s="382"/>
      <c r="G40" s="13"/>
    </row>
    <row r="41" spans="1:7" s="12" customFormat="1" ht="13.5" customHeight="1">
      <c r="A41" s="52" t="s">
        <v>117</v>
      </c>
      <c r="B41" s="393" t="str">
        <f>'データ（Q1～Q12)'!F97</f>
        <v>全ての座席のシートベルト・チャイルドシートを正しく着用させている</v>
      </c>
      <c r="C41" s="385"/>
      <c r="D41" s="385"/>
      <c r="E41" s="385"/>
      <c r="F41" s="385"/>
      <c r="G41" s="13"/>
    </row>
    <row r="42" spans="1:7" s="12" customFormat="1" ht="13.5" customHeight="1">
      <c r="B42" s="385"/>
      <c r="C42" s="385"/>
      <c r="D42" s="385"/>
      <c r="E42" s="385"/>
      <c r="F42" s="385"/>
      <c r="G42" s="13"/>
    </row>
    <row r="43" spans="1:7" s="12" customFormat="1" ht="13.5" customHeight="1">
      <c r="A43" s="52" t="s">
        <v>82</v>
      </c>
      <c r="B43" s="20" t="str">
        <f>'データ（Q1～Q12)'!F98</f>
        <v>交通安全について話し合っている</v>
      </c>
      <c r="D43" s="17"/>
      <c r="E43" s="17"/>
      <c r="F43" s="17"/>
      <c r="G43" s="13"/>
    </row>
    <row r="44" spans="1:7" s="12" customFormat="1" ht="13.5" customHeight="1">
      <c r="C44" s="29"/>
      <c r="F44" s="17"/>
      <c r="G44" s="13"/>
    </row>
    <row r="45" spans="1:7" ht="13.5" customHeight="1">
      <c r="A45" s="26" t="s">
        <v>120</v>
      </c>
      <c r="B45" s="396" t="str">
        <f>'データ（Q1～Q12)'!F99</f>
        <v>交差点では、信号や一時停止標識を守って、安全を確認している</v>
      </c>
      <c r="C45" s="382"/>
      <c r="D45" s="382"/>
      <c r="E45" s="382"/>
      <c r="F45" s="382"/>
      <c r="G45" s="13"/>
    </row>
    <row r="46" spans="1:7" s="12" customFormat="1" ht="13.5" customHeight="1">
      <c r="B46" s="382"/>
      <c r="C46" s="382"/>
      <c r="D46" s="382"/>
      <c r="E46" s="382"/>
      <c r="F46" s="382"/>
      <c r="G46" s="13"/>
    </row>
    <row r="47" spans="1:7" s="12" customFormat="1" ht="13.5" customHeight="1">
      <c r="A47" s="26">
        <v>10</v>
      </c>
      <c r="B47" s="29" t="str">
        <f>'データ（Q1～Q12)'!F100</f>
        <v>運転中にイヤホンや携帯電話は使用していない</v>
      </c>
      <c r="C47" s="42"/>
      <c r="D47" s="42"/>
      <c r="E47" s="42"/>
      <c r="F47" s="29"/>
      <c r="G47" s="13"/>
    </row>
    <row r="48" spans="1:7" s="12" customFormat="1" ht="13.5" customHeight="1">
      <c r="C48" s="32"/>
      <c r="D48" s="42"/>
      <c r="E48" s="42"/>
      <c r="F48" s="42"/>
      <c r="G48" s="13"/>
    </row>
    <row r="49" spans="1:7" s="12" customFormat="1" ht="13.5" customHeight="1">
      <c r="A49" s="52">
        <v>11</v>
      </c>
      <c r="B49" s="397" t="str">
        <f>'データ（Q1～Q12)'!F101</f>
        <v>夕暮れ時や夜間は、ライトや反射材を活用している</v>
      </c>
      <c r="C49" s="382"/>
      <c r="D49" s="382"/>
      <c r="E49" s="382"/>
      <c r="F49" s="382"/>
      <c r="G49" s="13"/>
    </row>
    <row r="50" spans="1:7" s="12" customFormat="1" ht="13.5" customHeight="1">
      <c r="B50" s="382"/>
      <c r="C50" s="382"/>
      <c r="D50" s="382"/>
      <c r="E50" s="382"/>
      <c r="F50" s="382"/>
      <c r="G50" s="13"/>
    </row>
    <row r="51" spans="1:7" s="12" customFormat="1" ht="13.5" customHeight="1">
      <c r="A51" s="26">
        <v>12</v>
      </c>
      <c r="B51" s="213" t="str">
        <f>'データ（Q1～Q12)'!F102</f>
        <v>運転免許の自主返納について話し合っている</v>
      </c>
      <c r="C51" s="17"/>
      <c r="D51" s="209"/>
      <c r="E51" s="209"/>
      <c r="F51" s="209"/>
      <c r="G51" s="13"/>
    </row>
    <row r="52" spans="1:7" s="12" customFormat="1" ht="13.5" customHeight="1">
      <c r="C52" s="17"/>
      <c r="D52" s="17"/>
      <c r="E52" s="17"/>
      <c r="F52" s="209"/>
      <c r="G52" s="13"/>
    </row>
    <row r="53" spans="1:7" s="12" customFormat="1" ht="13.5" customHeight="1">
      <c r="A53" s="54" t="s">
        <v>192</v>
      </c>
      <c r="B53" s="208" t="str">
        <f>'データ（Q1～Q12)'!F103</f>
        <v>夕暮れ時や夜間は、反射材などをつけている</v>
      </c>
      <c r="C53"/>
      <c r="D53" s="17"/>
      <c r="E53" s="17"/>
      <c r="F53" s="17"/>
      <c r="G53" s="13"/>
    </row>
    <row r="54" spans="1:7" s="12" customFormat="1" ht="13.5" customHeight="1">
      <c r="D54"/>
      <c r="E54"/>
      <c r="F54" s="17"/>
      <c r="G54" s="13"/>
    </row>
    <row r="55" spans="1:7" s="12" customFormat="1" ht="13.5" customHeight="1">
      <c r="A55" s="30" t="s">
        <v>193</v>
      </c>
      <c r="B55" s="20" t="str">
        <f>'データ（Q1～Q12)'!F104</f>
        <v>自転車損害賠償責任保険等に加入している</v>
      </c>
      <c r="C55" s="209"/>
      <c r="D55" s="209"/>
      <c r="E55" s="209"/>
      <c r="F55"/>
      <c r="G55" s="13"/>
    </row>
    <row r="56" spans="1:7" s="12" customFormat="1" ht="13.5" customHeight="1">
      <c r="C56" s="209"/>
      <c r="D56" s="209"/>
      <c r="E56" s="209"/>
      <c r="F56" s="209"/>
      <c r="G56" s="13"/>
    </row>
    <row r="57" spans="1:7" s="12" customFormat="1" ht="13.5" customHeight="1">
      <c r="A57" s="54" t="s">
        <v>194</v>
      </c>
      <c r="B57" s="208" t="str">
        <f>'データ（Q1～Q12)'!F105</f>
        <v>ヘルメットを着用している</v>
      </c>
      <c r="F57" s="209"/>
      <c r="G57" s="13"/>
    </row>
    <row r="58" spans="1:7" s="12" customFormat="1" ht="13.5" customHeight="1">
      <c r="G58" s="13"/>
    </row>
    <row r="59" spans="1:7" s="12" customFormat="1" ht="12">
      <c r="D59" s="17"/>
      <c r="E59" s="17"/>
      <c r="G59" s="13"/>
    </row>
    <row r="60" spans="1:7" s="12" customFormat="1" ht="12">
      <c r="F60" s="17"/>
      <c r="G60" s="13"/>
    </row>
    <row r="61" spans="1:7" s="12" customFormat="1" ht="12">
      <c r="B61" s="17"/>
      <c r="C61" s="17"/>
      <c r="D61" s="17"/>
      <c r="E61" s="17"/>
      <c r="F61" s="17"/>
      <c r="G61" s="13"/>
    </row>
  </sheetData>
  <mergeCells count="9">
    <mergeCell ref="B45:F46"/>
    <mergeCell ref="B49:F50"/>
    <mergeCell ref="B3:L4"/>
    <mergeCell ref="C8:L9"/>
    <mergeCell ref="B31:F32"/>
    <mergeCell ref="B39:F40"/>
    <mergeCell ref="B41:F42"/>
    <mergeCell ref="B29:F30"/>
    <mergeCell ref="C21:L24"/>
  </mergeCells>
  <phoneticPr fontId="2"/>
  <printOptions horizontalCentered="1"/>
  <pageMargins left="0.70866141732283472" right="0.70866141732283472" top="0.74803149606299213" bottom="0.74803149606299213" header="0.31496062992125984" footer="0.31496062992125984"/>
  <pageSetup paperSize="9" scale="95" firstPageNumber="13" orientation="portrait" useFirstPageNumber="1" horizontalDpi="300" verticalDpi="300" r:id="rId1"/>
  <headerFooter>
    <oddFooter>&amp;C&amp;A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2B73C-8FBE-4718-AD35-B973261C4A45}">
  <sheetPr>
    <tabColor theme="9"/>
  </sheetPr>
  <dimension ref="B2:K32"/>
  <sheetViews>
    <sheetView zoomScaleNormal="100" workbookViewId="0">
      <selection activeCell="P35" sqref="P35"/>
    </sheetView>
  </sheetViews>
  <sheetFormatPr defaultColWidth="9" defaultRowHeight="17.25"/>
  <cols>
    <col min="1" max="1" width="1.125" style="8" customWidth="1"/>
    <col min="2" max="2" width="5.25" style="8" customWidth="1"/>
    <col min="3" max="11" width="9" style="8"/>
    <col min="12" max="12" width="1.125" style="8" customWidth="1"/>
    <col min="13" max="16384" width="9" style="8"/>
  </cols>
  <sheetData>
    <row r="2" spans="2:11" ht="17.25" customHeight="1">
      <c r="B2" s="387" t="s">
        <v>106</v>
      </c>
      <c r="C2" s="387"/>
      <c r="D2" s="387"/>
      <c r="E2" s="387"/>
      <c r="F2" s="387"/>
      <c r="G2" s="387"/>
      <c r="H2" s="387"/>
      <c r="I2" s="387"/>
      <c r="J2" s="387"/>
      <c r="K2" s="387"/>
    </row>
    <row r="3" spans="2:11">
      <c r="B3" s="387"/>
      <c r="C3" s="387"/>
      <c r="D3" s="387"/>
      <c r="E3" s="387"/>
      <c r="F3" s="387"/>
      <c r="G3" s="387"/>
      <c r="H3" s="387"/>
      <c r="I3" s="387"/>
      <c r="J3" s="387"/>
      <c r="K3" s="387"/>
    </row>
    <row r="4" spans="2:11" s="22" customFormat="1">
      <c r="B4" s="40" t="s">
        <v>108</v>
      </c>
      <c r="D4" s="23"/>
      <c r="E4" s="23"/>
      <c r="F4" s="23"/>
      <c r="G4" s="23"/>
      <c r="H4" s="23"/>
      <c r="I4" s="23"/>
      <c r="J4" s="23"/>
      <c r="K4" s="23"/>
    </row>
    <row r="18" spans="2:11" s="22" customFormat="1">
      <c r="B18" s="40" t="s">
        <v>101</v>
      </c>
      <c r="D18" s="23"/>
      <c r="E18" s="23"/>
      <c r="F18" s="23"/>
      <c r="G18" s="23"/>
      <c r="H18" s="23"/>
      <c r="I18" s="23"/>
      <c r="J18" s="23"/>
      <c r="K18" s="23"/>
    </row>
    <row r="32" spans="2:11" s="22" customFormat="1">
      <c r="B32" s="40" t="s">
        <v>100</v>
      </c>
      <c r="D32" s="23"/>
      <c r="E32" s="23"/>
      <c r="F32" s="23"/>
      <c r="G32" s="23"/>
      <c r="H32" s="23"/>
      <c r="I32" s="23"/>
      <c r="J32" s="23"/>
      <c r="K32" s="23"/>
    </row>
  </sheetData>
  <mergeCells count="1">
    <mergeCell ref="B2:K3"/>
  </mergeCells>
  <phoneticPr fontId="2"/>
  <printOptions horizontalCentered="1"/>
  <pageMargins left="0.70866141732283472" right="0.70866141732283472" top="0.74803149606299213" bottom="0.74803149606299213" header="0.31496062992125984" footer="0.31496062992125984"/>
  <pageSetup paperSize="9" scale="98" firstPageNumber="13" orientation="portrait" useFirstPageNumber="1" horizontalDpi="300" verticalDpi="300" r:id="rId1"/>
  <headerFooter>
    <oddFooter>&amp;C&amp;A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68773-020E-4A98-A83F-E9175B931715}">
  <sheetPr>
    <tabColor theme="9"/>
  </sheetPr>
  <dimension ref="A1:P61"/>
  <sheetViews>
    <sheetView zoomScaleNormal="100" workbookViewId="0"/>
  </sheetViews>
  <sheetFormatPr defaultColWidth="9" defaultRowHeight="13.5"/>
  <cols>
    <col min="1" max="1" width="2.125" style="2" customWidth="1"/>
    <col min="2" max="2" width="5.25" style="2" customWidth="1"/>
    <col min="3" max="4" width="9" style="2"/>
    <col min="5" max="5" width="9" style="2" customWidth="1"/>
    <col min="6" max="10" width="9" style="2"/>
    <col min="11" max="11" width="9.125" style="2" customWidth="1"/>
    <col min="12" max="12" width="1.125" style="2" customWidth="1"/>
    <col min="13" max="16384" width="9" style="2"/>
  </cols>
  <sheetData>
    <row r="1" spans="2:11" s="6" customFormat="1" ht="18.75">
      <c r="B1" s="38" t="s">
        <v>49</v>
      </c>
      <c r="D1" s="38" t="s">
        <v>27</v>
      </c>
    </row>
    <row r="3" spans="2:11" s="7" customFormat="1" ht="14.25">
      <c r="B3" s="380" t="s">
        <v>92</v>
      </c>
      <c r="C3" s="380"/>
      <c r="D3" s="380"/>
      <c r="E3" s="380"/>
      <c r="F3" s="380"/>
      <c r="G3" s="380"/>
      <c r="H3" s="380"/>
      <c r="I3" s="380"/>
      <c r="J3" s="380"/>
      <c r="K3" s="380"/>
    </row>
    <row r="4" spans="2:11" s="7" customFormat="1" ht="14.25">
      <c r="B4" s="380"/>
      <c r="C4" s="380"/>
      <c r="D4" s="380"/>
      <c r="E4" s="380"/>
      <c r="F4" s="380"/>
      <c r="G4" s="380"/>
      <c r="H4" s="380"/>
      <c r="I4" s="380"/>
      <c r="J4" s="380"/>
      <c r="K4" s="380"/>
    </row>
    <row r="6" spans="2:11">
      <c r="B6" s="9"/>
    </row>
    <row r="7" spans="2:11" s="8" customFormat="1" ht="17.25">
      <c r="B7" s="39" t="str">
        <f>CONCATENATE("食品の表示を確認している人は",'データ（Q1～Q12)'!B111,"")</f>
        <v>食品の表示を確認している人は約８割</v>
      </c>
    </row>
    <row r="9" spans="2:11" ht="13.5" customHeight="1">
      <c r="B9" s="9" t="s">
        <v>0</v>
      </c>
      <c r="C9" s="2" t="str">
        <f>CONCATENATE("普段のお買い物の際に、食品の表示を確認している人の割合は",INT('データ（Q1～Q12)'!B109),".",ROUND('データ（Q1～Q12)'!B109,1)*10-INT('データ（Q1～Q12)'!B109)*10,"％となっている。")</f>
        <v>普段のお買い物の際に、食品の表示を確認している人の割合は80.4％となっている。</v>
      </c>
    </row>
    <row r="23" spans="2:11" s="7" customFormat="1" ht="14.25">
      <c r="B23" s="10" t="s">
        <v>74</v>
      </c>
    </row>
    <row r="26" spans="2:11">
      <c r="B26" s="9" t="s">
        <v>0</v>
      </c>
      <c r="C26" s="381" t="str">
        <f>CONCATENATE("確認している表示の内容は、「",'データ（Q1～Q12)'!F109,"」が最も多く",INT('データ（Q1～Q12)'!G109),".",ROUND('データ（Q1～Q12)'!G109,1)*10-INT('データ（Q1～Q12)'!G109)*10,"％、次いで「",'データ（Q1～Q12)'!F110,"」の",INT('データ（Q1～Q12)'!G110),".",ROUND('データ（Q1～Q12)'!G110,1)*10-INT('データ（Q1～Q12)'!G110)*10,"％、「",'データ（Q1～Q12)'!F111,"」の",INT('データ（Q1～Q12)'!G111),".",ROUND('データ（Q1～Q12)'!G111,1)*10-INT('データ（Q1～Q12)'!G111)*10,"％などとなっている。")</f>
        <v>確認している表示の内容は、「日付（消費期限、賞味期限など）」が最も多く99.0％、次いで「保存方法」の91.8％、「原産地、原産国」の91.2％などとなっている。</v>
      </c>
      <c r="D26" s="381"/>
      <c r="E26" s="381"/>
      <c r="F26" s="381"/>
      <c r="G26" s="381"/>
      <c r="H26" s="381"/>
      <c r="I26" s="381"/>
      <c r="J26" s="381"/>
      <c r="K26" s="381"/>
    </row>
    <row r="27" spans="2:11">
      <c r="C27" s="381"/>
      <c r="D27" s="381"/>
      <c r="E27" s="381"/>
      <c r="F27" s="381"/>
      <c r="G27" s="381"/>
      <c r="H27" s="381"/>
      <c r="I27" s="381"/>
      <c r="J27" s="381"/>
      <c r="K27" s="381"/>
    </row>
    <row r="30" spans="2:11" s="12" customFormat="1" ht="12">
      <c r="B30" s="17"/>
      <c r="C30" s="17"/>
      <c r="D30" s="17"/>
      <c r="E30" s="17"/>
    </row>
    <row r="31" spans="2:11" s="12" customFormat="1" ht="12">
      <c r="B31" s="17"/>
      <c r="C31" s="17"/>
      <c r="D31" s="17"/>
      <c r="E31" s="17"/>
    </row>
    <row r="32" spans="2:11" s="12" customFormat="1" ht="12">
      <c r="B32" s="17"/>
      <c r="C32" s="17"/>
      <c r="D32" s="17"/>
      <c r="E32" s="17"/>
    </row>
    <row r="33" spans="1:6" s="12" customFormat="1" ht="12">
      <c r="B33" s="17"/>
      <c r="C33" s="17"/>
      <c r="D33" s="17"/>
      <c r="E33" s="17"/>
    </row>
    <row r="34" spans="1:6" s="12" customFormat="1" ht="12">
      <c r="B34" s="17"/>
      <c r="C34" s="17"/>
      <c r="D34" s="17"/>
      <c r="E34" s="17"/>
    </row>
    <row r="35" spans="1:6" s="12" customFormat="1" ht="12">
      <c r="B35" s="17"/>
      <c r="C35" s="17"/>
      <c r="D35" s="17"/>
      <c r="E35" s="17"/>
    </row>
    <row r="36" spans="1:6" s="12" customFormat="1" ht="12">
      <c r="B36" s="17"/>
      <c r="C36" s="17"/>
      <c r="D36" s="17"/>
      <c r="E36" s="17"/>
    </row>
    <row r="37" spans="1:6" s="12" customFormat="1" ht="12">
      <c r="A37" s="400" t="s">
        <v>76</v>
      </c>
      <c r="B37" s="399" t="str">
        <f>'データ（Q1～Q12)'!F109</f>
        <v>日付（消費期限、賞味期限など）</v>
      </c>
      <c r="C37" s="399"/>
      <c r="D37" s="399"/>
      <c r="E37" s="399"/>
    </row>
    <row r="38" spans="1:6" s="12" customFormat="1" ht="12">
      <c r="A38" s="400"/>
      <c r="B38" s="399"/>
      <c r="C38" s="399"/>
      <c r="D38" s="399"/>
      <c r="E38" s="399"/>
    </row>
    <row r="39" spans="1:6" s="12" customFormat="1" ht="12">
      <c r="A39" s="37"/>
      <c r="B39" s="36"/>
      <c r="C39" s="36"/>
      <c r="D39" s="36"/>
      <c r="E39" s="36"/>
    </row>
    <row r="40" spans="1:6" s="12" customFormat="1" ht="12">
      <c r="A40" s="400" t="s">
        <v>77</v>
      </c>
      <c r="B40" s="399" t="str">
        <f>'データ（Q1～Q12)'!F110</f>
        <v>保存方法</v>
      </c>
      <c r="C40" s="399"/>
      <c r="D40" s="399"/>
      <c r="E40" s="399"/>
    </row>
    <row r="41" spans="1:6" s="12" customFormat="1" ht="12">
      <c r="A41" s="400"/>
      <c r="B41" s="399"/>
      <c r="C41" s="399"/>
      <c r="D41" s="399"/>
      <c r="E41" s="399"/>
    </row>
    <row r="42" spans="1:6" s="12" customFormat="1" ht="12">
      <c r="A42" s="37"/>
      <c r="B42" s="36"/>
      <c r="C42" s="36"/>
      <c r="D42" s="36"/>
      <c r="E42" s="36"/>
    </row>
    <row r="43" spans="1:6" s="12" customFormat="1" ht="13.5" customHeight="1">
      <c r="A43" s="400" t="s">
        <v>86</v>
      </c>
      <c r="B43" s="399" t="str">
        <f>'データ（Q1～Q12)'!F111</f>
        <v>原産地、原産国</v>
      </c>
      <c r="C43" s="399"/>
      <c r="D43" s="399"/>
      <c r="E43" s="399"/>
    </row>
    <row r="44" spans="1:6" ht="12" customHeight="1">
      <c r="A44" s="400"/>
      <c r="B44" s="399"/>
      <c r="C44" s="399"/>
      <c r="D44" s="399"/>
      <c r="E44" s="399"/>
      <c r="F44" s="12"/>
    </row>
    <row r="45" spans="1:6" s="12" customFormat="1" ht="12" customHeight="1">
      <c r="A45" s="46"/>
      <c r="B45" s="28"/>
      <c r="C45" s="28"/>
      <c r="D45" s="28"/>
      <c r="E45" s="28"/>
    </row>
    <row r="46" spans="1:6" s="12" customFormat="1" ht="12" customHeight="1">
      <c r="A46" s="398" t="s">
        <v>78</v>
      </c>
      <c r="B46" s="384" t="str">
        <f>'データ（Q1～Q12)'!F112</f>
        <v>製造業者名、販売業者名</v>
      </c>
      <c r="C46" s="384"/>
      <c r="D46" s="384"/>
      <c r="E46" s="384"/>
    </row>
    <row r="47" spans="1:6" s="12" customFormat="1" ht="12" customHeight="1">
      <c r="A47" s="398"/>
      <c r="B47" s="384"/>
      <c r="C47" s="384"/>
      <c r="D47" s="384"/>
      <c r="E47" s="384"/>
    </row>
    <row r="48" spans="1:6" s="12" customFormat="1" ht="12" customHeight="1">
      <c r="A48" s="1"/>
      <c r="B48" s="1"/>
      <c r="C48" s="1"/>
      <c r="D48" s="1"/>
      <c r="E48" s="1"/>
    </row>
    <row r="49" spans="1:16" s="12" customFormat="1" ht="12" customHeight="1">
      <c r="A49" s="392" t="s">
        <v>79</v>
      </c>
      <c r="B49" s="384" t="str">
        <f>'データ（Q1～Q12)'!F113</f>
        <v>原材料名、食品添加物名、アレルギー物質名</v>
      </c>
      <c r="C49" s="384"/>
      <c r="D49" s="384"/>
      <c r="E49" s="384"/>
    </row>
    <row r="50" spans="1:16" s="12" customFormat="1" ht="13.5" customHeight="1">
      <c r="A50" s="392"/>
      <c r="B50" s="384"/>
      <c r="C50" s="384"/>
      <c r="D50" s="384"/>
      <c r="E50" s="384"/>
    </row>
    <row r="51" spans="1:16" s="12" customFormat="1" ht="12">
      <c r="A51" s="30"/>
      <c r="B51" s="18"/>
      <c r="C51" s="18"/>
      <c r="D51" s="18"/>
      <c r="E51" s="18"/>
    </row>
    <row r="52" spans="1:16" s="12" customFormat="1" ht="13.5" customHeight="1">
      <c r="A52" s="400" t="s">
        <v>80</v>
      </c>
      <c r="B52" s="399" t="str">
        <f>'データ（Q1～Q12)'!F114</f>
        <v>遺伝子組換え食品であるかどうか</v>
      </c>
      <c r="C52" s="399"/>
      <c r="D52" s="399"/>
      <c r="E52" s="399"/>
    </row>
    <row r="53" spans="1:16" s="12" customFormat="1" ht="12">
      <c r="A53" s="400"/>
      <c r="B53" s="399"/>
      <c r="C53" s="399"/>
      <c r="D53" s="399"/>
      <c r="E53" s="399"/>
    </row>
    <row r="54" spans="1:16" s="12" customFormat="1" ht="12">
      <c r="A54" s="35"/>
      <c r="B54" s="35"/>
      <c r="C54" s="36"/>
      <c r="D54" s="36"/>
      <c r="E54" s="36"/>
    </row>
    <row r="55" spans="1:16" s="12" customFormat="1" ht="13.5" customHeight="1">
      <c r="A55" s="398" t="s">
        <v>163</v>
      </c>
      <c r="B55" s="399" t="str">
        <f>'データ（Q1～Q12)'!F115</f>
        <v>その他</v>
      </c>
      <c r="C55" s="399"/>
      <c r="D55" s="399"/>
      <c r="E55" s="399"/>
    </row>
    <row r="56" spans="1:16" s="12" customFormat="1" ht="12">
      <c r="A56" s="398"/>
      <c r="B56" s="399"/>
      <c r="C56" s="399"/>
      <c r="D56" s="399"/>
      <c r="E56" s="399"/>
    </row>
    <row r="57" spans="1:16" s="12" customFormat="1" ht="12">
      <c r="C57" s="17"/>
      <c r="D57" s="17"/>
      <c r="E57" s="17"/>
    </row>
    <row r="58" spans="1:16" s="12" customFormat="1" ht="12">
      <c r="A58" s="29"/>
      <c r="B58" s="17"/>
      <c r="C58" s="17"/>
      <c r="D58" s="17"/>
      <c r="E58" s="17"/>
      <c r="P58" s="42"/>
    </row>
    <row r="59" spans="1:16" s="12" customFormat="1" ht="12">
      <c r="A59" s="29"/>
      <c r="B59" s="17"/>
      <c r="C59" s="17"/>
      <c r="D59" s="17"/>
      <c r="E59" s="17"/>
    </row>
    <row r="60" spans="1:16" s="12" customFormat="1" ht="12">
      <c r="B60" s="17"/>
      <c r="C60" s="17"/>
      <c r="D60" s="17"/>
      <c r="E60" s="17"/>
    </row>
    <row r="61" spans="1:16" s="12" customFormat="1" ht="12">
      <c r="B61" s="17"/>
      <c r="C61" s="17"/>
      <c r="D61" s="17"/>
      <c r="E61" s="17"/>
    </row>
  </sheetData>
  <mergeCells count="16">
    <mergeCell ref="B3:K4"/>
    <mergeCell ref="A55:A56"/>
    <mergeCell ref="B55:E56"/>
    <mergeCell ref="C26:K27"/>
    <mergeCell ref="A37:A38"/>
    <mergeCell ref="B37:E38"/>
    <mergeCell ref="A40:A41"/>
    <mergeCell ref="B40:E41"/>
    <mergeCell ref="A43:A44"/>
    <mergeCell ref="B43:E44"/>
    <mergeCell ref="A49:A50"/>
    <mergeCell ref="B49:E50"/>
    <mergeCell ref="A46:A47"/>
    <mergeCell ref="B46:E47"/>
    <mergeCell ref="A52:A53"/>
    <mergeCell ref="B52:E53"/>
  </mergeCells>
  <phoneticPr fontId="2"/>
  <printOptions horizontalCentered="1"/>
  <pageMargins left="0.70866141732283472" right="0.70866141732283472" top="0.74803149606299213" bottom="0.74803149606299213" header="0.31496062992125984" footer="0.31496062992125984"/>
  <pageSetup paperSize="9" scale="97" firstPageNumber="13" orientation="portrait" useFirstPageNumber="1" horizontalDpi="300" verticalDpi="300" r:id="rId1"/>
  <headerFooter>
    <oddFooter>&amp;C&amp;A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71062-DCD4-47AF-98E9-22EDA98CD974}">
  <sheetPr>
    <tabColor theme="9"/>
  </sheetPr>
  <dimension ref="B1:K35"/>
  <sheetViews>
    <sheetView zoomScaleNormal="100" workbookViewId="0"/>
  </sheetViews>
  <sheetFormatPr defaultColWidth="9" defaultRowHeight="13.5"/>
  <cols>
    <col min="1" max="1" width="1.125" style="2" customWidth="1"/>
    <col min="2" max="2" width="2.125" style="2" customWidth="1"/>
    <col min="3" max="3" width="12.125" style="2" customWidth="1"/>
    <col min="4" max="10" width="9" style="2"/>
    <col min="11" max="11" width="9.125" style="2" customWidth="1"/>
    <col min="12" max="12" width="1.125" style="2" customWidth="1"/>
    <col min="13" max="16384" width="9" style="2"/>
  </cols>
  <sheetData>
    <row r="1" spans="2:11" s="7" customFormat="1" ht="14.25">
      <c r="B1" s="10" t="s">
        <v>75</v>
      </c>
    </row>
    <row r="2" spans="2:11">
      <c r="B2" s="14"/>
    </row>
    <row r="3" spans="2:11">
      <c r="B3" s="14"/>
    </row>
    <row r="5" spans="2:11">
      <c r="B5" s="9" t="s">
        <v>0</v>
      </c>
      <c r="C5" s="388" t="str">
        <f>CONCATENATE("確認していない理由は、「",'データ（Q1～Q12)'!K108,"」が最も多く",INT('データ（Q1～Q12)'!K109),".",ROUND('データ（Q1～Q12)'!K109,1)*10-INT('データ（Q1～Q12)'!K109)*10,"％、次いで「",'データ（Q1～Q12)'!L108,"」の",INT('データ（Q1～Q12)'!L109),".",ROUND('データ（Q1～Q12)'!L109,1)*10-INT('データ（Q1～Q12)'!L109)*10,"％、「",'データ（Q1～Q12)'!M108,"」の",INT('データ（Q1～Q12)'!M109),".",ROUND('データ（Q1～Q12)'!M109,1)*10-INT('データ（Q1～Q12)'!M109)*10,"％などとなっている。")</f>
        <v>確認していない理由は、「表示内容より価格を重視しているから」が最も多く39.8％、次いで「表示に関心がないから」の31.9％、「表示を確認することが面倒くさいから」の30.1％などとなっている。</v>
      </c>
      <c r="D5" s="388"/>
      <c r="E5" s="388"/>
      <c r="F5" s="388"/>
      <c r="G5" s="388"/>
      <c r="H5" s="388"/>
      <c r="I5" s="388"/>
      <c r="J5" s="388"/>
      <c r="K5" s="388"/>
    </row>
    <row r="6" spans="2:11">
      <c r="B6" s="9"/>
      <c r="C6" s="388"/>
      <c r="D6" s="388"/>
      <c r="E6" s="388"/>
      <c r="F6" s="388"/>
      <c r="G6" s="388"/>
      <c r="H6" s="388"/>
      <c r="I6" s="388"/>
      <c r="J6" s="388"/>
      <c r="K6" s="388"/>
    </row>
    <row r="7" spans="2:11">
      <c r="C7" s="388"/>
      <c r="D7" s="388"/>
      <c r="E7" s="388"/>
      <c r="F7" s="388"/>
      <c r="G7" s="388"/>
      <c r="H7" s="388"/>
      <c r="I7" s="388"/>
      <c r="J7" s="388"/>
      <c r="K7" s="388"/>
    </row>
    <row r="11" spans="2:11" s="12" customFormat="1" ht="12">
      <c r="B11" s="17"/>
      <c r="C11" s="17"/>
      <c r="D11" s="17"/>
      <c r="E11" s="17"/>
    </row>
    <row r="12" spans="2:11" s="12" customFormat="1" ht="12">
      <c r="B12" s="17"/>
      <c r="C12" s="17"/>
      <c r="D12" s="17"/>
      <c r="E12" s="17"/>
    </row>
    <row r="13" spans="2:11" s="12" customFormat="1" ht="12">
      <c r="B13" s="17"/>
      <c r="C13" s="17"/>
      <c r="D13" s="17"/>
      <c r="E13" s="17"/>
    </row>
    <row r="14" spans="2:11" s="12" customFormat="1" ht="12">
      <c r="B14" s="20" t="s">
        <v>76</v>
      </c>
      <c r="C14" s="17" t="str">
        <f>'データ（Q1～Q12)'!K108</f>
        <v>表示内容より価格を重視しているから</v>
      </c>
      <c r="D14" s="17"/>
      <c r="E14" s="17"/>
    </row>
    <row r="15" spans="2:11" s="12" customFormat="1" ht="12">
      <c r="B15" s="20"/>
      <c r="C15" s="17"/>
      <c r="D15" s="17"/>
      <c r="E15" s="17"/>
    </row>
    <row r="16" spans="2:11" s="12" customFormat="1" ht="12">
      <c r="D16" s="17"/>
      <c r="E16" s="17"/>
    </row>
    <row r="17" spans="2:5" s="12" customFormat="1" ht="13.5" customHeight="1">
      <c r="B17" s="20" t="s">
        <v>77</v>
      </c>
      <c r="C17" s="17" t="str">
        <f>'データ（Q1～Q12)'!L108</f>
        <v>表示に関心がないから</v>
      </c>
      <c r="D17" s="17"/>
      <c r="E17" s="17"/>
    </row>
    <row r="18" spans="2:5" s="12" customFormat="1" ht="13.5" customHeight="1">
      <c r="D18" s="17"/>
      <c r="E18" s="17"/>
    </row>
    <row r="19" spans="2:5" s="12" customFormat="1" ht="13.5" customHeight="1">
      <c r="B19" s="20"/>
      <c r="C19" s="17"/>
      <c r="D19" s="17"/>
      <c r="E19" s="17"/>
    </row>
    <row r="20" spans="2:5" s="12" customFormat="1" ht="13.5" customHeight="1">
      <c r="B20" s="20" t="s">
        <v>86</v>
      </c>
      <c r="C20" s="17" t="str">
        <f>'データ（Q1～Q12)'!M108</f>
        <v>表示を確認することが面倒くさいから</v>
      </c>
      <c r="D20" s="17"/>
      <c r="E20" s="17"/>
    </row>
    <row r="21" spans="2:5" s="12" customFormat="1" ht="13.5" customHeight="1">
      <c r="D21" s="1"/>
      <c r="E21" s="17"/>
    </row>
    <row r="22" spans="2:5" s="12" customFormat="1" ht="12" customHeight="1">
      <c r="D22" s="17"/>
      <c r="E22" s="17"/>
    </row>
    <row r="23" spans="2:5" s="12" customFormat="1" ht="12">
      <c r="B23" s="19" t="s">
        <v>78</v>
      </c>
      <c r="C23" s="378" t="str">
        <f>'データ（Q1～Q12)'!N108</f>
        <v>表示内容より手軽さを重視しているから</v>
      </c>
      <c r="D23" s="379"/>
      <c r="E23" s="379"/>
    </row>
    <row r="24" spans="2:5" s="12" customFormat="1" ht="12">
      <c r="C24" s="379"/>
      <c r="D24" s="379"/>
      <c r="E24" s="379"/>
    </row>
    <row r="25" spans="2:5" s="12" customFormat="1" ht="12" customHeight="1">
      <c r="D25" s="17"/>
      <c r="E25" s="17"/>
    </row>
    <row r="26" spans="2:5" s="12" customFormat="1" ht="12" customHeight="1">
      <c r="B26" s="213" t="s">
        <v>79</v>
      </c>
      <c r="C26" s="32" t="str">
        <f>'データ（Q1～Q12)'!O108</f>
        <v>表示が判りにくいから</v>
      </c>
      <c r="D26" s="17"/>
      <c r="E26" s="32"/>
    </row>
    <row r="27" spans="2:5" s="12" customFormat="1" ht="12">
      <c r="D27" s="17"/>
      <c r="E27" s="32"/>
    </row>
    <row r="28" spans="2:5" s="12" customFormat="1" ht="12" customHeight="1">
      <c r="D28" s="17"/>
      <c r="E28" s="17"/>
    </row>
    <row r="29" spans="2:5" s="12" customFormat="1" ht="12">
      <c r="B29" s="20" t="s">
        <v>99</v>
      </c>
      <c r="C29" s="17" t="str">
        <f>'データ（Q1～Q12)'!P108</f>
        <v>表示が信用できないから</v>
      </c>
      <c r="D29" s="17"/>
      <c r="E29" s="17"/>
    </row>
    <row r="30" spans="2:5" s="12" customFormat="1" ht="12">
      <c r="D30" s="17"/>
      <c r="E30" s="17"/>
    </row>
    <row r="31" spans="2:5" s="12" customFormat="1" ht="12">
      <c r="D31" s="17"/>
      <c r="E31" s="17"/>
    </row>
    <row r="32" spans="2:5" s="12" customFormat="1" ht="12">
      <c r="B32" s="19" t="s">
        <v>81</v>
      </c>
      <c r="C32" s="17" t="str">
        <f>'データ（Q1～Q12)'!Q108</f>
        <v>その他</v>
      </c>
      <c r="D32" s="17"/>
      <c r="E32" s="17"/>
    </row>
    <row r="33" spans="2:5" s="12" customFormat="1">
      <c r="B33" s="2"/>
      <c r="C33" s="2"/>
      <c r="D33" s="2"/>
      <c r="E33" s="17"/>
    </row>
    <row r="34" spans="2:5" s="12" customFormat="1">
      <c r="B34" s="2"/>
      <c r="C34" s="2"/>
      <c r="D34" s="2"/>
      <c r="E34" s="17"/>
    </row>
    <row r="35" spans="2:5" s="12" customFormat="1">
      <c r="B35" s="19" t="s">
        <v>82</v>
      </c>
      <c r="C35" s="17" t="str">
        <f>'データ（Q1～Q12)'!R108</f>
        <v>不明</v>
      </c>
      <c r="D35" s="2"/>
      <c r="E35" s="17"/>
    </row>
  </sheetData>
  <mergeCells count="2">
    <mergeCell ref="C5:K7"/>
    <mergeCell ref="C23:E24"/>
  </mergeCells>
  <phoneticPr fontId="2"/>
  <printOptions horizontalCentered="1"/>
  <pageMargins left="0.70866141732283472" right="0.70866141732283472" top="0.74803149606299213" bottom="0.74803149606299213" header="0.31496062992125984" footer="0.31496062992125984"/>
  <pageSetup paperSize="9" scale="98" firstPageNumber="13" orientation="portrait" useFirstPageNumber="1" horizontalDpi="300" verticalDpi="300" r:id="rId1"/>
  <headerFooter>
    <oddFooter>&amp;C&amp;A</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E1541-F97B-4111-A9DD-681C7D483837}">
  <sheetPr>
    <tabColor theme="9"/>
  </sheetPr>
  <dimension ref="B2:K32"/>
  <sheetViews>
    <sheetView zoomScaleNormal="100" workbookViewId="0">
      <selection activeCell="P41" sqref="P41"/>
    </sheetView>
  </sheetViews>
  <sheetFormatPr defaultColWidth="9" defaultRowHeight="17.25"/>
  <cols>
    <col min="1" max="1" width="1.125" style="8" customWidth="1"/>
    <col min="2" max="2" width="5.25" style="8" customWidth="1"/>
    <col min="3" max="11" width="9" style="8"/>
    <col min="12" max="12" width="1.125" style="8" customWidth="1"/>
    <col min="13" max="16384" width="9" style="8"/>
  </cols>
  <sheetData>
    <row r="2" spans="2:11" ht="17.25" customHeight="1">
      <c r="B2" s="387" t="s">
        <v>106</v>
      </c>
      <c r="C2" s="387"/>
      <c r="D2" s="387"/>
      <c r="E2" s="387"/>
      <c r="F2" s="387"/>
      <c r="G2" s="387"/>
      <c r="H2" s="387"/>
      <c r="I2" s="387"/>
      <c r="J2" s="387"/>
      <c r="K2" s="387"/>
    </row>
    <row r="3" spans="2:11">
      <c r="B3" s="387"/>
      <c r="C3" s="387"/>
      <c r="D3" s="387"/>
      <c r="E3" s="387"/>
      <c r="F3" s="387"/>
      <c r="G3" s="387"/>
      <c r="H3" s="387"/>
      <c r="I3" s="387"/>
      <c r="J3" s="387"/>
      <c r="K3" s="387"/>
    </row>
    <row r="4" spans="2:11" s="22" customFormat="1">
      <c r="B4" s="40" t="s">
        <v>108</v>
      </c>
      <c r="D4" s="23"/>
      <c r="E4" s="23"/>
      <c r="F4" s="23"/>
      <c r="G4" s="23"/>
      <c r="H4" s="23"/>
      <c r="I4" s="23"/>
      <c r="J4" s="23"/>
      <c r="K4" s="23"/>
    </row>
    <row r="18" spans="2:11" s="22" customFormat="1">
      <c r="B18" s="40" t="s">
        <v>101</v>
      </c>
      <c r="D18" s="23"/>
      <c r="E18" s="23"/>
      <c r="F18" s="23"/>
      <c r="G18" s="23"/>
      <c r="H18" s="23"/>
      <c r="I18" s="23"/>
      <c r="J18" s="23"/>
      <c r="K18" s="23"/>
    </row>
    <row r="32" spans="2:11" s="22" customFormat="1">
      <c r="B32" s="40" t="s">
        <v>100</v>
      </c>
      <c r="D32" s="23"/>
      <c r="E32" s="23"/>
      <c r="F32" s="23"/>
      <c r="G32" s="23"/>
      <c r="H32" s="23"/>
      <c r="I32" s="23"/>
      <c r="J32" s="23"/>
      <c r="K32" s="23"/>
    </row>
  </sheetData>
  <mergeCells count="1">
    <mergeCell ref="B2:K3"/>
  </mergeCells>
  <phoneticPr fontId="2"/>
  <printOptions horizontalCentered="1"/>
  <pageMargins left="0.70866141732283472" right="0.70866141732283472" top="0.74803149606299213" bottom="0.74803149606299213" header="0.31496062992125984" footer="0.31496062992125984"/>
  <pageSetup paperSize="9" scale="98" firstPageNumber="13" orientation="portrait" useFirstPageNumber="1" horizontalDpi="300" verticalDpi="300" r:id="rId1"/>
  <headerFooter>
    <oddFooter>&amp;C&amp;A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ACD9B-8AEA-4AFC-8C1D-0DF2DF653545}">
  <sheetPr>
    <tabColor theme="9"/>
  </sheetPr>
  <dimension ref="A1:K61"/>
  <sheetViews>
    <sheetView zoomScaleNormal="100" workbookViewId="0"/>
  </sheetViews>
  <sheetFormatPr defaultColWidth="9" defaultRowHeight="13.5"/>
  <cols>
    <col min="1" max="1" width="2.25" style="2" customWidth="1"/>
    <col min="2" max="2" width="5.25" style="2" customWidth="1"/>
    <col min="3" max="10" width="9" style="2"/>
    <col min="11" max="11" width="9.125" style="2" customWidth="1"/>
    <col min="12" max="12" width="1.125" style="2" customWidth="1"/>
    <col min="13" max="16384" width="9" style="2"/>
  </cols>
  <sheetData>
    <row r="1" spans="2:11" s="6" customFormat="1" ht="18.75">
      <c r="B1" s="38" t="s">
        <v>66</v>
      </c>
      <c r="D1" s="38" t="s">
        <v>164</v>
      </c>
    </row>
    <row r="3" spans="2:11" s="7" customFormat="1" ht="14.25">
      <c r="B3" s="380" t="s">
        <v>165</v>
      </c>
      <c r="C3" s="380"/>
      <c r="D3" s="380"/>
      <c r="E3" s="380"/>
      <c r="F3" s="380"/>
      <c r="G3" s="380"/>
      <c r="H3" s="380"/>
      <c r="I3" s="380"/>
      <c r="J3" s="380"/>
      <c r="K3" s="380"/>
    </row>
    <row r="4" spans="2:11" s="7" customFormat="1" ht="14.25">
      <c r="B4" s="380"/>
      <c r="C4" s="380"/>
      <c r="D4" s="380"/>
      <c r="E4" s="380"/>
      <c r="F4" s="380"/>
      <c r="G4" s="380"/>
      <c r="H4" s="380"/>
      <c r="I4" s="380"/>
      <c r="J4" s="380"/>
      <c r="K4" s="380"/>
    </row>
    <row r="6" spans="2:11" s="8" customFormat="1" ht="17.25">
      <c r="B6" s="39" t="str">
        <f>CONCATENATE("県内産の工芸品を利用している人は",'データ（Q1～Q12)'!B122,"")</f>
        <v>県内産の工芸品を利用している人は２割台後半</v>
      </c>
    </row>
    <row r="8" spans="2:11">
      <c r="B8" s="9" t="s">
        <v>166</v>
      </c>
      <c r="C8" s="2" t="str">
        <f>CONCATENATE("普段、県内産の工芸品を利用している人の割合は",INT('データ（Q1～Q12)'!B120),".",ROUND('データ（Q1～Q12)'!B120,1)*10-INT('データ（Q1～Q12)'!B120)*10,"％となっている。")</f>
        <v>普段、県内産の工芸品を利用している人の割合は26.4％となっている。</v>
      </c>
    </row>
    <row r="23" spans="2:11" s="7" customFormat="1" ht="14.25">
      <c r="B23" s="10" t="s">
        <v>67</v>
      </c>
    </row>
    <row r="25" spans="2:11" ht="13.5" customHeight="1">
      <c r="B25" s="9" t="s">
        <v>166</v>
      </c>
      <c r="C25" s="56" t="str">
        <f>CONCATENATE("利用している品目は、「",'データ（Q1～Q12)'!F120,"」が最も多く",INT('データ（Q1～Q12)'!G120),".",ROUND('データ（Q1～Q12)'!G120,1)*10-INT('データ（Q1～Q12)'!G120)*10,"％となっている。")</f>
        <v>利用している品目は、「南部鉄器」が最も多く65.9％となっている。</v>
      </c>
      <c r="D25" s="48"/>
      <c r="E25" s="48"/>
      <c r="F25" s="48"/>
      <c r="G25" s="48"/>
      <c r="H25" s="48"/>
      <c r="I25" s="48"/>
      <c r="J25" s="48"/>
      <c r="K25" s="48"/>
    </row>
    <row r="26" spans="2:11">
      <c r="B26" s="9" t="s">
        <v>166</v>
      </c>
      <c r="C26" s="56" t="str">
        <f>CONCATENATE("一方、「",'データ（Q1～Q12)'!F130,"」を利用している人が",INT('データ（Q1～Q12)'!G130),".",ROUND('データ（Q1～Q12)'!G130,1)*10-INT('データ（Q1～Q12)'!G130)*10,"％と最も少ない。")</f>
        <v>一方、「紫根染」を利用している人が10.1％と最も少ない。</v>
      </c>
      <c r="D26" s="48"/>
      <c r="E26" s="48"/>
      <c r="F26" s="48"/>
      <c r="G26" s="48"/>
      <c r="H26" s="48"/>
      <c r="I26" s="48"/>
      <c r="J26" s="48"/>
      <c r="K26" s="48"/>
    </row>
    <row r="27" spans="2:11" ht="13.5" customHeight="1">
      <c r="B27" s="9" t="s">
        <v>0</v>
      </c>
      <c r="C27" s="381" t="str">
        <f>CONCATENATE("利用している理由は、「",'データ（Q1～Q12)'!K119,"」が最も多く",INT('データ（Q1～Q12)'!K120),".",ROUND('データ（Q1～Q12)'!K120,1)*10-INT('データ（Q1～Q12)'!K120)*10,"％、次いで「",'データ（Q1～Q12)'!L119,"」の",INT('データ（Q1～Q12)'!L120),".",ROUND('データ（Q1～Q12)'!L120,1)*10-INT('データ（Q1～Q12)'!L120)*10,"％などとなっている。")</f>
        <v>利用している理由は、「品質が良いから」が最も多く55.4％、次いで「県産品だから」の34.3％などとなっている。</v>
      </c>
      <c r="D27" s="381"/>
      <c r="E27" s="381"/>
      <c r="F27" s="381"/>
      <c r="G27" s="381"/>
      <c r="H27" s="381"/>
      <c r="I27" s="381"/>
      <c r="J27" s="381"/>
      <c r="K27" s="381"/>
    </row>
    <row r="28" spans="2:11">
      <c r="C28" s="381"/>
      <c r="D28" s="381"/>
      <c r="E28" s="381"/>
      <c r="F28" s="381"/>
      <c r="G28" s="381"/>
      <c r="H28" s="381"/>
      <c r="I28" s="381"/>
      <c r="J28" s="381"/>
      <c r="K28" s="381"/>
    </row>
    <row r="30" spans="2:11">
      <c r="B30" s="14" t="s">
        <v>203</v>
      </c>
    </row>
    <row r="32" spans="2:11" s="12" customFormat="1" ht="12">
      <c r="B32" s="17"/>
      <c r="C32" s="17"/>
      <c r="D32" s="17"/>
      <c r="E32" s="17"/>
    </row>
    <row r="33" spans="1:5" s="12" customFormat="1" ht="12">
      <c r="B33" s="17"/>
      <c r="C33" s="17"/>
      <c r="D33" s="17"/>
      <c r="E33" s="17"/>
    </row>
    <row r="34" spans="1:5" s="12" customFormat="1" ht="12">
      <c r="B34" s="17"/>
      <c r="C34" s="17"/>
      <c r="D34" s="17"/>
      <c r="E34" s="17"/>
    </row>
    <row r="35" spans="1:5" s="12" customFormat="1" ht="12">
      <c r="B35" s="17"/>
      <c r="C35" s="17"/>
      <c r="D35" s="17"/>
      <c r="E35" s="17"/>
    </row>
    <row r="36" spans="1:5" s="12" customFormat="1" ht="11.85" customHeight="1">
      <c r="A36" s="29" t="s">
        <v>167</v>
      </c>
      <c r="B36" s="17" t="str">
        <f>'データ（Q1～Q12)'!F120</f>
        <v>南部鉄器</v>
      </c>
      <c r="C36" s="17"/>
      <c r="D36" s="17"/>
      <c r="E36" s="17"/>
    </row>
    <row r="37" spans="1:5" s="12" customFormat="1" ht="11.85" customHeight="1">
      <c r="A37" s="29"/>
      <c r="B37" s="17"/>
      <c r="C37" s="17"/>
      <c r="D37" s="17"/>
      <c r="E37" s="17"/>
    </row>
    <row r="38" spans="1:5" s="12" customFormat="1" ht="11.85" customHeight="1">
      <c r="A38" s="29" t="s">
        <v>168</v>
      </c>
      <c r="B38" s="17" t="str">
        <f>'データ（Q1～Q12)'!F121</f>
        <v>秀衡塗</v>
      </c>
      <c r="C38" s="17"/>
      <c r="D38" s="17"/>
      <c r="E38" s="17"/>
    </row>
    <row r="39" spans="1:5" s="12" customFormat="1" ht="11.85" customHeight="1">
      <c r="A39" s="29"/>
      <c r="B39" s="17"/>
      <c r="C39" s="17"/>
      <c r="D39" s="17"/>
      <c r="E39" s="17"/>
    </row>
    <row r="40" spans="1:5" s="12" customFormat="1" ht="11.85" customHeight="1">
      <c r="A40" s="29" t="s">
        <v>169</v>
      </c>
      <c r="B40" s="17" t="str">
        <f>'データ（Q1～Q12)'!F122</f>
        <v>木工品</v>
      </c>
      <c r="C40" s="17"/>
      <c r="D40" s="17"/>
      <c r="E40" s="17"/>
    </row>
    <row r="41" spans="1:5" s="12" customFormat="1" ht="11.85" customHeight="1">
      <c r="A41" s="29"/>
      <c r="B41" s="17"/>
      <c r="C41" s="17"/>
      <c r="D41" s="17"/>
      <c r="E41" s="17"/>
    </row>
    <row r="42" spans="1:5" s="12" customFormat="1" ht="11.85" customHeight="1">
      <c r="A42" s="29" t="s">
        <v>78</v>
      </c>
      <c r="B42" s="17" t="str">
        <f>'データ（Q1～Q12)'!F123</f>
        <v>竹細工</v>
      </c>
      <c r="C42" s="17"/>
      <c r="D42" s="17"/>
      <c r="E42" s="17"/>
    </row>
    <row r="43" spans="1:5" s="12" customFormat="1" ht="11.85" customHeight="1">
      <c r="A43" s="29"/>
      <c r="B43" s="17"/>
      <c r="C43" s="17"/>
      <c r="D43" s="17"/>
      <c r="E43" s="17"/>
    </row>
    <row r="44" spans="1:5" s="12" customFormat="1" ht="11.85" customHeight="1">
      <c r="A44" s="29" t="s">
        <v>79</v>
      </c>
      <c r="B44" s="17" t="str">
        <f>'データ（Q1～Q12)'!F124</f>
        <v>浄法寺塗</v>
      </c>
      <c r="C44" s="17"/>
      <c r="D44" s="17"/>
      <c r="E44" s="17"/>
    </row>
    <row r="45" spans="1:5" ht="11.85" customHeight="1">
      <c r="A45" s="29"/>
      <c r="B45" s="17"/>
      <c r="C45" s="17"/>
      <c r="D45" s="17"/>
      <c r="E45" s="17"/>
    </row>
    <row r="46" spans="1:5" s="12" customFormat="1" ht="11.85" customHeight="1">
      <c r="A46" s="29" t="s">
        <v>80</v>
      </c>
      <c r="B46" s="17" t="str">
        <f>'データ（Q1～Q12)'!F125</f>
        <v>琥珀</v>
      </c>
      <c r="C46" s="17"/>
      <c r="D46" s="17"/>
      <c r="E46" s="17"/>
    </row>
    <row r="47" spans="1:5" s="12" customFormat="1" ht="11.85" customHeight="1">
      <c r="A47" s="29"/>
      <c r="B47" s="17"/>
      <c r="C47" s="17"/>
      <c r="D47" s="17"/>
      <c r="E47" s="17"/>
    </row>
    <row r="48" spans="1:5" s="12" customFormat="1" ht="11.85" customHeight="1">
      <c r="A48" s="29" t="s">
        <v>170</v>
      </c>
      <c r="B48" s="17" t="str">
        <f>'データ（Q1～Q12)'!F126</f>
        <v>南部古代型染</v>
      </c>
      <c r="C48" s="17"/>
      <c r="D48" s="17"/>
      <c r="E48" s="17"/>
    </row>
    <row r="49" spans="1:5" s="12" customFormat="1" ht="11.85" customHeight="1">
      <c r="A49" s="29"/>
      <c r="B49" s="17"/>
      <c r="C49" s="17"/>
      <c r="D49" s="17"/>
      <c r="E49" s="17"/>
    </row>
    <row r="50" spans="1:5" s="12" customFormat="1" ht="11.85" customHeight="1">
      <c r="A50" s="29" t="s">
        <v>82</v>
      </c>
      <c r="B50" s="17" t="str">
        <f>'データ（Q1～Q12)'!F127</f>
        <v>ホームスパン</v>
      </c>
      <c r="C50" s="17"/>
      <c r="D50" s="17"/>
      <c r="E50" s="17"/>
    </row>
    <row r="51" spans="1:5" s="12" customFormat="1" ht="11.85" customHeight="1">
      <c r="A51" s="29"/>
      <c r="B51" s="17"/>
      <c r="C51" s="17"/>
      <c r="D51" s="17"/>
      <c r="E51" s="17"/>
    </row>
    <row r="52" spans="1:5" s="12" customFormat="1" ht="11.85" customHeight="1">
      <c r="A52" s="29" t="s">
        <v>83</v>
      </c>
      <c r="B52" s="17" t="str">
        <f>'データ（Q1～Q12)'!F128</f>
        <v>南部裂織</v>
      </c>
      <c r="C52" s="17"/>
      <c r="D52" s="17"/>
      <c r="E52" s="17"/>
    </row>
    <row r="53" spans="1:5" s="12" customFormat="1" ht="11.85" customHeight="1">
      <c r="A53" s="29"/>
      <c r="B53" s="17"/>
      <c r="C53" s="17"/>
      <c r="D53" s="17"/>
      <c r="E53" s="17"/>
    </row>
    <row r="54" spans="1:5" s="12" customFormat="1" ht="11.85" customHeight="1">
      <c r="A54" s="29" t="s">
        <v>84</v>
      </c>
      <c r="B54" s="17" t="str">
        <f>'データ（Q1～Q12)'!F129</f>
        <v>岩谷堂箪笥</v>
      </c>
      <c r="C54" s="17"/>
      <c r="D54" s="17"/>
      <c r="E54" s="17"/>
    </row>
    <row r="55" spans="1:5" s="12" customFormat="1" ht="11.85" customHeight="1">
      <c r="A55" s="29"/>
      <c r="B55" s="17"/>
      <c r="C55" s="17"/>
      <c r="D55" s="17"/>
      <c r="E55" s="17"/>
    </row>
    <row r="56" spans="1:5" s="12" customFormat="1" ht="11.85" customHeight="1">
      <c r="A56" s="29" t="s">
        <v>85</v>
      </c>
      <c r="B56" s="17" t="str">
        <f>'データ（Q1～Q12)'!F130</f>
        <v>紫根染</v>
      </c>
      <c r="C56" s="17"/>
      <c r="D56" s="17"/>
      <c r="E56" s="17"/>
    </row>
    <row r="57" spans="1:5" s="12" customFormat="1" ht="11.85" customHeight="1">
      <c r="A57" s="29"/>
      <c r="B57" s="17"/>
      <c r="C57" s="17"/>
      <c r="D57" s="17"/>
      <c r="E57" s="17"/>
    </row>
    <row r="58" spans="1:5" s="12" customFormat="1" ht="11.85" customHeight="1">
      <c r="A58" s="29" t="s">
        <v>171</v>
      </c>
      <c r="B58" s="17" t="str">
        <f>'データ（Q1～Q12)'!F131</f>
        <v>その他</v>
      </c>
      <c r="C58" s="17"/>
      <c r="D58" s="17"/>
      <c r="E58" s="17"/>
    </row>
    <row r="59" spans="1:5" s="12" customFormat="1" ht="11.85" customHeight="1">
      <c r="A59" s="29"/>
      <c r="B59" s="17"/>
      <c r="C59" s="17"/>
      <c r="D59" s="17"/>
      <c r="E59" s="17"/>
    </row>
    <row r="60" spans="1:5" s="12" customFormat="1" ht="12">
      <c r="B60" s="17"/>
      <c r="C60" s="17"/>
      <c r="D60" s="17"/>
      <c r="E60" s="17"/>
    </row>
    <row r="61" spans="1:5" s="12" customFormat="1" ht="12">
      <c r="B61" s="17"/>
      <c r="C61" s="17"/>
      <c r="D61" s="17"/>
      <c r="E61" s="17"/>
    </row>
  </sheetData>
  <mergeCells count="2">
    <mergeCell ref="B3:K4"/>
    <mergeCell ref="C27:K28"/>
  </mergeCells>
  <phoneticPr fontId="2"/>
  <printOptions horizontalCentered="1"/>
  <pageMargins left="0.70866141732283472" right="0.70866141732283472" top="0.74803149606299213" bottom="0.74803149606299213" header="0.31496062992125984" footer="0.31496062992125984"/>
  <pageSetup paperSize="9" scale="95" firstPageNumber="13" orientation="portrait" useFirstPageNumber="1" horizontalDpi="300" verticalDpi="300" r:id="rId1"/>
  <headerFooter>
    <oddFooter>&amp;C&amp;A</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80816-296C-4FCE-A61A-942B0992BFFF}">
  <sheetPr>
    <tabColor theme="9"/>
  </sheetPr>
  <dimension ref="B1:O47"/>
  <sheetViews>
    <sheetView zoomScaleNormal="100" workbookViewId="0"/>
  </sheetViews>
  <sheetFormatPr defaultColWidth="9" defaultRowHeight="13.5"/>
  <cols>
    <col min="1" max="1" width="1.125" style="2" customWidth="1"/>
    <col min="2" max="2" width="5.25" style="2" customWidth="1"/>
    <col min="3" max="3" width="9" style="2"/>
    <col min="4" max="5" width="4.5" style="2" customWidth="1"/>
    <col min="6" max="7" width="9" style="2"/>
    <col min="8" max="9" width="2.25" style="2" customWidth="1"/>
    <col min="10" max="10" width="3.375" style="2" customWidth="1"/>
    <col min="11" max="11" width="9" style="2"/>
    <col min="12" max="13" width="4.5" style="2" customWidth="1"/>
    <col min="14" max="14" width="9" style="2"/>
    <col min="15" max="15" width="9.125" style="2" customWidth="1"/>
    <col min="16" max="16" width="1.125" style="2" customWidth="1"/>
    <col min="17" max="16384" width="9" style="2"/>
  </cols>
  <sheetData>
    <row r="1" spans="2:6">
      <c r="B1" s="14" t="s">
        <v>204</v>
      </c>
    </row>
    <row r="3" spans="2:6" s="12" customFormat="1" ht="12">
      <c r="B3" s="17"/>
      <c r="C3" s="17"/>
      <c r="D3" s="17"/>
      <c r="E3" s="17"/>
      <c r="F3" s="17"/>
    </row>
    <row r="4" spans="2:6" s="12" customFormat="1" ht="12">
      <c r="B4" s="17"/>
      <c r="C4" s="17"/>
      <c r="D4" s="17"/>
      <c r="E4" s="17"/>
      <c r="F4" s="17"/>
    </row>
    <row r="5" spans="2:6" s="12" customFormat="1" ht="12">
      <c r="B5" s="17"/>
      <c r="C5" s="17"/>
      <c r="D5" s="17"/>
      <c r="E5" s="17"/>
      <c r="F5" s="17"/>
    </row>
    <row r="6" spans="2:6" s="12" customFormat="1" ht="12">
      <c r="B6" s="17"/>
      <c r="C6" s="17"/>
      <c r="D6" s="17"/>
      <c r="E6" s="17"/>
      <c r="F6" s="17"/>
    </row>
    <row r="7" spans="2:6" s="12" customFormat="1" ht="10.35" customHeight="1">
      <c r="B7" s="403" t="s">
        <v>174</v>
      </c>
      <c r="C7" s="399" t="str">
        <f>'データ（Q1～Q12)'!K$119</f>
        <v>品質が良いから</v>
      </c>
      <c r="D7" s="399"/>
      <c r="E7" s="399"/>
      <c r="F7" s="399"/>
    </row>
    <row r="8" spans="2:6" s="12" customFormat="1" ht="10.35" customHeight="1">
      <c r="B8" s="403"/>
      <c r="C8" s="399"/>
      <c r="D8" s="399"/>
      <c r="E8" s="399"/>
      <c r="F8" s="399"/>
    </row>
    <row r="9" spans="2:6" s="12" customFormat="1" ht="10.35" customHeight="1">
      <c r="B9" s="403" t="s">
        <v>175</v>
      </c>
      <c r="C9" s="399" t="str">
        <f>'データ（Q1～Q12)'!L$119</f>
        <v>県産品だから</v>
      </c>
      <c r="D9" s="399"/>
      <c r="E9" s="399"/>
      <c r="F9" s="399"/>
    </row>
    <row r="10" spans="2:6" s="12" customFormat="1" ht="10.35" customHeight="1">
      <c r="B10" s="403"/>
      <c r="C10" s="399"/>
      <c r="D10" s="399"/>
      <c r="E10" s="399"/>
      <c r="F10" s="399"/>
    </row>
    <row r="11" spans="2:6" s="12" customFormat="1" ht="10.35" customHeight="1">
      <c r="B11" s="403" t="s">
        <v>86</v>
      </c>
      <c r="C11" s="399" t="str">
        <f>'データ（Q1～Q12)'!M$119</f>
        <v>使い勝手がいいから</v>
      </c>
      <c r="D11" s="399"/>
      <c r="E11" s="399"/>
      <c r="F11" s="399"/>
    </row>
    <row r="12" spans="2:6" s="12" customFormat="1" ht="10.35" customHeight="1">
      <c r="B12" s="403"/>
      <c r="C12" s="399"/>
      <c r="D12" s="399"/>
      <c r="E12" s="399"/>
      <c r="F12" s="399"/>
    </row>
    <row r="13" spans="2:6" s="12" customFormat="1" ht="10.35" customHeight="1">
      <c r="B13" s="403" t="s">
        <v>78</v>
      </c>
      <c r="C13" s="399" t="str">
        <f>'データ（Q1～Q12)'!N$119</f>
        <v>代々愛用しているから</v>
      </c>
      <c r="D13" s="399"/>
      <c r="E13" s="399"/>
      <c r="F13" s="399"/>
    </row>
    <row r="14" spans="2:6" s="12" customFormat="1" ht="10.35" customHeight="1">
      <c r="B14" s="403"/>
      <c r="C14" s="399"/>
      <c r="D14" s="399"/>
      <c r="E14" s="399"/>
      <c r="F14" s="399"/>
    </row>
    <row r="15" spans="2:6" s="12" customFormat="1" ht="10.35" customHeight="1">
      <c r="B15" s="403" t="s">
        <v>79</v>
      </c>
      <c r="C15" s="399" t="str">
        <f>'データ（Q1～Q12)'!O$119</f>
        <v>デザインが良いから</v>
      </c>
      <c r="D15" s="399"/>
      <c r="E15" s="399"/>
      <c r="F15" s="399"/>
    </row>
    <row r="16" spans="2:6" s="12" customFormat="1" ht="10.35" customHeight="1">
      <c r="B16" s="403"/>
      <c r="C16" s="399"/>
      <c r="D16" s="399"/>
      <c r="E16" s="399"/>
      <c r="F16" s="399"/>
    </row>
    <row r="17" spans="2:15" s="12" customFormat="1" ht="10.35" customHeight="1">
      <c r="B17" s="403" t="s">
        <v>80</v>
      </c>
      <c r="C17" s="399" t="str">
        <f>'データ（Q1～Q12)'!P$119</f>
        <v>お土産に向いているから</v>
      </c>
      <c r="D17" s="399"/>
      <c r="E17" s="399"/>
      <c r="F17" s="399"/>
    </row>
    <row r="18" spans="2:15" s="12" customFormat="1" ht="10.35" customHeight="1">
      <c r="B18" s="403"/>
      <c r="C18" s="399"/>
      <c r="D18" s="399"/>
      <c r="E18" s="399"/>
      <c r="F18" s="399"/>
    </row>
    <row r="19" spans="2:15" s="12" customFormat="1" ht="10.35" customHeight="1">
      <c r="B19" s="403" t="s">
        <v>81</v>
      </c>
      <c r="C19" s="399" t="str">
        <f>'データ（Q1～Q12)'!Q$119</f>
        <v>その他</v>
      </c>
      <c r="D19" s="399"/>
      <c r="E19" s="399"/>
      <c r="F19" s="399"/>
    </row>
    <row r="20" spans="2:15" s="12" customFormat="1" ht="10.35" customHeight="1">
      <c r="B20" s="403"/>
      <c r="C20" s="399"/>
      <c r="D20" s="399"/>
      <c r="E20" s="399"/>
      <c r="F20" s="399"/>
    </row>
    <row r="21" spans="2:15" s="12" customFormat="1" ht="10.35" customHeight="1">
      <c r="B21" s="403" t="s">
        <v>176</v>
      </c>
      <c r="C21" s="399" t="str">
        <f>'データ（Q1～Q12)'!R$119</f>
        <v>不明</v>
      </c>
      <c r="D21" s="399"/>
      <c r="E21" s="399"/>
      <c r="F21" s="399"/>
    </row>
    <row r="22" spans="2:15" s="12" customFormat="1" ht="10.35" customHeight="1">
      <c r="B22" s="403"/>
      <c r="C22" s="399"/>
      <c r="D22" s="399"/>
      <c r="E22" s="399"/>
      <c r="F22" s="399"/>
    </row>
    <row r="23" spans="2:15" ht="13.5" customHeight="1"/>
    <row r="24" spans="2:15" ht="13.5" customHeight="1"/>
    <row r="25" spans="2:15" ht="14.25">
      <c r="B25" s="10" t="s">
        <v>68</v>
      </c>
      <c r="C25" s="7"/>
    </row>
    <row r="26" spans="2:15" ht="13.5" customHeight="1"/>
    <row r="28" spans="2:15">
      <c r="B28" s="9" t="s">
        <v>177</v>
      </c>
      <c r="C28" s="381" t="str">
        <f>CONCATENATE("利用していない理由は、「",'データ（Q1～Q12)'!T119,"」が最も多く",INT('データ（Q1～Q12)'!T120),".",ROUND('データ（Q1～Q12)'!T120,1)*10-INT('データ（Q1～Q12)'!T120)*10,"％、次いで「",'データ（Q1～Q12)'!U119,"」の",INT('データ（Q1～Q12)'!U120),".",ROUND('データ（Q1～Q12)'!U120,1)*10-INT('データ（Q1～Q12)'!U120)*10,"％、「",'データ（Q1～Q12)'!V119,"」の",INT('データ（Q1～Q12)'!V120),".",ROUND('データ（Q1～Q12)'!V120,1)*10-INT('データ（Q1～Q12)'!V120)*10,"％などとなっている。")</f>
        <v>利用していない理由は、「値段が高いから」が最も多く49.2％、次いで「興味がないから」の40.6％、「身近で利用していないから」の30.8％などとなっている。</v>
      </c>
      <c r="D28" s="381"/>
      <c r="E28" s="381"/>
      <c r="F28" s="381"/>
      <c r="G28" s="381"/>
      <c r="H28" s="381"/>
      <c r="I28" s="381"/>
      <c r="J28" s="381"/>
      <c r="K28" s="381"/>
      <c r="L28" s="381"/>
      <c r="M28" s="381"/>
      <c r="N28" s="381"/>
      <c r="O28" s="381"/>
    </row>
    <row r="29" spans="2:15">
      <c r="C29" s="381"/>
      <c r="D29" s="381"/>
      <c r="E29" s="381"/>
      <c r="F29" s="381"/>
      <c r="G29" s="381"/>
      <c r="H29" s="381"/>
      <c r="I29" s="381"/>
      <c r="J29" s="381"/>
      <c r="K29" s="381"/>
      <c r="L29" s="381"/>
      <c r="M29" s="381"/>
      <c r="N29" s="381"/>
      <c r="O29" s="381"/>
    </row>
    <row r="30" spans="2:15" ht="12" customHeight="1"/>
    <row r="34" spans="2:12" s="12" customFormat="1" ht="18" customHeight="1">
      <c r="B34" s="401" t="s">
        <v>174</v>
      </c>
      <c r="C34" s="399" t="str">
        <f>'データ（Q1～Q12)'!T$119</f>
        <v>値段が高いから</v>
      </c>
      <c r="D34" s="399"/>
      <c r="E34" s="399"/>
      <c r="F34" s="399"/>
      <c r="H34" s="17"/>
      <c r="I34" s="17"/>
      <c r="J34" s="17"/>
      <c r="K34" s="17"/>
      <c r="L34" s="17"/>
    </row>
    <row r="35" spans="2:12" s="12" customFormat="1" ht="18" customHeight="1">
      <c r="B35" s="402"/>
      <c r="C35" s="399"/>
      <c r="D35" s="399"/>
      <c r="E35" s="399"/>
      <c r="F35" s="399"/>
      <c r="J35" s="17"/>
      <c r="K35" s="17"/>
      <c r="L35" s="17"/>
    </row>
    <row r="36" spans="2:12" ht="18" customHeight="1">
      <c r="B36" s="401" t="s">
        <v>175</v>
      </c>
      <c r="C36" s="399" t="str">
        <f>'データ（Q1～Q12)'!U$119</f>
        <v>興味がないから</v>
      </c>
      <c r="D36" s="399"/>
      <c r="E36" s="399"/>
      <c r="F36" s="399"/>
    </row>
    <row r="37" spans="2:12" ht="18" customHeight="1">
      <c r="B37" s="402"/>
      <c r="C37" s="399"/>
      <c r="D37" s="399"/>
      <c r="E37" s="399"/>
      <c r="F37" s="399"/>
    </row>
    <row r="38" spans="2:12" ht="18" customHeight="1">
      <c r="B38" s="401" t="s">
        <v>178</v>
      </c>
      <c r="C38" s="399" t="str">
        <f>'データ（Q1～Q12)'!V$119</f>
        <v>身近で利用していないから</v>
      </c>
      <c r="D38" s="399"/>
      <c r="E38" s="399"/>
      <c r="F38" s="399"/>
    </row>
    <row r="39" spans="2:12" ht="18" customHeight="1">
      <c r="B39" s="402"/>
      <c r="C39" s="399"/>
      <c r="D39" s="399"/>
      <c r="E39" s="399"/>
      <c r="F39" s="399"/>
    </row>
    <row r="40" spans="2:12" ht="18" customHeight="1">
      <c r="B40" s="401" t="s">
        <v>179</v>
      </c>
      <c r="C40" s="399" t="str">
        <f>'データ（Q1～Q12)'!W$119</f>
        <v>使い勝手が悪いから</v>
      </c>
      <c r="D40" s="399"/>
      <c r="E40" s="399"/>
      <c r="F40" s="399"/>
    </row>
    <row r="41" spans="2:12" ht="18" customHeight="1">
      <c r="B41" s="402"/>
      <c r="C41" s="399"/>
      <c r="D41" s="399"/>
      <c r="E41" s="399"/>
      <c r="F41" s="399"/>
    </row>
    <row r="42" spans="2:12" ht="18" customHeight="1">
      <c r="B42" s="401" t="s">
        <v>180</v>
      </c>
      <c r="C42" s="399" t="str">
        <f>'データ（Q1～Q12)'!X$119</f>
        <v>デザインが好ましくないから</v>
      </c>
      <c r="D42" s="399"/>
      <c r="E42" s="399"/>
      <c r="F42" s="399"/>
    </row>
    <row r="43" spans="2:12" ht="18" customHeight="1">
      <c r="B43" s="402"/>
      <c r="C43" s="399"/>
      <c r="D43" s="399"/>
      <c r="E43" s="399"/>
      <c r="F43" s="399"/>
    </row>
    <row r="44" spans="2:12" ht="18" customHeight="1">
      <c r="B44" s="401" t="s">
        <v>181</v>
      </c>
      <c r="C44" s="399" t="str">
        <f>'データ（Q1～Q12)'!Y$119</f>
        <v>その他</v>
      </c>
      <c r="D44" s="399"/>
      <c r="E44" s="399"/>
      <c r="F44" s="399"/>
    </row>
    <row r="45" spans="2:12" ht="18" customHeight="1">
      <c r="B45" s="402"/>
      <c r="C45" s="399"/>
      <c r="D45" s="399"/>
      <c r="E45" s="399"/>
      <c r="F45" s="399"/>
    </row>
    <row r="46" spans="2:12" ht="18" customHeight="1">
      <c r="B46" s="401" t="s">
        <v>182</v>
      </c>
      <c r="C46" s="399" t="str">
        <f>'データ（Q1～Q12)'!Z$119</f>
        <v>不明</v>
      </c>
      <c r="D46" s="399"/>
      <c r="E46" s="399"/>
      <c r="F46" s="399"/>
    </row>
    <row r="47" spans="2:12" ht="18" customHeight="1">
      <c r="B47" s="402"/>
      <c r="C47" s="399"/>
      <c r="D47" s="399"/>
      <c r="E47" s="399"/>
      <c r="F47" s="399"/>
    </row>
  </sheetData>
  <mergeCells count="31">
    <mergeCell ref="B7:B8"/>
    <mergeCell ref="C7:F8"/>
    <mergeCell ref="B9:B10"/>
    <mergeCell ref="C9:F10"/>
    <mergeCell ref="B11:B12"/>
    <mergeCell ref="C11:F12"/>
    <mergeCell ref="B34:B35"/>
    <mergeCell ref="C34:F35"/>
    <mergeCell ref="B13:B14"/>
    <mergeCell ref="C13:F14"/>
    <mergeCell ref="B15:B16"/>
    <mergeCell ref="C15:F16"/>
    <mergeCell ref="B17:B18"/>
    <mergeCell ref="C17:F18"/>
    <mergeCell ref="B19:B20"/>
    <mergeCell ref="C19:F20"/>
    <mergeCell ref="B21:B22"/>
    <mergeCell ref="C21:F22"/>
    <mergeCell ref="C28:O29"/>
    <mergeCell ref="B36:B37"/>
    <mergeCell ref="C36:F37"/>
    <mergeCell ref="B38:B39"/>
    <mergeCell ref="C38:F39"/>
    <mergeCell ref="B40:B41"/>
    <mergeCell ref="C40:F41"/>
    <mergeCell ref="B42:B43"/>
    <mergeCell ref="C42:F43"/>
    <mergeCell ref="B44:B45"/>
    <mergeCell ref="C44:F45"/>
    <mergeCell ref="B46:B47"/>
    <mergeCell ref="C46:F47"/>
  </mergeCells>
  <phoneticPr fontId="2"/>
  <printOptions horizontalCentered="1"/>
  <pageMargins left="0.70866141732283472" right="0.70866141732283472" top="0.74803149606299213" bottom="0.74803149606299213" header="0.31496062992125984" footer="0.31496062992125984"/>
  <pageSetup paperSize="9" scale="98" firstPageNumber="13" orientation="portrait" useFirstPageNumber="1" horizontalDpi="300" verticalDpi="300" r:id="rId1"/>
  <headerFooter>
    <oddFooter>&amp;C&amp;A</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17344-E5E6-4932-B3C8-418E138D4385}">
  <sheetPr>
    <tabColor theme="9"/>
  </sheetPr>
  <dimension ref="B2:K32"/>
  <sheetViews>
    <sheetView zoomScaleNormal="100" workbookViewId="0"/>
  </sheetViews>
  <sheetFormatPr defaultColWidth="9" defaultRowHeight="17.25"/>
  <cols>
    <col min="1" max="1" width="1.125" style="8" customWidth="1"/>
    <col min="2" max="2" width="5.25" style="8" customWidth="1"/>
    <col min="3" max="11" width="9" style="8"/>
    <col min="12" max="12" width="1.125" style="8" customWidth="1"/>
    <col min="13" max="16384" width="9" style="8"/>
  </cols>
  <sheetData>
    <row r="2" spans="2:11" ht="17.25" customHeight="1">
      <c r="B2" s="387" t="s">
        <v>106</v>
      </c>
      <c r="C2" s="387"/>
      <c r="D2" s="387"/>
      <c r="E2" s="387"/>
      <c r="F2" s="387"/>
      <c r="G2" s="387"/>
      <c r="H2" s="387"/>
      <c r="I2" s="387"/>
      <c r="J2" s="387"/>
      <c r="K2" s="387"/>
    </row>
    <row r="3" spans="2:11">
      <c r="B3" s="387"/>
      <c r="C3" s="387"/>
      <c r="D3" s="387"/>
      <c r="E3" s="387"/>
      <c r="F3" s="387"/>
      <c r="G3" s="387"/>
      <c r="H3" s="387"/>
      <c r="I3" s="387"/>
      <c r="J3" s="387"/>
      <c r="K3" s="387"/>
    </row>
    <row r="4" spans="2:11" s="22" customFormat="1">
      <c r="B4" s="40" t="s">
        <v>108</v>
      </c>
      <c r="D4" s="23"/>
      <c r="E4" s="23"/>
      <c r="F4" s="23"/>
      <c r="G4" s="23"/>
      <c r="H4" s="23"/>
      <c r="I4" s="23"/>
      <c r="J4" s="23"/>
      <c r="K4" s="23"/>
    </row>
    <row r="18" spans="2:11" s="22" customFormat="1">
      <c r="B18" s="40" t="s">
        <v>101</v>
      </c>
      <c r="D18" s="23"/>
      <c r="E18" s="23"/>
      <c r="F18" s="23"/>
      <c r="G18" s="23"/>
      <c r="H18" s="23"/>
      <c r="I18" s="23"/>
      <c r="J18" s="23"/>
      <c r="K18" s="23"/>
    </row>
    <row r="32" spans="2:11" s="22" customFormat="1">
      <c r="B32" s="40" t="s">
        <v>100</v>
      </c>
      <c r="D32" s="23"/>
      <c r="E32" s="23"/>
      <c r="F32" s="23"/>
      <c r="G32" s="23"/>
      <c r="H32" s="23"/>
      <c r="I32" s="23"/>
      <c r="J32" s="23"/>
      <c r="K32" s="23"/>
    </row>
  </sheetData>
  <mergeCells count="1">
    <mergeCell ref="B2:K3"/>
  </mergeCells>
  <phoneticPr fontId="2"/>
  <printOptions horizontalCentered="1"/>
  <pageMargins left="0.70866141732283472" right="0.70866141732283472" top="0.74803149606299213" bottom="0.74803149606299213" header="0.31496062992125984" footer="0.31496062992125984"/>
  <pageSetup paperSize="9" scale="98" firstPageNumber="13" orientation="portrait" useFirstPageNumber="1" horizontalDpi="300" verticalDpi="300" r:id="rId1"/>
  <headerFooter>
    <oddFooter>&amp;C&amp;A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A5AC5-26BD-4B28-A4AF-DB18263BA404}">
  <sheetPr>
    <tabColor theme="9"/>
    <pageSetUpPr fitToPage="1"/>
  </sheetPr>
  <dimension ref="B1:K62"/>
  <sheetViews>
    <sheetView zoomScaleNormal="100" workbookViewId="0">
      <selection activeCell="N48" sqref="N48"/>
    </sheetView>
  </sheetViews>
  <sheetFormatPr defaultColWidth="9" defaultRowHeight="13.5"/>
  <cols>
    <col min="1" max="1" width="1.125" style="2" customWidth="1"/>
    <col min="2" max="2" width="5.25" style="2" customWidth="1"/>
    <col min="3" max="10" width="9" style="2"/>
    <col min="11" max="11" width="9.125" style="2" customWidth="1"/>
    <col min="12" max="12" width="1.125" style="2" customWidth="1"/>
    <col min="13" max="16384" width="9" style="2"/>
  </cols>
  <sheetData>
    <row r="1" spans="2:11" s="7" customFormat="1" ht="14.25">
      <c r="B1" s="380" t="s">
        <v>206</v>
      </c>
      <c r="C1" s="380"/>
      <c r="D1" s="380"/>
      <c r="E1" s="380"/>
      <c r="F1" s="380"/>
      <c r="G1" s="380"/>
      <c r="H1" s="380"/>
      <c r="I1" s="380"/>
      <c r="J1" s="380"/>
      <c r="K1" s="380"/>
    </row>
    <row r="2" spans="2:11" s="7" customFormat="1" ht="14.25">
      <c r="B2" s="380"/>
      <c r="C2" s="380"/>
      <c r="D2" s="380"/>
      <c r="E2" s="380"/>
      <c r="F2" s="380"/>
      <c r="G2" s="380"/>
      <c r="H2" s="380"/>
      <c r="I2" s="380"/>
      <c r="J2" s="380"/>
      <c r="K2" s="380"/>
    </row>
    <row r="3" spans="2:11" ht="18" customHeight="1">
      <c r="B3" s="386" t="s">
        <v>0</v>
      </c>
      <c r="C3" s="383" t="str">
        <f>CONCATENATE("生かしている内容は、「",'データ（Q1～Q12)'!K5,"」が最も多く",INT('データ（Q1～Q12)'!K6),".",ROUND('データ（Q1～Q12)'!K6,1)*10-INT('データ（Q1～Q12)'!K6)*10,"％、次いで「",'データ（Q1～Q12)'!L5,"」の",INT('データ（Q1～Q12)'!L6),".",ROUND('データ（Q1～Q12)'!L6,1)*10-INT('データ（Q1～Q12)'!L6)*10,"％などとなっている。")</f>
        <v>生かしている内容は、「自分の人生をより豊かにすること」が最も多く67.9％、次いで「健康の維持・増進」の54.2％などとなっている。</v>
      </c>
      <c r="D3" s="383"/>
      <c r="E3" s="383"/>
      <c r="F3" s="383"/>
      <c r="G3" s="383"/>
      <c r="H3" s="383"/>
      <c r="I3" s="383"/>
      <c r="J3" s="383"/>
      <c r="K3" s="383"/>
    </row>
    <row r="4" spans="2:11" ht="13.5" customHeight="1">
      <c r="B4" s="386"/>
      <c r="C4" s="383"/>
      <c r="D4" s="383"/>
      <c r="E4" s="383"/>
      <c r="F4" s="383"/>
      <c r="G4" s="383"/>
      <c r="H4" s="383"/>
      <c r="I4" s="383"/>
      <c r="J4" s="383"/>
      <c r="K4" s="383"/>
    </row>
    <row r="5" spans="2:11">
      <c r="B5" s="9"/>
      <c r="C5" s="383"/>
      <c r="D5" s="383"/>
      <c r="E5" s="383"/>
      <c r="F5" s="383"/>
      <c r="G5" s="383"/>
      <c r="H5" s="383"/>
      <c r="I5" s="383"/>
      <c r="J5" s="383"/>
      <c r="K5" s="383"/>
    </row>
    <row r="7" spans="2:11" s="12" customFormat="1" ht="12">
      <c r="B7" s="17"/>
      <c r="C7" s="17"/>
      <c r="D7" s="17"/>
      <c r="E7" s="17"/>
      <c r="F7" s="17"/>
    </row>
    <row r="8" spans="2:11" s="12" customFormat="1" ht="12"/>
    <row r="9" spans="2:11" s="12" customFormat="1" ht="12"/>
    <row r="10" spans="2:11" s="12" customFormat="1" ht="12">
      <c r="D10" s="17"/>
      <c r="E10" s="17"/>
      <c r="F10" s="17"/>
    </row>
    <row r="11" spans="2:11" s="12" customFormat="1" ht="12">
      <c r="C11" s="17"/>
      <c r="D11" s="17"/>
      <c r="E11" s="17"/>
      <c r="F11" s="17"/>
    </row>
    <row r="12" spans="2:11" s="12" customFormat="1" ht="12" customHeight="1">
      <c r="B12" s="19" t="s">
        <v>76</v>
      </c>
      <c r="C12" s="17" t="str">
        <f>'データ（Q1～Q12)'!K5</f>
        <v>自分の人生をより豊かにすること</v>
      </c>
      <c r="D12" s="18"/>
      <c r="E12" s="18"/>
      <c r="F12" s="18"/>
    </row>
    <row r="13" spans="2:11" s="12" customFormat="1" ht="13.5" customHeight="1">
      <c r="B13" s="26"/>
      <c r="D13" s="18"/>
      <c r="E13" s="18"/>
      <c r="F13" s="18"/>
    </row>
    <row r="14" spans="2:11" s="12" customFormat="1" ht="13.5" customHeight="1">
      <c r="B14" s="19" t="s">
        <v>77</v>
      </c>
      <c r="C14" s="17" t="str">
        <f>'データ（Q1～Q12)'!L5</f>
        <v>健康の維持・増進</v>
      </c>
      <c r="D14" s="17"/>
      <c r="E14" s="17"/>
      <c r="F14" s="17"/>
    </row>
    <row r="15" spans="2:11" s="12" customFormat="1" ht="12">
      <c r="B15" s="26"/>
      <c r="D15" s="17"/>
      <c r="E15" s="17"/>
      <c r="F15" s="17"/>
    </row>
    <row r="16" spans="2:11" s="12" customFormat="1" ht="13.5" customHeight="1">
      <c r="B16" s="19" t="s">
        <v>86</v>
      </c>
      <c r="C16" s="17" t="str">
        <f>'データ（Q1～Q12)'!M5</f>
        <v>家庭生活</v>
      </c>
      <c r="D16" s="17"/>
      <c r="E16" s="17"/>
      <c r="F16" s="17"/>
    </row>
    <row r="17" spans="2:11" s="12" customFormat="1" ht="12">
      <c r="B17" s="26"/>
      <c r="D17" s="17"/>
      <c r="E17" s="17"/>
      <c r="F17" s="17"/>
    </row>
    <row r="18" spans="2:11" s="12" customFormat="1" ht="12" customHeight="1">
      <c r="B18" s="19" t="s">
        <v>208</v>
      </c>
      <c r="C18" s="17" t="str">
        <f>'データ（Q1～Q12)'!N5</f>
        <v>仕事や職業、資格取得など</v>
      </c>
      <c r="D18" s="17"/>
      <c r="E18" s="17"/>
      <c r="F18" s="17"/>
    </row>
    <row r="19" spans="2:11" s="12" customFormat="1" ht="12" customHeight="1">
      <c r="B19" s="26"/>
      <c r="D19" s="1"/>
      <c r="E19" s="1"/>
      <c r="F19" s="1"/>
    </row>
    <row r="20" spans="2:11" s="12" customFormat="1" ht="12" customHeight="1">
      <c r="B20" s="19" t="s">
        <v>213</v>
      </c>
      <c r="C20" s="384" t="str">
        <f>'データ（Q1～Q12)'!O5</f>
        <v>ボランティア活動や地域づくり活動、ＮＰＯ・ＰＴＡ・自治会等の各種団体活動</v>
      </c>
      <c r="D20" s="385"/>
      <c r="E20" s="385"/>
      <c r="F20" s="385"/>
    </row>
    <row r="21" spans="2:11" s="12" customFormat="1" ht="12" customHeight="1">
      <c r="B21" s="41"/>
      <c r="C21" s="385"/>
      <c r="D21" s="385"/>
      <c r="E21" s="385"/>
      <c r="F21" s="385"/>
    </row>
    <row r="22" spans="2:11" s="12" customFormat="1" ht="12" customHeight="1">
      <c r="B22" s="41" t="s">
        <v>214</v>
      </c>
      <c r="C22" s="378" t="str">
        <f>'データ（Q1～Q12)'!P5</f>
        <v>他の人の学習やスポーツ活動、文化活動などの指導</v>
      </c>
      <c r="D22" s="379"/>
      <c r="E22" s="379"/>
      <c r="F22" s="379"/>
    </row>
    <row r="23" spans="2:11" s="12" customFormat="1" ht="12">
      <c r="B23" s="41"/>
      <c r="C23" s="379"/>
      <c r="D23" s="379"/>
      <c r="E23" s="379"/>
      <c r="F23" s="379"/>
    </row>
    <row r="24" spans="2:11" s="12" customFormat="1" ht="12">
      <c r="B24" s="19" t="s">
        <v>209</v>
      </c>
      <c r="C24" s="17" t="str">
        <f>'データ（Q1～Q12)'!Q5</f>
        <v>その他</v>
      </c>
    </row>
    <row r="25" spans="2:11" s="12" customFormat="1" ht="12">
      <c r="B25" s="26"/>
      <c r="D25" s="17"/>
      <c r="E25" s="17"/>
      <c r="F25" s="17"/>
    </row>
    <row r="26" spans="2:11" s="12" customFormat="1" ht="12">
      <c r="B26" s="19" t="s">
        <v>215</v>
      </c>
      <c r="C26" s="17" t="str">
        <f>'データ（Q1～Q12)'!R5</f>
        <v>不明</v>
      </c>
      <c r="D26" s="17"/>
      <c r="E26" s="17"/>
      <c r="F26" s="17"/>
    </row>
    <row r="27" spans="2:11" s="12" customFormat="1" ht="12">
      <c r="B27" s="26"/>
      <c r="D27" s="17"/>
      <c r="E27" s="17"/>
      <c r="F27" s="17"/>
    </row>
    <row r="28" spans="2:11" s="12" customFormat="1" ht="12">
      <c r="B28" s="17"/>
      <c r="C28" s="17"/>
      <c r="D28" s="17"/>
      <c r="E28" s="17"/>
      <c r="F28" s="17"/>
    </row>
    <row r="30" spans="2:11" s="7" customFormat="1" ht="14.25" customHeight="1">
      <c r="B30" s="10" t="s">
        <v>210</v>
      </c>
      <c r="C30" s="10"/>
      <c r="D30" s="10"/>
      <c r="E30" s="10"/>
      <c r="F30" s="10"/>
      <c r="G30" s="10"/>
      <c r="H30" s="10"/>
      <c r="I30" s="10"/>
      <c r="J30" s="10"/>
      <c r="K30" s="10"/>
    </row>
    <row r="32" spans="2:11">
      <c r="B32" s="9" t="s">
        <v>0</v>
      </c>
      <c r="C32" s="381" t="str">
        <f>CONCATENATE("取り組んでいない理由は、「",'データ（Q1～Q12)'!K10,"」が最も多く",INT('データ（Q1～Q12)'!K11),".",ROUND('データ（Q1～Q12)'!K11,1)*10-INT('データ（Q1～Q12)'!K11)*10,"％、次いで「",'データ（Q1～Q12)'!L10,"」の",INT('データ（Q1～Q12)'!L11),".",ROUND('データ（Q1～Q12)'!L11,1)*10-INT('データ（Q1～Q12)'!L11)*10,"％などとなっている。")</f>
        <v>取り組んでいない理由は、「仕事や家事が忙しくて取り組む時間がないから」が最も多く46.4％、次いで「関心がないから」の32.3％などとなっている。</v>
      </c>
      <c r="D32" s="381"/>
      <c r="E32" s="381"/>
      <c r="F32" s="381"/>
      <c r="G32" s="381"/>
      <c r="H32" s="381"/>
      <c r="I32" s="381"/>
      <c r="J32" s="381"/>
      <c r="K32" s="381"/>
    </row>
    <row r="33" spans="2:11">
      <c r="C33" s="381"/>
      <c r="D33" s="381"/>
      <c r="E33" s="381"/>
      <c r="F33" s="381"/>
      <c r="G33" s="381"/>
      <c r="H33" s="381"/>
      <c r="I33" s="381"/>
      <c r="J33" s="381"/>
      <c r="K33" s="381"/>
    </row>
    <row r="35" spans="2:11" s="12" customFormat="1" ht="12">
      <c r="B35" s="17"/>
      <c r="C35" s="17"/>
      <c r="D35" s="17"/>
      <c r="E35" s="17"/>
      <c r="F35" s="17"/>
    </row>
    <row r="36" spans="2:11" s="12" customFormat="1" ht="12">
      <c r="B36" s="17"/>
      <c r="C36" s="17"/>
      <c r="D36" s="17"/>
      <c r="E36" s="17"/>
      <c r="F36" s="17"/>
    </row>
    <row r="37" spans="2:11" s="12" customFormat="1" ht="12">
      <c r="B37" s="17"/>
      <c r="C37" s="17"/>
      <c r="D37" s="17"/>
      <c r="E37" s="17"/>
      <c r="F37" s="17"/>
    </row>
    <row r="38" spans="2:11" s="12" customFormat="1" ht="12"/>
    <row r="39" spans="2:11" s="12" customFormat="1" ht="12"/>
    <row r="40" spans="2:11" s="12" customFormat="1" ht="14.25" customHeight="1">
      <c r="B40" s="19" t="s">
        <v>207</v>
      </c>
      <c r="C40" s="378" t="str">
        <f>'データ（Q1～Q12)'!K10</f>
        <v>仕事や家事が忙しくて取り組む時間がないから</v>
      </c>
      <c r="D40" s="379"/>
      <c r="E40" s="379"/>
      <c r="F40" s="379"/>
    </row>
    <row r="41" spans="2:11" s="12" customFormat="1" ht="12">
      <c r="B41" s="19"/>
      <c r="C41" s="379"/>
      <c r="D41" s="379"/>
      <c r="E41" s="379"/>
      <c r="F41" s="379"/>
    </row>
    <row r="42" spans="2:11" s="12" customFormat="1" ht="13.5" customHeight="1">
      <c r="B42" s="19" t="s">
        <v>211</v>
      </c>
      <c r="C42" s="17" t="str">
        <f>'データ（Q1～Q12)'!L10</f>
        <v>関心がないから</v>
      </c>
      <c r="D42" s="17"/>
      <c r="E42" s="17"/>
      <c r="F42" s="17"/>
    </row>
    <row r="43" spans="2:11" s="12" customFormat="1" ht="12">
      <c r="B43" s="19"/>
      <c r="C43" s="17"/>
      <c r="D43" s="17"/>
      <c r="E43" s="17"/>
      <c r="F43" s="17"/>
    </row>
    <row r="44" spans="2:11" s="12" customFormat="1" ht="13.5" customHeight="1">
      <c r="B44" s="19" t="s">
        <v>216</v>
      </c>
      <c r="C44" s="17" t="str">
        <f>'データ（Q1～Q12)'!M10</f>
        <v>費用がかかるから</v>
      </c>
      <c r="D44" s="17"/>
      <c r="E44" s="17"/>
      <c r="F44" s="17"/>
    </row>
    <row r="45" spans="2:11" s="12" customFormat="1" ht="12">
      <c r="B45" s="19"/>
      <c r="C45" s="17"/>
      <c r="D45" s="17"/>
      <c r="E45" s="17"/>
      <c r="F45" s="17"/>
    </row>
    <row r="46" spans="2:11" s="12" customFormat="1" ht="12" customHeight="1">
      <c r="B46" s="19" t="s">
        <v>217</v>
      </c>
      <c r="C46" s="378" t="str">
        <f>'データ（Q1～Q12)'!N10</f>
        <v>どのようにして取り組めばよいのかわからないから</v>
      </c>
      <c r="D46" s="379"/>
      <c r="E46" s="379"/>
      <c r="F46" s="379"/>
    </row>
    <row r="47" spans="2:11" s="12" customFormat="1" ht="13.5" customHeight="1">
      <c r="B47" s="19"/>
      <c r="C47" s="379"/>
      <c r="D47" s="379"/>
      <c r="E47" s="379"/>
      <c r="F47" s="379"/>
    </row>
    <row r="48" spans="2:11" s="12" customFormat="1" ht="12" customHeight="1">
      <c r="B48" s="19" t="s">
        <v>218</v>
      </c>
      <c r="C48" s="378" t="str">
        <f>'データ（Q1～Q12)'!O10</f>
        <v>内容・時間・場所・費用など、必要な情報が十分に手に入らないから</v>
      </c>
      <c r="D48" s="379"/>
      <c r="E48" s="379"/>
      <c r="F48" s="379"/>
    </row>
    <row r="49" spans="2:6" s="12" customFormat="1" ht="12" customHeight="1">
      <c r="B49" s="19"/>
      <c r="C49" s="379"/>
      <c r="D49" s="379"/>
      <c r="E49" s="379"/>
      <c r="F49" s="379"/>
    </row>
    <row r="50" spans="2:6" s="12" customFormat="1" ht="12" customHeight="1">
      <c r="B50" s="19" t="s">
        <v>219</v>
      </c>
      <c r="C50" s="384" t="str">
        <f>'データ（Q1～Q12)'!P10</f>
        <v>身近なところに取り組むための場所や施設がないから</v>
      </c>
      <c r="D50" s="385"/>
      <c r="E50" s="385"/>
      <c r="F50" s="385"/>
    </row>
    <row r="51" spans="2:6" s="12" customFormat="1" ht="13.5" customHeight="1">
      <c r="B51" s="19"/>
      <c r="C51" s="385"/>
      <c r="D51" s="385"/>
      <c r="E51" s="385"/>
      <c r="F51" s="385"/>
    </row>
    <row r="52" spans="2:6" s="12" customFormat="1" ht="12" customHeight="1">
      <c r="B52" s="19" t="s">
        <v>212</v>
      </c>
      <c r="C52" s="17" t="str">
        <f>'データ（Q1～Q12)'!Q10</f>
        <v>一緒に取り組む仲間がいないから</v>
      </c>
      <c r="D52" s="18"/>
      <c r="E52" s="18"/>
      <c r="F52" s="18"/>
    </row>
    <row r="53" spans="2:6" s="12" customFormat="1" ht="13.5" customHeight="1">
      <c r="B53" s="19"/>
      <c r="C53" s="17"/>
      <c r="D53" s="18"/>
      <c r="E53" s="18"/>
      <c r="F53" s="18"/>
    </row>
    <row r="54" spans="2:6" s="12" customFormat="1" ht="12" customHeight="1">
      <c r="B54" s="19" t="s">
        <v>82</v>
      </c>
      <c r="C54" s="17" t="str">
        <f>'データ（Q1～Q12)'!R10</f>
        <v>自分の希望に沿う内容の講座などがないから</v>
      </c>
      <c r="D54" s="1"/>
      <c r="E54" s="1"/>
      <c r="F54" s="1"/>
    </row>
    <row r="55" spans="2:6" s="12" customFormat="1" ht="12" customHeight="1">
      <c r="B55" s="57"/>
      <c r="C55" s="1"/>
      <c r="D55" s="1"/>
      <c r="E55" s="1"/>
      <c r="F55" s="1"/>
    </row>
    <row r="56" spans="2:6" s="12" customFormat="1" ht="13.5" customHeight="1">
      <c r="B56" s="206" t="s">
        <v>83</v>
      </c>
      <c r="C56" s="378" t="str">
        <f>'データ（Q1～Q12)'!S10</f>
        <v>家族や職場など、周囲の理解が得られないから</v>
      </c>
      <c r="D56" s="379"/>
      <c r="E56" s="379"/>
      <c r="F56" s="379"/>
    </row>
    <row r="57" spans="2:6" s="12" customFormat="1" ht="13.5" customHeight="1">
      <c r="B57" s="19"/>
      <c r="C57" s="379"/>
      <c r="D57" s="379"/>
      <c r="E57" s="379"/>
      <c r="F57" s="379"/>
    </row>
    <row r="58" spans="2:6" s="12" customFormat="1" ht="13.5" customHeight="1">
      <c r="B58" s="19" t="s">
        <v>84</v>
      </c>
      <c r="C58" s="17" t="str">
        <f>'データ（Q1～Q12)'!T10</f>
        <v>その他</v>
      </c>
      <c r="D58" s="18"/>
      <c r="E58" s="18"/>
      <c r="F58" s="18"/>
    </row>
    <row r="59" spans="2:6" s="12" customFormat="1" ht="12">
      <c r="B59" s="19"/>
      <c r="C59" s="17"/>
      <c r="D59" s="18"/>
      <c r="E59" s="18"/>
      <c r="F59" s="18"/>
    </row>
    <row r="60" spans="2:6" s="12" customFormat="1" ht="13.5" customHeight="1">
      <c r="B60" s="19" t="s">
        <v>85</v>
      </c>
      <c r="C60" s="17" t="str">
        <f>'データ（Q1～Q12)'!U10</f>
        <v>不明</v>
      </c>
      <c r="D60" s="17"/>
      <c r="E60" s="17"/>
      <c r="F60" s="17"/>
    </row>
    <row r="61" spans="2:6" s="12" customFormat="1" ht="12">
      <c r="B61" s="20"/>
      <c r="C61" s="17"/>
      <c r="D61" s="17"/>
      <c r="E61" s="17"/>
      <c r="F61" s="17"/>
    </row>
    <row r="62" spans="2:6" s="12" customFormat="1" ht="12"/>
  </sheetData>
  <mergeCells count="11">
    <mergeCell ref="C56:F57"/>
    <mergeCell ref="C32:K33"/>
    <mergeCell ref="B1:K2"/>
    <mergeCell ref="C3:K5"/>
    <mergeCell ref="C48:F49"/>
    <mergeCell ref="C50:F51"/>
    <mergeCell ref="C20:F21"/>
    <mergeCell ref="C22:F23"/>
    <mergeCell ref="C46:F47"/>
    <mergeCell ref="B3:B4"/>
    <mergeCell ref="C40:F41"/>
  </mergeCells>
  <phoneticPr fontId="2"/>
  <pageMargins left="0.70866141732283472" right="0.70866141732283472" top="0.74803149606299213" bottom="0.74803149606299213" header="0.31496062992125984" footer="0.31496062992125984"/>
  <pageSetup paperSize="9" orientation="portrait" horizontalDpi="300" verticalDpi="300" r:id="rId1"/>
  <headerFooter>
    <oddFooter>&amp;C&amp;A</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280AF-C1F8-43EE-9139-2F296D7A100F}">
  <sheetPr>
    <tabColor theme="9"/>
    <pageSetUpPr fitToPage="1"/>
  </sheetPr>
  <dimension ref="B1:K61"/>
  <sheetViews>
    <sheetView zoomScaleNormal="100" workbookViewId="0"/>
  </sheetViews>
  <sheetFormatPr defaultColWidth="9" defaultRowHeight="13.5"/>
  <cols>
    <col min="1" max="1" width="1.125" style="2" customWidth="1"/>
    <col min="2" max="2" width="5.25" style="2" customWidth="1"/>
    <col min="3" max="10" width="9" style="2"/>
    <col min="11" max="11" width="9.125" style="2" customWidth="1"/>
    <col min="12" max="12" width="1.125" style="2" customWidth="1"/>
    <col min="13" max="16384" width="9" style="2"/>
  </cols>
  <sheetData>
    <row r="1" spans="2:11" s="6" customFormat="1" ht="18.75">
      <c r="B1" s="38" t="s">
        <v>901</v>
      </c>
      <c r="D1" s="38" t="s">
        <v>53</v>
      </c>
    </row>
    <row r="3" spans="2:11" s="7" customFormat="1" ht="14.25">
      <c r="B3" s="380" t="s">
        <v>54</v>
      </c>
      <c r="C3" s="380"/>
      <c r="D3" s="380"/>
      <c r="E3" s="380"/>
      <c r="F3" s="380"/>
      <c r="G3" s="380"/>
      <c r="H3" s="380"/>
      <c r="I3" s="380"/>
      <c r="J3" s="380"/>
      <c r="K3" s="380"/>
    </row>
    <row r="4" spans="2:11" s="7" customFormat="1" ht="14.25">
      <c r="B4" s="380"/>
      <c r="C4" s="380"/>
      <c r="D4" s="380"/>
      <c r="E4" s="380"/>
      <c r="F4" s="380"/>
      <c r="G4" s="380"/>
      <c r="H4" s="380"/>
      <c r="I4" s="380"/>
      <c r="J4" s="380"/>
      <c r="K4" s="380"/>
    </row>
    <row r="6" spans="2:11" s="8" customFormat="1" ht="17.25">
      <c r="B6" s="39" t="str">
        <f>CONCATENATE("県内産の農林水産物を利用している人は",'データ（Q1～Q12)'!B138,"")</f>
        <v>県内産の農林水産物を利用している人は約８割</v>
      </c>
    </row>
    <row r="8" spans="2:11">
      <c r="B8" s="9" t="s">
        <v>0</v>
      </c>
      <c r="C8" s="2" t="str">
        <f>CONCATENATE("普段、県内産の農林水産物を利用している人の割合は",INT('データ（Q1～Q12)'!B136),".",ROUND('データ（Q1～Q12)'!B136,1)*10-INT('データ（Q1～Q12)'!B136)*10,"％となっている。")</f>
        <v>普段、県内産の農林水産物を利用している人の割合は80.3％となっている。</v>
      </c>
    </row>
    <row r="22" spans="2:11" s="7" customFormat="1" ht="14.25">
      <c r="B22" s="10" t="s">
        <v>67</v>
      </c>
    </row>
    <row r="24" spans="2:11">
      <c r="B24" s="9" t="s">
        <v>0</v>
      </c>
      <c r="C24" s="381" t="str">
        <f>CONCATENATE("利用している種類は、「",'データ（Q1～Q12)'!F136,"」が最も多く",INT('データ（Q1～Q12)'!G136),".",ROUND('データ（Q1～Q12)'!G136,1)*10-INT('データ（Q1～Q12)'!G136)*10,"％、次いで「",'データ（Q1～Q12)'!F137,"」の",INT('データ（Q1～Q12)'!G137),".",ROUND('データ（Q1～Q12)'!G137,1)*10-INT('データ（Q1～Q12)'!G137)*10,"％、「",'データ（Q1～Q12)'!F138,"」の",INT('データ（Q1～Q12)'!G138),".",ROUND('データ（Q1～Q12)'!G138,1)*10-INT('データ（Q1～Q12)'!G138)*10,"％などとなっている。")</f>
        <v>利用している種類は、「野菜」が最も多く97.6％、次いで「りんごなどの果物」の96.0％、「米などの穀物」の95.4％などとなっている。</v>
      </c>
      <c r="D24" s="381"/>
      <c r="E24" s="381"/>
      <c r="F24" s="381"/>
      <c r="G24" s="381"/>
      <c r="H24" s="381"/>
      <c r="I24" s="381"/>
      <c r="J24" s="381"/>
      <c r="K24" s="381"/>
    </row>
    <row r="25" spans="2:11">
      <c r="C25" s="381"/>
      <c r="D25" s="381"/>
      <c r="E25" s="381"/>
      <c r="F25" s="381"/>
      <c r="G25" s="381"/>
      <c r="H25" s="381"/>
      <c r="I25" s="381"/>
      <c r="J25" s="381"/>
      <c r="K25" s="381"/>
    </row>
    <row r="26" spans="2:11" ht="13.5" customHeight="1">
      <c r="B26" s="9" t="s">
        <v>0</v>
      </c>
      <c r="C26" s="2" t="str">
        <f>CONCATENATE("一方、「",'データ（Q1～Q12)'!F145,"」を利用している人が",INT('データ（Q1～Q12)'!G145),".",ROUND('データ（Q1～Q12)'!G145,1)*10-INT('データ（Q1～Q12)'!G145)*10,"％と一番少ない。")</f>
        <v>一方、「花類」を利用している人が70.6％と一番少ない。</v>
      </c>
    </row>
    <row r="27" spans="2:11" ht="13.5" customHeight="1">
      <c r="B27" s="9" t="s">
        <v>0</v>
      </c>
      <c r="C27" s="381" t="str">
        <f>CONCATENATE("利用している理由は、「",'データ（Q1～Q12)'!K135,"」が最も多く",INT('データ（Q1～Q12)'!K136),".",ROUND('データ（Q1～Q12)'!K136,1)*10-INT('データ（Q1～Q12)'!K136)*10,"％、次いで「",'データ（Q1～Q12)'!L135,"」の",INT('データ（Q1～Q12)'!L136),".",ROUND('データ（Q1～Q12)'!L136,1)*10-INT('データ（Q1～Q12)'!L136)*10,"％などとなっている。")</f>
        <v>利用している理由は、「新鮮だから」が最も多く70.2％、次いで「安全・安心だから」の64.4％などとなっている。</v>
      </c>
      <c r="D27" s="381"/>
      <c r="E27" s="381"/>
      <c r="F27" s="381"/>
      <c r="G27" s="381"/>
      <c r="H27" s="381"/>
      <c r="I27" s="381"/>
      <c r="J27" s="381"/>
      <c r="K27" s="381"/>
    </row>
    <row r="28" spans="2:11">
      <c r="C28" s="381"/>
      <c r="D28" s="381"/>
      <c r="E28" s="381"/>
      <c r="F28" s="381"/>
      <c r="G28" s="381"/>
      <c r="H28" s="381"/>
      <c r="I28" s="381"/>
      <c r="J28" s="381"/>
      <c r="K28" s="381"/>
    </row>
    <row r="29" spans="2:11">
      <c r="B29" s="9"/>
    </row>
    <row r="32" spans="2:11">
      <c r="B32" s="14" t="s">
        <v>205</v>
      </c>
    </row>
    <row r="33" spans="2:5" s="12" customFormat="1" ht="12">
      <c r="B33" s="17"/>
      <c r="C33" s="17"/>
      <c r="D33" s="17"/>
      <c r="E33" s="17"/>
    </row>
    <row r="34" spans="2:5" s="12" customFormat="1" ht="12">
      <c r="B34" s="17"/>
      <c r="C34" s="17"/>
      <c r="D34" s="17"/>
      <c r="E34" s="17"/>
    </row>
    <row r="35" spans="2:5" s="12" customFormat="1" ht="12">
      <c r="B35" s="17"/>
      <c r="C35" s="17"/>
      <c r="D35" s="17"/>
      <c r="E35" s="17"/>
    </row>
    <row r="36" spans="2:5" s="12" customFormat="1" ht="12">
      <c r="B36" s="17"/>
      <c r="C36" s="17"/>
      <c r="D36" s="17"/>
      <c r="E36" s="17"/>
    </row>
    <row r="37" spans="2:5" s="12" customFormat="1" ht="12">
      <c r="B37" s="17"/>
      <c r="C37" s="17"/>
      <c r="D37" s="17"/>
      <c r="E37" s="17"/>
    </row>
    <row r="38" spans="2:5" s="12" customFormat="1" ht="12" customHeight="1">
      <c r="B38" s="12">
        <v>1</v>
      </c>
      <c r="C38" s="17" t="str">
        <f>'データ（Q1～Q12)'!F136</f>
        <v>野菜</v>
      </c>
      <c r="D38" s="17"/>
      <c r="E38" s="17"/>
    </row>
    <row r="39" spans="2:5" s="12" customFormat="1" ht="12">
      <c r="C39" s="17"/>
      <c r="D39" s="17"/>
      <c r="E39" s="17"/>
    </row>
    <row r="40" spans="2:5" s="12" customFormat="1" ht="12" customHeight="1">
      <c r="B40" s="12">
        <v>2</v>
      </c>
      <c r="C40" s="17" t="str">
        <f>'データ（Q1～Q12)'!F137</f>
        <v>りんごなどの果物</v>
      </c>
      <c r="D40" s="17"/>
      <c r="E40" s="17"/>
    </row>
    <row r="41" spans="2:5" s="12" customFormat="1" ht="12">
      <c r="C41" s="17"/>
      <c r="D41" s="17"/>
      <c r="E41" s="17"/>
    </row>
    <row r="42" spans="2:5" s="12" customFormat="1" ht="12">
      <c r="B42" s="12">
        <v>3</v>
      </c>
      <c r="C42" s="17" t="str">
        <f>'データ（Q1～Q12)'!F138</f>
        <v>米などの穀物</v>
      </c>
      <c r="D42" s="17"/>
      <c r="E42" s="17"/>
    </row>
    <row r="43" spans="2:5" s="12" customFormat="1" ht="12">
      <c r="C43" s="17"/>
      <c r="D43" s="17"/>
      <c r="E43" s="17"/>
    </row>
    <row r="44" spans="2:5" s="12" customFormat="1" ht="12" customHeight="1">
      <c r="B44" s="12">
        <v>4</v>
      </c>
      <c r="C44" s="17" t="str">
        <f>'データ（Q1～Q12)'!F139</f>
        <v>卵</v>
      </c>
      <c r="D44" s="17"/>
      <c r="E44" s="17"/>
    </row>
    <row r="45" spans="2:5" s="12" customFormat="1" ht="13.5" customHeight="1">
      <c r="C45" s="17"/>
      <c r="D45" s="17"/>
      <c r="E45" s="17"/>
    </row>
    <row r="46" spans="2:5" s="12" customFormat="1" ht="12" customHeight="1">
      <c r="B46" s="12">
        <v>5</v>
      </c>
      <c r="C46" s="17" t="str">
        <f>'データ（Q1～Q12)'!F140</f>
        <v>魚類・貝類</v>
      </c>
      <c r="D46" s="17"/>
      <c r="E46" s="17"/>
    </row>
    <row r="47" spans="2:5" s="12" customFormat="1" ht="12" customHeight="1">
      <c r="D47" s="17"/>
      <c r="E47" s="17"/>
    </row>
    <row r="48" spans="2:5" ht="13.5" customHeight="1">
      <c r="B48" s="2">
        <v>6</v>
      </c>
      <c r="C48" s="17" t="str">
        <f>'データ（Q1～Q12)'!F141</f>
        <v>牛肉や豚肉などの肉類</v>
      </c>
      <c r="D48" s="17"/>
      <c r="E48" s="17"/>
    </row>
    <row r="49" spans="2:5" s="12" customFormat="1" ht="12">
      <c r="D49" s="17"/>
      <c r="E49" s="17"/>
    </row>
    <row r="50" spans="2:5" s="12" customFormat="1" ht="12">
      <c r="B50" s="12">
        <v>7</v>
      </c>
      <c r="C50" s="17" t="str">
        <f>'データ（Q1～Q12)'!F142</f>
        <v>海藻類</v>
      </c>
      <c r="D50" s="17"/>
      <c r="E50" s="17"/>
    </row>
    <row r="51" spans="2:5" s="12" customFormat="1" ht="12">
      <c r="D51" s="17"/>
      <c r="E51" s="17"/>
    </row>
    <row r="52" spans="2:5" s="12" customFormat="1" ht="13.5" customHeight="1">
      <c r="B52" s="12">
        <v>8</v>
      </c>
      <c r="C52" s="17" t="str">
        <f>'データ（Q1～Q12)'!F143</f>
        <v>しいたけなどの林産物</v>
      </c>
      <c r="D52" s="17"/>
      <c r="E52" s="17"/>
    </row>
    <row r="53" spans="2:5" s="12" customFormat="1" ht="12">
      <c r="D53" s="17"/>
      <c r="E53" s="17"/>
    </row>
    <row r="54" spans="2:5" s="12" customFormat="1" ht="12">
      <c r="B54" s="12">
        <v>9</v>
      </c>
      <c r="C54" s="17" t="str">
        <f>'データ（Q1～Q12)'!F144</f>
        <v>牛乳</v>
      </c>
      <c r="D54" s="17"/>
      <c r="E54" s="17"/>
    </row>
    <row r="55" spans="2:5" s="12" customFormat="1" ht="12">
      <c r="D55" s="17"/>
      <c r="E55" s="17"/>
    </row>
    <row r="56" spans="2:5" s="12" customFormat="1" ht="12">
      <c r="B56" s="12">
        <v>10</v>
      </c>
      <c r="C56" s="17" t="str">
        <f>'データ（Q1～Q12)'!F145</f>
        <v>花類</v>
      </c>
      <c r="D56" s="17"/>
      <c r="E56" s="17"/>
    </row>
    <row r="57" spans="2:5" s="12" customFormat="1" ht="12">
      <c r="D57" s="17"/>
      <c r="E57" s="17"/>
    </row>
    <row r="58" spans="2:5" s="12" customFormat="1" ht="12">
      <c r="B58" s="17">
        <v>11</v>
      </c>
      <c r="C58" s="17" t="str">
        <f>'データ（Q1～Q12)'!F146</f>
        <v>その他</v>
      </c>
      <c r="D58" s="17"/>
      <c r="E58" s="17"/>
    </row>
    <row r="59" spans="2:5" s="12" customFormat="1" ht="12">
      <c r="B59" s="17"/>
      <c r="C59" s="17"/>
      <c r="D59" s="17"/>
      <c r="E59" s="17"/>
    </row>
    <row r="60" spans="2:5" s="12" customFormat="1" ht="12">
      <c r="B60" s="17"/>
      <c r="C60" s="17"/>
      <c r="D60" s="17"/>
      <c r="E60" s="17"/>
    </row>
    <row r="61" spans="2:5" s="12" customFormat="1" ht="12">
      <c r="B61" s="17"/>
      <c r="C61" s="17"/>
      <c r="D61" s="17"/>
      <c r="E61" s="17"/>
    </row>
  </sheetData>
  <mergeCells count="3">
    <mergeCell ref="C24:K25"/>
    <mergeCell ref="B3:K4"/>
    <mergeCell ref="C27:K28"/>
  </mergeCells>
  <phoneticPr fontId="2"/>
  <printOptions horizontalCentered="1"/>
  <pageMargins left="0.70866141732283472" right="0.70866141732283472" top="0.74803149606299213" bottom="0.74803149606299213" header="0.31496062992125984" footer="0.31496062992125984"/>
  <pageSetup paperSize="9" scale="97" firstPageNumber="13" orientation="portrait" useFirstPageNumber="1" horizontalDpi="300" verticalDpi="300" r:id="rId1"/>
  <headerFooter>
    <oddFooter>&amp;C&amp;A</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3322C-89C7-45C5-B768-6B762B6DFB5E}">
  <sheetPr>
    <tabColor theme="9"/>
  </sheetPr>
  <dimension ref="B1:O68"/>
  <sheetViews>
    <sheetView zoomScaleNormal="100" workbookViewId="0"/>
  </sheetViews>
  <sheetFormatPr defaultColWidth="9" defaultRowHeight="13.5"/>
  <cols>
    <col min="1" max="1" width="1.125" style="2" customWidth="1"/>
    <col min="2" max="2" width="5.25" style="2" customWidth="1"/>
    <col min="3" max="3" width="9" style="2"/>
    <col min="4" max="4" width="2.625" style="2" customWidth="1"/>
    <col min="5" max="5" width="5.625" style="2" customWidth="1"/>
    <col min="6" max="7" width="9" style="2"/>
    <col min="8" max="9" width="2.25" style="2" customWidth="1"/>
    <col min="10" max="10" width="3.375" style="2" customWidth="1"/>
    <col min="11" max="11" width="9" style="2"/>
    <col min="12" max="12" width="2.625" style="2" customWidth="1"/>
    <col min="13" max="13" width="5.625" style="2" customWidth="1"/>
    <col min="14" max="14" width="9" style="2"/>
    <col min="15" max="15" width="9.125" style="2" customWidth="1"/>
    <col min="16" max="16" width="1.125" style="2" customWidth="1"/>
    <col min="17" max="16384" width="9" style="2"/>
  </cols>
  <sheetData>
    <row r="1" spans="2:6">
      <c r="B1" s="14" t="s">
        <v>204</v>
      </c>
    </row>
    <row r="3" spans="2:6" s="12" customFormat="1" ht="12">
      <c r="B3" s="17"/>
      <c r="C3" s="17"/>
      <c r="D3" s="17"/>
      <c r="E3" s="17"/>
      <c r="F3" s="17"/>
    </row>
    <row r="4" spans="2:6" s="12" customFormat="1" ht="12">
      <c r="B4" s="17"/>
      <c r="C4" s="17"/>
      <c r="D4" s="17"/>
      <c r="E4" s="17"/>
      <c r="F4" s="17"/>
    </row>
    <row r="5" spans="2:6" s="12" customFormat="1" ht="12">
      <c r="B5" s="17"/>
      <c r="C5" s="17"/>
      <c r="D5" s="17"/>
      <c r="E5" s="17"/>
      <c r="F5" s="17"/>
    </row>
    <row r="6" spans="2:6" s="12" customFormat="1" ht="12">
      <c r="B6" s="403" t="s">
        <v>76</v>
      </c>
      <c r="C6" s="399" t="str">
        <f>'データ（Q1～Q12)'!K$135</f>
        <v>新鮮だから</v>
      </c>
      <c r="D6" s="399"/>
      <c r="E6" s="399"/>
      <c r="F6" s="399"/>
    </row>
    <row r="7" spans="2:6" s="12" customFormat="1" ht="12">
      <c r="B7" s="403"/>
      <c r="C7" s="399"/>
      <c r="D7" s="399"/>
      <c r="E7" s="399"/>
      <c r="F7" s="399"/>
    </row>
    <row r="8" spans="2:6" s="12" customFormat="1" ht="12">
      <c r="B8" s="403" t="s">
        <v>77</v>
      </c>
      <c r="C8" s="399" t="str">
        <f>'データ（Q1～Q12)'!L$135</f>
        <v>安全・安心だから</v>
      </c>
      <c r="D8" s="399"/>
      <c r="E8" s="399"/>
      <c r="F8" s="399"/>
    </row>
    <row r="9" spans="2:6" s="12" customFormat="1" ht="12">
      <c r="B9" s="403"/>
      <c r="C9" s="399"/>
      <c r="D9" s="399"/>
      <c r="E9" s="399"/>
      <c r="F9" s="399"/>
    </row>
    <row r="10" spans="2:6" s="12" customFormat="1" ht="12">
      <c r="B10" s="19" t="s">
        <v>86</v>
      </c>
      <c r="C10" s="17" t="str">
        <f>'データ（Q1～Q12)'!M135</f>
        <v>おいしいから</v>
      </c>
      <c r="D10" s="17"/>
      <c r="E10" s="17"/>
      <c r="F10" s="17"/>
    </row>
    <row r="11" spans="2:6" s="12" customFormat="1" ht="12">
      <c r="B11" s="403" t="s">
        <v>78</v>
      </c>
      <c r="C11" s="399" t="str">
        <f>'データ（Q1～Q12)'!N135</f>
        <v>季節感があるから</v>
      </c>
      <c r="D11" s="399"/>
      <c r="E11" s="399"/>
      <c r="F11" s="399"/>
    </row>
    <row r="12" spans="2:6" s="12" customFormat="1" ht="12">
      <c r="B12" s="403"/>
      <c r="C12" s="399"/>
      <c r="D12" s="399"/>
      <c r="E12" s="399"/>
      <c r="F12" s="399"/>
    </row>
    <row r="13" spans="2:6" s="12" customFormat="1" ht="12">
      <c r="B13" s="19" t="s">
        <v>79</v>
      </c>
      <c r="C13" s="17" t="str">
        <f>'データ（Q1～Q12)'!O135</f>
        <v>価格が安いから</v>
      </c>
      <c r="D13" s="17"/>
      <c r="E13" s="17"/>
      <c r="F13" s="17"/>
    </row>
    <row r="14" spans="2:6" s="12" customFormat="1" ht="13.5" customHeight="1">
      <c r="B14" s="403" t="s">
        <v>80</v>
      </c>
      <c r="C14" s="399" t="str">
        <f>'データ（Q1～Q12)'!P135</f>
        <v>その他</v>
      </c>
      <c r="D14" s="399"/>
      <c r="E14" s="399"/>
      <c r="F14" s="399"/>
    </row>
    <row r="15" spans="2:6" s="12" customFormat="1" ht="12">
      <c r="B15" s="403"/>
      <c r="C15" s="399"/>
      <c r="D15" s="399"/>
      <c r="E15" s="399"/>
      <c r="F15" s="399"/>
    </row>
    <row r="16" spans="2:6" s="12" customFormat="1" ht="12">
      <c r="B16" s="19" t="s">
        <v>81</v>
      </c>
      <c r="C16" s="17" t="str">
        <f>'データ（Q1～Q12)'!Q135</f>
        <v>不明</v>
      </c>
      <c r="D16" s="17"/>
      <c r="E16" s="17"/>
      <c r="F16" s="17"/>
    </row>
    <row r="17" spans="2:15" s="12" customFormat="1" ht="12">
      <c r="B17" s="17"/>
      <c r="C17" s="17"/>
      <c r="D17" s="17"/>
      <c r="E17" s="17"/>
      <c r="F17" s="17"/>
    </row>
    <row r="18" spans="2:15" ht="13.5" customHeight="1"/>
    <row r="19" spans="2:15" ht="14.25">
      <c r="B19" s="10" t="s">
        <v>68</v>
      </c>
      <c r="C19" s="7"/>
    </row>
    <row r="20" spans="2:15" ht="13.5" customHeight="1"/>
    <row r="21" spans="2:15" s="7" customFormat="1" ht="13.5" customHeight="1">
      <c r="B21" s="10" t="s">
        <v>88</v>
      </c>
    </row>
    <row r="23" spans="2:15">
      <c r="B23" s="9" t="s">
        <v>0</v>
      </c>
      <c r="C23" s="381" t="str">
        <f>CONCATENATE("「特に利用していない」と回答した人で、今後、「利用したいと思う」と回答した人は",INT('データ（Q1～Q12)'!T136),".",ROUND('データ（Q1～Q12)'!T136,1)*10-INT('データ（Q1～Q12)'!T136)*10,"％、「特に利用したいとは思わない」と回答した人は",INT('データ（Q1～Q12)'!U136),".",ROUND('データ（Q1～Q12)'!U136,1)*10-INT('データ（Q1～Q12)'!U136)*10,"％となっている。")</f>
        <v>「特に利用していない」と回答した人で、今後、「利用したいと思う」と回答した人は44.7％、「特に利用したいとは思わない」と回答した人は54.6％となっている。</v>
      </c>
      <c r="D23" s="381"/>
      <c r="E23" s="381"/>
      <c r="F23" s="381"/>
      <c r="G23" s="381"/>
      <c r="H23" s="381"/>
      <c r="I23" s="381"/>
      <c r="J23" s="381"/>
      <c r="K23" s="381"/>
      <c r="L23" s="381"/>
      <c r="M23" s="381"/>
      <c r="N23" s="381"/>
      <c r="O23" s="381"/>
    </row>
    <row r="24" spans="2:15">
      <c r="C24" s="381"/>
      <c r="D24" s="381"/>
      <c r="E24" s="381"/>
      <c r="F24" s="381"/>
      <c r="G24" s="381"/>
      <c r="H24" s="381"/>
      <c r="I24" s="381"/>
      <c r="J24" s="381"/>
      <c r="K24" s="381"/>
      <c r="L24" s="381"/>
      <c r="M24" s="381"/>
      <c r="N24" s="381"/>
      <c r="O24" s="381"/>
    </row>
    <row r="25" spans="2:15">
      <c r="B25" s="9" t="s">
        <v>0</v>
      </c>
      <c r="C25" s="381" t="str">
        <f>CONCATENATE("今後、利用したい種類は、「",'データ（Q1～Q12)'!X135,"」が最も多く",INT('データ（Q1～Q12)'!X136),".",ROUND('データ（Q1～Q12)'!X136,1)*10-INT('データ（Q1～Q12)'!X136)*10,"％、次いで「",'データ（Q1～Q12)'!Y135,"」の",INT('データ（Q1～Q12)'!Y136),".",ROUND('データ（Q1～Q12)'!Y136,1)*10-INT('データ（Q1～Q12)'!Y136)*10,"％、「",'データ（Q1～Q12)'!Z135,"」の",INT('データ（Q1～Q12)'!Z136),".",ROUND('データ（Q1～Q12)'!Z136,1)*10-INT('データ（Q1～Q12)'!Z136)*10,"％などとなっている。")</f>
        <v>今後、利用したい種類は、「野菜」が最も多く73.2％、次いで「米などの穀物」の69.2％、「魚類・貝類」の57.7％などとなっている。</v>
      </c>
      <c r="D25" s="381"/>
      <c r="E25" s="381"/>
      <c r="F25" s="381"/>
      <c r="G25" s="381"/>
      <c r="H25" s="381"/>
      <c r="I25" s="381"/>
      <c r="J25" s="381"/>
      <c r="K25" s="381"/>
      <c r="L25" s="381"/>
      <c r="M25" s="381"/>
      <c r="N25" s="381"/>
      <c r="O25" s="381"/>
    </row>
    <row r="26" spans="2:15">
      <c r="C26" s="381"/>
      <c r="D26" s="381"/>
      <c r="E26" s="381"/>
      <c r="F26" s="381"/>
      <c r="G26" s="381"/>
      <c r="H26" s="381"/>
      <c r="I26" s="381"/>
      <c r="J26" s="381"/>
      <c r="K26" s="381"/>
      <c r="L26" s="381"/>
      <c r="M26" s="381"/>
      <c r="N26" s="381"/>
      <c r="O26" s="381"/>
    </row>
    <row r="27" spans="2:15">
      <c r="B27" s="9" t="s">
        <v>0</v>
      </c>
      <c r="C27" s="381" t="str">
        <f>CONCATENATE("今後、利用する条件は、「",'データ（Q1～Q12)'!X140,"」が最も多く",INT('データ（Q1～Q12)'!X141),".",ROUND('データ（Q1～Q12)'!X141,1)*10-INT('データ（Q1～Q12)'!X141)*10,"％、次いで「",'データ（Q1～Q12)'!Y140,"」の",INT('データ（Q1～Q12)'!Y141),".",ROUND('データ（Q1～Q12)'!Y141,1)*10-INT('データ（Q1～Q12)'!Y141)*10,"％などとなっている。")</f>
        <v>今後、利用する条件は、「新鮮であること」が最も多く56.6％、次いで「価格が安いこと」の50.1％などとなっている。</v>
      </c>
      <c r="D27" s="381"/>
      <c r="E27" s="381"/>
      <c r="F27" s="381"/>
      <c r="G27" s="381"/>
      <c r="H27" s="381"/>
      <c r="I27" s="381"/>
      <c r="J27" s="381"/>
      <c r="K27" s="381"/>
      <c r="L27" s="381"/>
      <c r="M27" s="381"/>
      <c r="N27" s="381"/>
      <c r="O27" s="381"/>
    </row>
    <row r="28" spans="2:15">
      <c r="C28" s="381"/>
      <c r="D28" s="381"/>
      <c r="E28" s="381"/>
      <c r="F28" s="381"/>
      <c r="G28" s="381"/>
      <c r="H28" s="381"/>
      <c r="I28" s="381"/>
      <c r="J28" s="381"/>
      <c r="K28" s="381"/>
      <c r="L28" s="381"/>
      <c r="M28" s="381"/>
      <c r="N28" s="381"/>
      <c r="O28" s="381"/>
    </row>
    <row r="29" spans="2:15" ht="12" customHeight="1"/>
    <row r="32" spans="2:15" ht="12" customHeight="1"/>
    <row r="41" spans="2:13">
      <c r="C41" s="14" t="s">
        <v>28</v>
      </c>
      <c r="K41" s="14" t="s">
        <v>29</v>
      </c>
    </row>
    <row r="42" spans="2:13">
      <c r="C42" s="14"/>
      <c r="E42" s="2" t="s">
        <v>93</v>
      </c>
      <c r="K42" s="14"/>
      <c r="M42" s="2" t="s">
        <v>93</v>
      </c>
    </row>
    <row r="43" spans="2:13" s="12" customFormat="1" ht="12" customHeight="1">
      <c r="B43" s="17"/>
      <c r="C43" s="17"/>
      <c r="D43" s="17"/>
      <c r="H43" s="17"/>
      <c r="I43" s="17"/>
      <c r="J43" s="17"/>
      <c r="K43" s="17"/>
      <c r="L43" s="17"/>
    </row>
    <row r="44" spans="2:13" s="12" customFormat="1" ht="12" customHeight="1">
      <c r="B44" s="17"/>
      <c r="C44" s="17"/>
      <c r="D44" s="17"/>
      <c r="H44" s="17"/>
      <c r="I44" s="17"/>
      <c r="J44" s="17"/>
      <c r="K44" s="17"/>
      <c r="L44" s="17"/>
    </row>
    <row r="45" spans="2:13" s="12" customFormat="1" ht="12" customHeight="1">
      <c r="B45" s="17"/>
      <c r="C45" s="17"/>
      <c r="D45" s="17"/>
      <c r="J45" s="17"/>
      <c r="K45" s="17"/>
      <c r="L45" s="17"/>
    </row>
    <row r="46" spans="2:13" s="12" customFormat="1" ht="12.75" customHeight="1">
      <c r="B46" s="30" t="s">
        <v>76</v>
      </c>
      <c r="C46" s="17" t="str">
        <f>'データ（Q1～Q12)'!X135</f>
        <v>野菜</v>
      </c>
      <c r="D46" s="55"/>
      <c r="H46" s="19" t="s">
        <v>76</v>
      </c>
      <c r="J46" s="17" t="str">
        <f>'データ（Q1～Q12)'!X140</f>
        <v>新鮮であること</v>
      </c>
      <c r="K46" s="17"/>
      <c r="L46" s="17"/>
    </row>
    <row r="47" spans="2:13" s="12" customFormat="1" ht="12.75" customHeight="1">
      <c r="B47" s="30"/>
      <c r="D47" s="55"/>
      <c r="K47" s="18"/>
      <c r="L47" s="18"/>
    </row>
    <row r="48" spans="2:13" s="12" customFormat="1" ht="12.75" customHeight="1">
      <c r="B48" s="30" t="s">
        <v>77</v>
      </c>
      <c r="C48" s="17" t="str">
        <f>'データ（Q1～Q12)'!Y135</f>
        <v>米などの穀物</v>
      </c>
      <c r="D48" s="55"/>
      <c r="H48" s="29" t="s">
        <v>114</v>
      </c>
      <c r="J48" s="17" t="str">
        <f>'データ（Q1～Q12)'!Y140</f>
        <v>価格が安いこと</v>
      </c>
      <c r="K48" s="18"/>
      <c r="L48" s="18"/>
    </row>
    <row r="49" spans="2:12" s="12" customFormat="1" ht="12.75" customHeight="1">
      <c r="B49" s="30"/>
      <c r="D49" s="55"/>
      <c r="K49" s="17"/>
      <c r="L49" s="17"/>
    </row>
    <row r="50" spans="2:12" s="12" customFormat="1" ht="12.75" customHeight="1">
      <c r="B50" s="30" t="s">
        <v>86</v>
      </c>
      <c r="C50" s="17" t="str">
        <f>'データ（Q1～Q12)'!Z135</f>
        <v>魚類・貝類</v>
      </c>
      <c r="D50" s="55"/>
      <c r="H50" s="29" t="s">
        <v>86</v>
      </c>
      <c r="J50" s="384" t="str">
        <f>'データ（Q1～Q12)'!Z140</f>
        <v>安全・安心であること</v>
      </c>
      <c r="K50" s="385"/>
      <c r="L50" s="385"/>
    </row>
    <row r="51" spans="2:12" s="12" customFormat="1" ht="12.75" customHeight="1">
      <c r="B51" s="30"/>
      <c r="C51" s="17"/>
      <c r="D51" s="55"/>
      <c r="J51" s="385"/>
      <c r="K51" s="385"/>
      <c r="L51" s="385"/>
    </row>
    <row r="52" spans="2:12" s="12" customFormat="1" ht="12.75" customHeight="1">
      <c r="B52" s="30" t="s">
        <v>78</v>
      </c>
      <c r="C52" s="384" t="str">
        <f>'データ（Q1～Q12)'!AA135</f>
        <v>りんごなどの果物</v>
      </c>
      <c r="D52" s="382"/>
      <c r="H52" s="31" t="s">
        <v>78</v>
      </c>
      <c r="J52" s="384" t="str">
        <f>'データ（Q1～Q12)'!AA140</f>
        <v>身近な商店などで販売していること</v>
      </c>
      <c r="K52" s="382"/>
      <c r="L52" s="382"/>
    </row>
    <row r="53" spans="2:12" s="12" customFormat="1" ht="12.75" customHeight="1">
      <c r="B53" s="30"/>
      <c r="C53" s="382"/>
      <c r="D53" s="382"/>
      <c r="H53" s="207"/>
      <c r="J53" s="382"/>
      <c r="K53" s="382"/>
      <c r="L53" s="382"/>
    </row>
    <row r="54" spans="2:12" s="12" customFormat="1" ht="12.75" customHeight="1">
      <c r="B54" s="30" t="s">
        <v>79</v>
      </c>
      <c r="C54" s="378" t="str">
        <f>'データ（Q1～Q12)'!AB135</f>
        <v>牛肉や豚肉などの肉類</v>
      </c>
      <c r="D54" s="382"/>
      <c r="H54" s="31" t="s">
        <v>79</v>
      </c>
      <c r="J54" s="17" t="str">
        <f>'データ（Q1～Q12)'!AB140</f>
        <v>おいしいこと</v>
      </c>
      <c r="K54" s="211"/>
      <c r="L54" s="211"/>
    </row>
    <row r="55" spans="2:12" s="12" customFormat="1" ht="12.75" customHeight="1">
      <c r="B55" s="30"/>
      <c r="C55" s="382"/>
      <c r="D55" s="382"/>
      <c r="H55"/>
      <c r="J55"/>
      <c r="K55" s="211"/>
      <c r="L55" s="211"/>
    </row>
    <row r="56" spans="2:12" s="12" customFormat="1" ht="12.75" customHeight="1">
      <c r="B56" s="30" t="s">
        <v>80</v>
      </c>
      <c r="C56" s="17" t="str">
        <f>'データ（Q1～Q12)'!AC135</f>
        <v>卵</v>
      </c>
      <c r="D56" s="55"/>
      <c r="H56" s="31" t="s">
        <v>121</v>
      </c>
      <c r="J56" s="404" t="str">
        <f>'データ（Q1～Q12)'!AC140</f>
        <v>県産品とわかりやすく表示されていること</v>
      </c>
      <c r="K56" s="405"/>
      <c r="L56" s="405"/>
    </row>
    <row r="57" spans="2:12" s="12" customFormat="1" ht="12.75" customHeight="1">
      <c r="B57" s="30"/>
      <c r="D57" s="210"/>
      <c r="J57" s="405"/>
      <c r="K57" s="405"/>
      <c r="L57" s="405"/>
    </row>
    <row r="58" spans="2:12" s="12" customFormat="1" ht="12.75" customHeight="1">
      <c r="B58" s="30" t="s">
        <v>81</v>
      </c>
      <c r="C58" s="17" t="str">
        <f>'データ（Q1～Q12)'!AD135</f>
        <v>牛乳</v>
      </c>
      <c r="D58" s="210"/>
      <c r="H58" s="30" t="s">
        <v>81</v>
      </c>
      <c r="J58" s="17" t="str">
        <f>'データ（Q1～Q12)'!AD140</f>
        <v>その他</v>
      </c>
      <c r="K58" s="1"/>
      <c r="L58" s="1"/>
    </row>
    <row r="59" spans="2:12" s="12" customFormat="1" ht="12.75" customHeight="1">
      <c r="B59" s="30"/>
      <c r="C59" s="32"/>
      <c r="D59" s="210"/>
      <c r="H59" s="20"/>
    </row>
    <row r="60" spans="2:12" s="12" customFormat="1" ht="12.75" customHeight="1">
      <c r="B60" s="30" t="s">
        <v>82</v>
      </c>
      <c r="C60" s="32" t="str">
        <f>'データ（Q1～Q12)'!AE135</f>
        <v>海藻類</v>
      </c>
      <c r="D60" s="55"/>
      <c r="H60" s="29" t="s">
        <v>82</v>
      </c>
      <c r="J60" s="17" t="str">
        <f>'データ（Q1～Q12)'!AE140</f>
        <v>不明</v>
      </c>
      <c r="K60" s="17"/>
      <c r="L60" s="17"/>
    </row>
    <row r="61" spans="2:12" s="12" customFormat="1" ht="12.75" customHeight="1">
      <c r="B61" s="30"/>
      <c r="D61" s="55"/>
      <c r="H61" s="17"/>
      <c r="I61" s="17"/>
      <c r="J61" s="17"/>
      <c r="K61" s="17"/>
      <c r="L61" s="17"/>
    </row>
    <row r="62" spans="2:12" s="12" customFormat="1" ht="12.75" customHeight="1">
      <c r="B62" s="30" t="s">
        <v>83</v>
      </c>
      <c r="C62" s="378" t="str">
        <f>'データ（Q1～Q12)'!AF135</f>
        <v>しいたけなどの林産物</v>
      </c>
      <c r="D62" s="382"/>
      <c r="H62" s="17"/>
      <c r="I62" s="17"/>
      <c r="J62" s="17"/>
      <c r="K62" s="17"/>
      <c r="L62" s="17"/>
    </row>
    <row r="63" spans="2:12" s="12" customFormat="1" ht="12.75" customHeight="1">
      <c r="B63" s="30"/>
      <c r="C63" s="382"/>
      <c r="D63" s="382"/>
      <c r="H63" s="17"/>
      <c r="I63" s="17"/>
      <c r="J63" s="17"/>
      <c r="K63" s="17"/>
      <c r="L63" s="17"/>
    </row>
    <row r="64" spans="2:12">
      <c r="B64" s="26">
        <v>10</v>
      </c>
      <c r="C64" s="17" t="str">
        <f>'データ（Q1～Q12)'!AG135</f>
        <v>花類</v>
      </c>
    </row>
    <row r="66" spans="2:3">
      <c r="B66" s="26">
        <v>11</v>
      </c>
      <c r="C66" s="17" t="str">
        <f>'データ（Q1～Q12)'!AH135</f>
        <v>その他</v>
      </c>
    </row>
    <row r="67" spans="2:3">
      <c r="B67" s="212"/>
    </row>
    <row r="68" spans="2:3">
      <c r="B68" s="26">
        <v>12</v>
      </c>
      <c r="C68" s="17" t="str">
        <f>'データ（Q1～Q12)'!AI135</f>
        <v>不明</v>
      </c>
    </row>
  </sheetData>
  <mergeCells count="17">
    <mergeCell ref="B14:B15"/>
    <mergeCell ref="C14:F15"/>
    <mergeCell ref="C23:O24"/>
    <mergeCell ref="C27:O28"/>
    <mergeCell ref="B6:B7"/>
    <mergeCell ref="C6:F7"/>
    <mergeCell ref="B8:B9"/>
    <mergeCell ref="C8:F9"/>
    <mergeCell ref="B11:B12"/>
    <mergeCell ref="J50:L51"/>
    <mergeCell ref="C11:F12"/>
    <mergeCell ref="C54:D55"/>
    <mergeCell ref="C52:D53"/>
    <mergeCell ref="C62:D63"/>
    <mergeCell ref="J52:L53"/>
    <mergeCell ref="J56:L57"/>
    <mergeCell ref="C25:O26"/>
  </mergeCells>
  <phoneticPr fontId="2"/>
  <printOptions horizontalCentered="1"/>
  <pageMargins left="0.70866141732283472" right="0.70866141732283472" top="0.74803149606299213" bottom="0.74803149606299213" header="0.31496062992125984" footer="0.31496062992125984"/>
  <pageSetup paperSize="9" scale="89" firstPageNumber="13" orientation="portrait" useFirstPageNumber="1" horizontalDpi="300" verticalDpi="300" r:id="rId1"/>
  <headerFooter>
    <oddFooter>&amp;C&amp;A</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2EE96-3926-444E-A9FD-1EAEBC2734E7}">
  <sheetPr>
    <tabColor theme="9"/>
  </sheetPr>
  <dimension ref="B2:K32"/>
  <sheetViews>
    <sheetView zoomScaleNormal="100" workbookViewId="0">
      <selection activeCell="B2" sqref="B2:K3"/>
    </sheetView>
  </sheetViews>
  <sheetFormatPr defaultColWidth="9" defaultRowHeight="17.25"/>
  <cols>
    <col min="1" max="1" width="1.125" style="8" customWidth="1"/>
    <col min="2" max="2" width="5.25" style="8" customWidth="1"/>
    <col min="3" max="11" width="9" style="8"/>
    <col min="12" max="12" width="1.125" style="8" customWidth="1"/>
    <col min="13" max="16384" width="9" style="8"/>
  </cols>
  <sheetData>
    <row r="2" spans="2:11" ht="17.25" customHeight="1">
      <c r="B2" s="387" t="s">
        <v>106</v>
      </c>
      <c r="C2" s="387"/>
      <c r="D2" s="387"/>
      <c r="E2" s="387"/>
      <c r="F2" s="387"/>
      <c r="G2" s="387"/>
      <c r="H2" s="387"/>
      <c r="I2" s="387"/>
      <c r="J2" s="387"/>
      <c r="K2" s="387"/>
    </row>
    <row r="3" spans="2:11">
      <c r="B3" s="387"/>
      <c r="C3" s="387"/>
      <c r="D3" s="387"/>
      <c r="E3" s="387"/>
      <c r="F3" s="387"/>
      <c r="G3" s="387"/>
      <c r="H3" s="387"/>
      <c r="I3" s="387"/>
      <c r="J3" s="387"/>
      <c r="K3" s="387"/>
    </row>
    <row r="4" spans="2:11" s="22" customFormat="1">
      <c r="B4" s="40" t="s">
        <v>108</v>
      </c>
      <c r="D4" s="23"/>
      <c r="E4" s="23"/>
      <c r="F4" s="23"/>
      <c r="G4" s="23"/>
      <c r="H4" s="23"/>
      <c r="I4" s="23"/>
      <c r="J4" s="23"/>
      <c r="K4" s="23"/>
    </row>
    <row r="18" spans="2:11" s="22" customFormat="1">
      <c r="B18" s="40" t="s">
        <v>101</v>
      </c>
      <c r="D18" s="23"/>
      <c r="E18" s="23"/>
      <c r="F18" s="23"/>
      <c r="G18" s="23"/>
      <c r="H18" s="23"/>
      <c r="I18" s="23"/>
      <c r="J18" s="23"/>
      <c r="K18" s="23"/>
    </row>
    <row r="32" spans="2:11" s="22" customFormat="1">
      <c r="B32" s="40" t="s">
        <v>100</v>
      </c>
      <c r="D32" s="23"/>
      <c r="E32" s="23"/>
      <c r="F32" s="23"/>
      <c r="G32" s="23"/>
      <c r="H32" s="23"/>
      <c r="I32" s="23"/>
      <c r="J32" s="23"/>
      <c r="K32" s="23"/>
    </row>
  </sheetData>
  <mergeCells count="1">
    <mergeCell ref="B2:K3"/>
  </mergeCells>
  <phoneticPr fontId="2"/>
  <printOptions horizontalCentered="1"/>
  <pageMargins left="0.70866141732283472" right="0.70866141732283472" top="0.74803149606299213" bottom="0.74803149606299213" header="0.31496062992125984" footer="0.31496062992125984"/>
  <pageSetup paperSize="9" scale="98" firstPageNumber="13" orientation="portrait" useFirstPageNumber="1" horizontalDpi="300" verticalDpi="300" r:id="rId1"/>
  <headerFooter>
    <oddFooter>&amp;C&amp;A</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5AA37-2312-4312-985B-18F06DF3D3A8}">
  <sheetPr>
    <tabColor rgb="FFFF0000"/>
  </sheetPr>
  <dimension ref="A1:R641"/>
  <sheetViews>
    <sheetView zoomScaleNormal="100" workbookViewId="0">
      <selection activeCell="R30" sqref="R30"/>
    </sheetView>
  </sheetViews>
  <sheetFormatPr defaultColWidth="9" defaultRowHeight="12"/>
  <cols>
    <col min="1" max="5" width="9" style="73"/>
    <col min="6" max="6" width="9" style="73" customWidth="1"/>
    <col min="7" max="7" width="9.5" style="73" customWidth="1"/>
    <col min="8" max="14" width="9" style="73"/>
    <col min="15" max="15" width="9" style="73" customWidth="1"/>
    <col min="16" max="16384" width="9" style="73"/>
  </cols>
  <sheetData>
    <row r="1" spans="1:15" s="61" customFormat="1" ht="14.25">
      <c r="A1" s="60" t="s">
        <v>274</v>
      </c>
      <c r="B1" s="60"/>
      <c r="C1" s="60"/>
      <c r="D1" s="60"/>
      <c r="E1" s="60"/>
      <c r="F1" s="60"/>
      <c r="G1" s="60"/>
      <c r="H1" s="60"/>
      <c r="I1" s="60"/>
      <c r="J1" s="60"/>
      <c r="K1" s="60"/>
      <c r="L1" s="60"/>
      <c r="M1" s="60"/>
      <c r="N1" s="60"/>
    </row>
    <row r="2" spans="1:15" s="63" customFormat="1" ht="13.5">
      <c r="A2" s="62" t="s">
        <v>275</v>
      </c>
      <c r="B2" s="62"/>
      <c r="C2" s="62"/>
      <c r="D2" s="62"/>
      <c r="E2" s="62"/>
      <c r="F2" s="62"/>
      <c r="G2" s="62"/>
      <c r="H2" s="62"/>
      <c r="I2" s="62"/>
      <c r="J2" s="62"/>
      <c r="N2" s="62"/>
    </row>
    <row r="3" spans="1:15" s="68" customFormat="1" ht="25.5" customHeight="1">
      <c r="A3" s="64"/>
      <c r="B3" s="65"/>
      <c r="C3" s="66" t="s">
        <v>276</v>
      </c>
      <c r="D3" s="66" t="s">
        <v>277</v>
      </c>
      <c r="E3" s="66" t="s">
        <v>278</v>
      </c>
      <c r="F3" s="66" t="s">
        <v>2</v>
      </c>
      <c r="G3" s="67"/>
      <c r="H3" s="67"/>
      <c r="I3" s="67"/>
      <c r="J3" s="67"/>
      <c r="K3" s="67"/>
      <c r="O3" s="67"/>
    </row>
    <row r="4" spans="1:15">
      <c r="A4" s="69" t="s">
        <v>279</v>
      </c>
      <c r="B4" s="70"/>
      <c r="C4" s="71">
        <v>100</v>
      </c>
      <c r="D4" s="71">
        <v>45.2</v>
      </c>
      <c r="E4" s="71">
        <v>53.3</v>
      </c>
      <c r="F4" s="71">
        <v>1.5</v>
      </c>
      <c r="G4" s="72"/>
      <c r="H4" s="72"/>
      <c r="I4" s="72"/>
      <c r="J4" s="72"/>
      <c r="K4" s="72"/>
      <c r="O4" s="72"/>
    </row>
    <row r="5" spans="1:15">
      <c r="A5" s="74" t="s">
        <v>280</v>
      </c>
      <c r="B5" s="75"/>
      <c r="C5" s="76">
        <v>99.999999999999986</v>
      </c>
      <c r="D5" s="76">
        <v>50.499999999999993</v>
      </c>
      <c r="E5" s="76">
        <v>48.2</v>
      </c>
      <c r="F5" s="76">
        <v>1.3</v>
      </c>
      <c r="G5" s="72"/>
      <c r="H5" s="72"/>
      <c r="I5" s="72"/>
      <c r="J5" s="72"/>
      <c r="N5" s="72"/>
    </row>
    <row r="6" spans="1:15">
      <c r="A6" s="77" t="s">
        <v>281</v>
      </c>
      <c r="B6" s="78"/>
      <c r="C6" s="79">
        <v>100</v>
      </c>
      <c r="D6" s="79">
        <v>43.6</v>
      </c>
      <c r="E6" s="79">
        <v>54.8</v>
      </c>
      <c r="F6" s="79">
        <v>1.6</v>
      </c>
      <c r="G6" s="72"/>
      <c r="H6" s="72"/>
      <c r="I6" s="72"/>
      <c r="J6" s="72"/>
      <c r="N6" s="72"/>
    </row>
    <row r="7" spans="1:15">
      <c r="A7" s="77" t="s">
        <v>282</v>
      </c>
      <c r="B7" s="78"/>
      <c r="C7" s="79">
        <v>100</v>
      </c>
      <c r="D7" s="79">
        <v>40.1</v>
      </c>
      <c r="E7" s="79">
        <v>57.8</v>
      </c>
      <c r="F7" s="79">
        <v>2.1</v>
      </c>
      <c r="G7" s="72"/>
      <c r="H7" s="72"/>
      <c r="I7" s="72"/>
      <c r="J7" s="72"/>
      <c r="N7" s="72"/>
    </row>
    <row r="8" spans="1:15">
      <c r="A8" s="80" t="s">
        <v>283</v>
      </c>
      <c r="B8" s="81"/>
      <c r="C8" s="82">
        <v>99.999999999999986</v>
      </c>
      <c r="D8" s="82">
        <v>36.200000000000003</v>
      </c>
      <c r="E8" s="82">
        <v>62.499999999999993</v>
      </c>
      <c r="F8" s="82">
        <v>1.3</v>
      </c>
      <c r="G8" s="72"/>
      <c r="H8" s="72"/>
      <c r="I8" s="72"/>
      <c r="J8" s="72"/>
      <c r="N8" s="72"/>
    </row>
    <row r="9" spans="1:15">
      <c r="A9" s="74" t="s">
        <v>284</v>
      </c>
      <c r="B9" s="75"/>
      <c r="C9" s="76">
        <v>100</v>
      </c>
      <c r="D9" s="76">
        <v>47</v>
      </c>
      <c r="E9" s="76">
        <v>51.6</v>
      </c>
      <c r="F9" s="76">
        <v>1.4</v>
      </c>
      <c r="G9" s="72"/>
      <c r="H9" s="72"/>
      <c r="I9" s="72"/>
      <c r="J9" s="72"/>
      <c r="N9" s="72"/>
    </row>
    <row r="10" spans="1:15">
      <c r="A10" s="77" t="s">
        <v>261</v>
      </c>
      <c r="B10" s="78"/>
      <c r="C10" s="79">
        <v>99.999999999999986</v>
      </c>
      <c r="D10" s="79">
        <v>43.8</v>
      </c>
      <c r="E10" s="79">
        <v>54.499999999999993</v>
      </c>
      <c r="F10" s="79">
        <v>1.7</v>
      </c>
      <c r="G10" s="72"/>
      <c r="H10" s="72"/>
      <c r="I10" s="72"/>
      <c r="J10" s="72"/>
      <c r="N10" s="72"/>
    </row>
    <row r="11" spans="1:15">
      <c r="A11" s="80" t="s">
        <v>285</v>
      </c>
      <c r="B11" s="81"/>
      <c r="C11" s="82">
        <v>100</v>
      </c>
      <c r="D11" s="82">
        <v>0</v>
      </c>
      <c r="E11" s="82">
        <v>100</v>
      </c>
      <c r="F11" s="82">
        <v>0</v>
      </c>
      <c r="G11" s="72"/>
      <c r="H11" s="72"/>
      <c r="I11" s="72"/>
      <c r="J11" s="72"/>
      <c r="N11" s="72"/>
    </row>
    <row r="12" spans="1:15">
      <c r="A12" s="74" t="s">
        <v>286</v>
      </c>
      <c r="B12" s="75"/>
      <c r="C12" s="76">
        <v>100</v>
      </c>
      <c r="D12" s="76">
        <v>61.300000000000004</v>
      </c>
      <c r="E12" s="76">
        <v>35.6</v>
      </c>
      <c r="F12" s="76">
        <v>3.1</v>
      </c>
      <c r="G12" s="72"/>
      <c r="H12" s="72"/>
      <c r="I12" s="72"/>
      <c r="J12" s="72"/>
      <c r="N12" s="72"/>
    </row>
    <row r="13" spans="1:15">
      <c r="A13" s="77" t="s">
        <v>287</v>
      </c>
      <c r="B13" s="78"/>
      <c r="C13" s="79">
        <v>100</v>
      </c>
      <c r="D13" s="79">
        <v>61.5</v>
      </c>
      <c r="E13" s="79">
        <v>38.5</v>
      </c>
      <c r="F13" s="79">
        <v>0</v>
      </c>
      <c r="G13" s="72"/>
      <c r="H13" s="72"/>
      <c r="I13" s="72"/>
      <c r="J13" s="72"/>
      <c r="N13" s="72"/>
    </row>
    <row r="14" spans="1:15">
      <c r="A14" s="77" t="s">
        <v>288</v>
      </c>
      <c r="B14" s="78"/>
      <c r="C14" s="79">
        <v>100</v>
      </c>
      <c r="D14" s="79">
        <v>59.4</v>
      </c>
      <c r="E14" s="79">
        <v>39.700000000000003</v>
      </c>
      <c r="F14" s="79">
        <v>0.9</v>
      </c>
      <c r="G14" s="72"/>
      <c r="H14" s="72"/>
      <c r="I14" s="72"/>
      <c r="J14" s="72"/>
      <c r="N14" s="72"/>
    </row>
    <row r="15" spans="1:15">
      <c r="A15" s="77" t="s">
        <v>289</v>
      </c>
      <c r="B15" s="78"/>
      <c r="C15" s="79">
        <v>100</v>
      </c>
      <c r="D15" s="79">
        <v>50.8</v>
      </c>
      <c r="E15" s="79">
        <v>48.6</v>
      </c>
      <c r="F15" s="79">
        <v>0.6</v>
      </c>
      <c r="G15" s="72"/>
      <c r="H15" s="72"/>
      <c r="I15" s="72"/>
      <c r="J15" s="72"/>
      <c r="N15" s="72"/>
    </row>
    <row r="16" spans="1:15">
      <c r="A16" s="77" t="s">
        <v>290</v>
      </c>
      <c r="B16" s="78"/>
      <c r="C16" s="79">
        <v>100</v>
      </c>
      <c r="D16" s="79">
        <v>49.9</v>
      </c>
      <c r="E16" s="79">
        <v>48.9</v>
      </c>
      <c r="F16" s="79">
        <v>1.2</v>
      </c>
      <c r="G16" s="72"/>
      <c r="H16" s="72"/>
      <c r="I16" s="72"/>
      <c r="J16" s="72"/>
      <c r="N16" s="72"/>
    </row>
    <row r="17" spans="1:14">
      <c r="A17" s="77" t="s">
        <v>291</v>
      </c>
      <c r="B17" s="78"/>
      <c r="C17" s="79">
        <v>100</v>
      </c>
      <c r="D17" s="79">
        <v>40.6</v>
      </c>
      <c r="E17" s="79">
        <v>58.499999999999993</v>
      </c>
      <c r="F17" s="79">
        <v>0.9</v>
      </c>
      <c r="G17" s="72"/>
      <c r="H17" s="72"/>
      <c r="I17" s="72"/>
      <c r="J17" s="72"/>
      <c r="N17" s="72"/>
    </row>
    <row r="18" spans="1:14">
      <c r="A18" s="80" t="s">
        <v>292</v>
      </c>
      <c r="B18" s="81"/>
      <c r="C18" s="82">
        <v>99.999999999999986</v>
      </c>
      <c r="D18" s="82">
        <v>37.299999999999997</v>
      </c>
      <c r="E18" s="82">
        <v>59.999999999999993</v>
      </c>
      <c r="F18" s="82">
        <v>2.7</v>
      </c>
      <c r="G18" s="72"/>
      <c r="H18" s="72"/>
      <c r="I18" s="72"/>
      <c r="J18" s="72"/>
      <c r="N18" s="72"/>
    </row>
    <row r="19" spans="1:14">
      <c r="A19" s="72"/>
      <c r="B19" s="72"/>
      <c r="C19" s="72"/>
      <c r="D19" s="72"/>
      <c r="E19" s="72"/>
      <c r="F19" s="72"/>
      <c r="G19" s="72"/>
      <c r="H19" s="72"/>
      <c r="I19" s="72"/>
      <c r="J19" s="72"/>
      <c r="N19" s="72"/>
    </row>
    <row r="20" spans="1:14" s="63" customFormat="1" ht="13.5">
      <c r="A20" s="62" t="s">
        <v>293</v>
      </c>
      <c r="B20" s="62"/>
      <c r="C20" s="62"/>
      <c r="D20" s="62"/>
      <c r="E20" s="62"/>
      <c r="F20" s="62"/>
      <c r="G20" s="62"/>
      <c r="H20" s="62"/>
      <c r="I20" s="62"/>
      <c r="J20" s="62"/>
      <c r="K20" s="62"/>
      <c r="L20" s="62"/>
      <c r="M20" s="62"/>
      <c r="N20" s="62"/>
    </row>
    <row r="21" spans="1:14" s="68" customFormat="1" ht="13.5" customHeight="1">
      <c r="A21" s="62" t="s">
        <v>294</v>
      </c>
      <c r="B21" s="62"/>
      <c r="C21" s="62"/>
      <c r="D21" s="62"/>
      <c r="E21" s="62"/>
      <c r="F21" s="62"/>
      <c r="G21" s="62"/>
      <c r="H21" s="62"/>
      <c r="I21" s="62"/>
      <c r="J21" s="62"/>
      <c r="K21" s="63"/>
      <c r="L21" s="63"/>
      <c r="M21" s="63"/>
    </row>
    <row r="22" spans="1:14" ht="24">
      <c r="A22" s="83" t="s">
        <v>295</v>
      </c>
      <c r="B22" s="84"/>
      <c r="C22" s="84"/>
      <c r="D22" s="84"/>
      <c r="E22" s="84"/>
      <c r="F22" s="85"/>
      <c r="G22" s="65"/>
      <c r="H22" s="66" t="s">
        <v>296</v>
      </c>
      <c r="I22" s="66" t="s">
        <v>297</v>
      </c>
      <c r="J22" s="66" t="s">
        <v>298</v>
      </c>
      <c r="K22" s="66" t="s">
        <v>299</v>
      </c>
      <c r="L22" s="66" t="s">
        <v>300</v>
      </c>
      <c r="M22" s="66" t="s">
        <v>2</v>
      </c>
    </row>
    <row r="23" spans="1:14" ht="11.25" customHeight="1">
      <c r="A23" s="226" t="s">
        <v>691</v>
      </c>
      <c r="B23" s="227"/>
      <c r="C23" s="227"/>
      <c r="D23" s="227"/>
      <c r="E23" s="227"/>
      <c r="F23" s="86"/>
      <c r="G23" s="70"/>
      <c r="H23" s="242">
        <v>100</v>
      </c>
      <c r="I23" s="242">
        <v>11.7</v>
      </c>
      <c r="J23" s="242">
        <v>11.3</v>
      </c>
      <c r="K23" s="242">
        <v>20.2</v>
      </c>
      <c r="L23" s="242">
        <v>35.5</v>
      </c>
      <c r="M23" s="242">
        <v>21.3</v>
      </c>
    </row>
    <row r="24" spans="1:14" ht="11.25" customHeight="1">
      <c r="A24" s="226" t="s">
        <v>301</v>
      </c>
      <c r="B24" s="227"/>
      <c r="C24" s="227"/>
      <c r="D24" s="227"/>
      <c r="E24" s="227"/>
      <c r="F24" s="86"/>
      <c r="G24" s="70"/>
      <c r="H24" s="242">
        <v>100</v>
      </c>
      <c r="I24" s="242">
        <v>24.9</v>
      </c>
      <c r="J24" s="242">
        <v>16.8</v>
      </c>
      <c r="K24" s="242">
        <v>13.4</v>
      </c>
      <c r="L24" s="242">
        <v>24.5</v>
      </c>
      <c r="M24" s="242">
        <v>20.399999999999999</v>
      </c>
    </row>
    <row r="25" spans="1:14" ht="11.25" customHeight="1">
      <c r="A25" s="226" t="s">
        <v>302</v>
      </c>
      <c r="B25" s="227"/>
      <c r="C25" s="227"/>
      <c r="D25" s="227"/>
      <c r="E25" s="227"/>
      <c r="F25" s="86"/>
      <c r="G25" s="70"/>
      <c r="H25" s="242">
        <v>100</v>
      </c>
      <c r="I25" s="242">
        <v>26.2</v>
      </c>
      <c r="J25" s="242">
        <v>20.9</v>
      </c>
      <c r="K25" s="242">
        <v>19.3</v>
      </c>
      <c r="L25" s="242">
        <v>19.2</v>
      </c>
      <c r="M25" s="242">
        <v>14.4</v>
      </c>
    </row>
    <row r="26" spans="1:14" ht="11.25" customHeight="1">
      <c r="A26" s="226" t="s">
        <v>303</v>
      </c>
      <c r="B26" s="227"/>
      <c r="C26" s="227"/>
      <c r="D26" s="227"/>
      <c r="E26" s="227"/>
      <c r="F26" s="86"/>
      <c r="G26" s="70"/>
      <c r="H26" s="242">
        <v>100</v>
      </c>
      <c r="I26" s="242">
        <v>17.8</v>
      </c>
      <c r="J26" s="242">
        <v>13.3</v>
      </c>
      <c r="K26" s="242">
        <v>15</v>
      </c>
      <c r="L26" s="242">
        <v>31.100000000000005</v>
      </c>
      <c r="M26" s="242">
        <v>22.8</v>
      </c>
    </row>
    <row r="27" spans="1:14" ht="11.25" customHeight="1">
      <c r="A27" s="226" t="s">
        <v>304</v>
      </c>
      <c r="B27" s="227"/>
      <c r="C27" s="227"/>
      <c r="D27" s="227"/>
      <c r="E27" s="227"/>
      <c r="F27" s="86"/>
      <c r="G27" s="70"/>
      <c r="H27" s="242">
        <v>100</v>
      </c>
      <c r="I27" s="242">
        <v>23.299999999999994</v>
      </c>
      <c r="J27" s="242">
        <v>18</v>
      </c>
      <c r="K27" s="242">
        <v>14.5</v>
      </c>
      <c r="L27" s="242">
        <v>23.1</v>
      </c>
      <c r="M27" s="242">
        <v>21.1</v>
      </c>
    </row>
    <row r="28" spans="1:14" ht="11.25" customHeight="1">
      <c r="A28" s="226" t="s">
        <v>305</v>
      </c>
      <c r="B28" s="227"/>
      <c r="C28" s="227"/>
      <c r="D28" s="227"/>
      <c r="E28" s="227"/>
      <c r="F28" s="86"/>
      <c r="G28" s="70"/>
      <c r="H28" s="242">
        <v>100</v>
      </c>
      <c r="I28" s="242">
        <v>7.9</v>
      </c>
      <c r="J28" s="242">
        <v>7.3</v>
      </c>
      <c r="K28" s="242">
        <v>8.8000000000000007</v>
      </c>
      <c r="L28" s="242">
        <v>50.000000000000007</v>
      </c>
      <c r="M28" s="242">
        <v>26</v>
      </c>
    </row>
    <row r="29" spans="1:14" ht="11.25" customHeight="1">
      <c r="A29" s="226" t="s">
        <v>306</v>
      </c>
      <c r="B29" s="227"/>
      <c r="C29" s="227"/>
      <c r="D29" s="227"/>
      <c r="E29" s="227"/>
      <c r="F29" s="86"/>
      <c r="G29" s="70"/>
      <c r="H29" s="242">
        <v>100</v>
      </c>
      <c r="I29" s="242">
        <v>16.8</v>
      </c>
      <c r="J29" s="242">
        <v>14.9</v>
      </c>
      <c r="K29" s="242">
        <v>16.100000000000001</v>
      </c>
      <c r="L29" s="242">
        <v>28.199999999999992</v>
      </c>
      <c r="M29" s="242">
        <v>24</v>
      </c>
    </row>
    <row r="30" spans="1:14" s="61" customFormat="1" ht="11.25" customHeight="1">
      <c r="A30" s="226" t="s">
        <v>307</v>
      </c>
      <c r="B30" s="227"/>
      <c r="C30" s="227"/>
      <c r="D30" s="227"/>
      <c r="E30" s="227"/>
      <c r="F30" s="86"/>
      <c r="G30" s="70"/>
      <c r="H30" s="242">
        <v>100</v>
      </c>
      <c r="I30" s="242">
        <v>3</v>
      </c>
      <c r="J30" s="242">
        <v>5.8</v>
      </c>
      <c r="K30" s="242">
        <v>15.8</v>
      </c>
      <c r="L30" s="242">
        <v>51.300000000000004</v>
      </c>
      <c r="M30" s="242">
        <v>24.1</v>
      </c>
      <c r="N30" s="60"/>
    </row>
    <row r="31" spans="1:14" s="63" customFormat="1" ht="11.25" customHeight="1">
      <c r="A31" s="226" t="s">
        <v>308</v>
      </c>
      <c r="B31" s="227"/>
      <c r="C31" s="227"/>
      <c r="D31" s="227"/>
      <c r="E31" s="227"/>
      <c r="F31" s="86"/>
      <c r="G31" s="70"/>
      <c r="H31" s="242">
        <v>100</v>
      </c>
      <c r="I31" s="242">
        <v>2.1</v>
      </c>
      <c r="J31" s="242">
        <v>0.6</v>
      </c>
      <c r="K31" s="242">
        <v>0.5</v>
      </c>
      <c r="L31" s="242">
        <v>21.7</v>
      </c>
      <c r="M31" s="242">
        <v>75.099999999999994</v>
      </c>
      <c r="N31" s="62"/>
    </row>
    <row r="32" spans="1:14" s="68" customFormat="1" ht="12" customHeight="1">
      <c r="A32" s="72"/>
      <c r="B32" s="72"/>
      <c r="C32" s="72"/>
      <c r="D32" s="72"/>
      <c r="E32" s="72"/>
      <c r="F32" s="72"/>
      <c r="G32" s="72"/>
      <c r="H32" s="72"/>
      <c r="I32" s="72"/>
      <c r="J32" s="72"/>
      <c r="K32" s="73"/>
      <c r="L32" s="73"/>
      <c r="M32" s="73"/>
      <c r="N32" s="67"/>
    </row>
    <row r="33" spans="1:15" ht="13.5">
      <c r="A33" s="62" t="s">
        <v>309</v>
      </c>
      <c r="B33" s="62"/>
      <c r="C33" s="62"/>
      <c r="D33" s="62"/>
      <c r="E33" s="62"/>
      <c r="F33" s="62"/>
      <c r="G33" s="62"/>
      <c r="H33" s="62"/>
      <c r="I33" s="62"/>
      <c r="J33" s="62"/>
      <c r="K33" s="62"/>
      <c r="L33" s="62"/>
      <c r="M33" s="62"/>
      <c r="N33" s="72"/>
    </row>
    <row r="34" spans="1:15" ht="13.5">
      <c r="A34" s="62" t="s">
        <v>310</v>
      </c>
      <c r="B34" s="62"/>
      <c r="C34" s="62"/>
      <c r="D34" s="62"/>
      <c r="E34" s="62"/>
      <c r="F34" s="62"/>
      <c r="G34" s="62"/>
      <c r="H34" s="62"/>
      <c r="I34" s="62"/>
      <c r="J34" s="62"/>
      <c r="K34" s="62"/>
      <c r="L34" s="62"/>
      <c r="M34" s="62"/>
      <c r="N34" s="72"/>
    </row>
    <row r="35" spans="1:15" ht="101.25" customHeight="1">
      <c r="A35" s="66" t="s">
        <v>296</v>
      </c>
      <c r="B35" s="66" t="s">
        <v>311</v>
      </c>
      <c r="C35" s="83" t="s">
        <v>312</v>
      </c>
      <c r="D35" s="66" t="s">
        <v>313</v>
      </c>
      <c r="E35" s="66" t="s">
        <v>314</v>
      </c>
      <c r="F35" s="66" t="s">
        <v>315</v>
      </c>
      <c r="G35" s="66" t="s">
        <v>316</v>
      </c>
      <c r="H35" s="66" t="s">
        <v>317</v>
      </c>
      <c r="I35" s="66" t="s">
        <v>2</v>
      </c>
      <c r="J35" s="68"/>
      <c r="K35" s="68"/>
      <c r="L35" s="67"/>
      <c r="M35" s="67"/>
      <c r="N35" s="72"/>
    </row>
    <row r="36" spans="1:15" s="63" customFormat="1" ht="13.5">
      <c r="A36" s="71"/>
      <c r="B36" s="242">
        <v>42.487816434184943</v>
      </c>
      <c r="C36" s="243">
        <v>15.962415417136455</v>
      </c>
      <c r="D36" s="242">
        <v>44.966206922238783</v>
      </c>
      <c r="E36" s="242">
        <v>67.857464505181284</v>
      </c>
      <c r="F36" s="242">
        <v>54.194962641801382</v>
      </c>
      <c r="G36" s="242">
        <v>9.1154549546593895</v>
      </c>
      <c r="H36" s="242">
        <v>1.5227374200591106</v>
      </c>
      <c r="I36" s="242">
        <v>3.7716533360847295</v>
      </c>
      <c r="J36" s="234"/>
      <c r="K36" s="73"/>
      <c r="L36" s="72"/>
      <c r="M36" s="72"/>
      <c r="N36" s="62"/>
    </row>
    <row r="37" spans="1:15" s="63" customFormat="1" ht="13.5">
      <c r="A37" s="72"/>
      <c r="B37" s="72"/>
      <c r="C37" s="72"/>
      <c r="D37" s="72"/>
      <c r="E37" s="72"/>
      <c r="F37" s="72"/>
      <c r="G37" s="72"/>
      <c r="H37" s="72"/>
      <c r="I37" s="72"/>
      <c r="J37" s="72"/>
      <c r="K37" s="72"/>
      <c r="L37" s="72"/>
      <c r="M37" s="72"/>
    </row>
    <row r="38" spans="1:15" s="68" customFormat="1" ht="13.5" customHeight="1">
      <c r="A38" s="62" t="s">
        <v>318</v>
      </c>
      <c r="B38" s="62"/>
      <c r="C38" s="62"/>
      <c r="D38" s="62"/>
      <c r="E38" s="62"/>
      <c r="F38" s="62"/>
      <c r="G38" s="62"/>
      <c r="H38" s="62"/>
      <c r="I38" s="62"/>
      <c r="J38" s="62"/>
      <c r="K38" s="62"/>
      <c r="L38" s="62"/>
      <c r="M38" s="62"/>
    </row>
    <row r="39" spans="1:15" ht="13.5">
      <c r="A39" s="62" t="s">
        <v>319</v>
      </c>
      <c r="B39" s="62"/>
      <c r="C39" s="62"/>
      <c r="D39" s="62"/>
      <c r="E39" s="62"/>
      <c r="F39" s="62"/>
      <c r="G39" s="62"/>
      <c r="H39" s="62"/>
      <c r="I39" s="62"/>
      <c r="J39" s="87"/>
      <c r="K39" s="62"/>
      <c r="L39" s="62"/>
      <c r="M39" s="62"/>
    </row>
    <row r="40" spans="1:15" ht="96" customHeight="1">
      <c r="A40" s="66" t="s">
        <v>296</v>
      </c>
      <c r="B40" s="66" t="s">
        <v>320</v>
      </c>
      <c r="C40" s="66" t="s">
        <v>321</v>
      </c>
      <c r="D40" s="66" t="s">
        <v>322</v>
      </c>
      <c r="E40" s="66" t="s">
        <v>323</v>
      </c>
      <c r="F40" s="66" t="s">
        <v>324</v>
      </c>
      <c r="G40" s="66" t="s">
        <v>325</v>
      </c>
      <c r="H40" s="66" t="s">
        <v>326</v>
      </c>
      <c r="I40" s="66" t="s">
        <v>327</v>
      </c>
      <c r="J40" s="66" t="s">
        <v>328</v>
      </c>
      <c r="K40" s="66" t="s">
        <v>329</v>
      </c>
      <c r="L40" s="66" t="s">
        <v>2</v>
      </c>
      <c r="M40" s="67"/>
    </row>
    <row r="41" spans="1:15" ht="20.25" customHeight="1">
      <c r="A41" s="71"/>
      <c r="B41" s="242">
        <v>46.383935993469109</v>
      </c>
      <c r="C41" s="242">
        <v>32.337939448435947</v>
      </c>
      <c r="D41" s="242">
        <v>23.664793755250248</v>
      </c>
      <c r="E41" s="242">
        <v>11.584346336658326</v>
      </c>
      <c r="F41" s="242">
        <v>6.9722059287350815</v>
      </c>
      <c r="G41" s="242">
        <v>11.857774724767772</v>
      </c>
      <c r="H41" s="242">
        <v>1.3258476030236346</v>
      </c>
      <c r="I41" s="242">
        <v>19.794093871974997</v>
      </c>
      <c r="J41" s="242">
        <v>14.260415386546603</v>
      </c>
      <c r="K41" s="242">
        <v>8.5389063045795464</v>
      </c>
      <c r="L41" s="242">
        <v>0.6217587016850511</v>
      </c>
      <c r="M41" s="235"/>
      <c r="N41" s="234"/>
    </row>
    <row r="42" spans="1:15">
      <c r="A42" s="88"/>
      <c r="B42" s="236"/>
      <c r="C42" s="236"/>
      <c r="D42" s="236"/>
      <c r="E42" s="236"/>
      <c r="F42" s="236"/>
      <c r="G42" s="236"/>
      <c r="H42" s="236"/>
      <c r="I42" s="236"/>
      <c r="J42" s="236"/>
      <c r="K42" s="236"/>
      <c r="L42" s="236"/>
      <c r="M42" s="235"/>
      <c r="N42" s="234"/>
    </row>
    <row r="43" spans="1:15" ht="14.25">
      <c r="A43" s="60" t="s">
        <v>876</v>
      </c>
      <c r="B43" s="60"/>
      <c r="C43" s="60"/>
      <c r="D43" s="60"/>
      <c r="E43" s="60"/>
      <c r="F43" s="60"/>
      <c r="G43" s="60"/>
      <c r="H43" s="60"/>
      <c r="I43" s="60"/>
      <c r="J43" s="60"/>
      <c r="K43" s="60"/>
      <c r="L43" s="60"/>
      <c r="M43" s="60"/>
    </row>
    <row r="44" spans="1:15" ht="13.5">
      <c r="A44" s="62" t="s">
        <v>353</v>
      </c>
      <c r="B44" s="62"/>
      <c r="C44" s="62"/>
      <c r="D44" s="62"/>
      <c r="E44" s="62"/>
      <c r="F44" s="62"/>
      <c r="G44" s="62"/>
      <c r="H44" s="62"/>
      <c r="I44" s="62"/>
      <c r="J44" s="62"/>
      <c r="K44" s="62"/>
      <c r="L44" s="62"/>
      <c r="M44" s="62"/>
    </row>
    <row r="45" spans="1:15" ht="90" customHeight="1">
      <c r="A45" s="64"/>
      <c r="B45" s="65"/>
      <c r="C45" s="66" t="s">
        <v>276</v>
      </c>
      <c r="D45" s="92" t="s">
        <v>354</v>
      </c>
      <c r="E45" s="92" t="s">
        <v>355</v>
      </c>
      <c r="F45" s="92" t="s">
        <v>356</v>
      </c>
      <c r="G45" s="68"/>
      <c r="H45" s="67"/>
      <c r="I45" s="67"/>
      <c r="J45" s="67"/>
      <c r="K45" s="67"/>
      <c r="L45" s="67"/>
      <c r="M45" s="67"/>
      <c r="N45" s="67"/>
      <c r="O45" s="67"/>
    </row>
    <row r="46" spans="1:15">
      <c r="A46" s="69" t="s">
        <v>279</v>
      </c>
      <c r="B46" s="70"/>
      <c r="C46" s="242">
        <v>100</v>
      </c>
      <c r="D46" s="242">
        <v>21.3</v>
      </c>
      <c r="E46" s="242">
        <v>75.600000000000009</v>
      </c>
      <c r="F46" s="242">
        <v>3.1</v>
      </c>
      <c r="G46" s="234"/>
      <c r="H46" s="235"/>
      <c r="I46" s="72"/>
      <c r="J46" s="72"/>
      <c r="K46" s="72"/>
      <c r="L46" s="72"/>
      <c r="M46" s="72"/>
      <c r="N46" s="72"/>
      <c r="O46" s="72"/>
    </row>
    <row r="47" spans="1:15">
      <c r="A47" s="72"/>
      <c r="B47" s="72"/>
      <c r="C47" s="235"/>
      <c r="D47" s="235"/>
      <c r="E47" s="235"/>
      <c r="F47" s="235"/>
      <c r="G47" s="235"/>
      <c r="H47" s="235"/>
      <c r="I47" s="72"/>
      <c r="J47" s="72"/>
      <c r="K47" s="72"/>
      <c r="L47" s="72"/>
      <c r="M47" s="72"/>
    </row>
    <row r="48" spans="1:15" ht="13.5">
      <c r="A48" s="62" t="s">
        <v>357</v>
      </c>
      <c r="B48" s="62"/>
      <c r="C48" s="62"/>
      <c r="D48" s="62"/>
      <c r="E48" s="62"/>
      <c r="F48" s="62"/>
      <c r="G48" s="62"/>
      <c r="H48" s="62"/>
      <c r="I48" s="62"/>
      <c r="J48" s="62"/>
      <c r="K48" s="62"/>
      <c r="L48" s="62"/>
      <c r="M48" s="62"/>
    </row>
    <row r="49" spans="1:15" s="61" customFormat="1" ht="24">
      <c r="A49" s="64"/>
      <c r="B49" s="65"/>
      <c r="C49" s="66" t="s">
        <v>276</v>
      </c>
      <c r="D49" s="92" t="s">
        <v>358</v>
      </c>
      <c r="E49" s="92" t="s">
        <v>359</v>
      </c>
      <c r="F49" s="92" t="s">
        <v>356</v>
      </c>
      <c r="G49" s="93"/>
      <c r="H49" s="94"/>
      <c r="I49" s="94"/>
      <c r="J49" s="94"/>
      <c r="K49" s="94"/>
      <c r="L49" s="94"/>
      <c r="M49" s="94"/>
      <c r="N49" s="94"/>
      <c r="O49" s="94"/>
    </row>
    <row r="50" spans="1:15" s="63" customFormat="1" ht="13.5">
      <c r="A50" s="69" t="s">
        <v>279</v>
      </c>
      <c r="B50" s="70"/>
      <c r="C50" s="242">
        <v>100</v>
      </c>
      <c r="D50" s="242">
        <v>61.3</v>
      </c>
      <c r="E50" s="242">
        <v>36</v>
      </c>
      <c r="F50" s="242">
        <v>2.7</v>
      </c>
      <c r="G50" s="95"/>
      <c r="H50" s="72"/>
      <c r="I50" s="72"/>
      <c r="J50" s="72"/>
      <c r="K50" s="72"/>
      <c r="L50" s="72"/>
      <c r="M50" s="72"/>
      <c r="N50" s="72"/>
      <c r="O50" s="72"/>
    </row>
    <row r="51" spans="1:15">
      <c r="A51" s="74" t="s">
        <v>280</v>
      </c>
      <c r="B51" s="75"/>
      <c r="C51" s="244">
        <v>99.999999999999986</v>
      </c>
      <c r="D51" s="244">
        <v>64.699999999999989</v>
      </c>
      <c r="E51" s="244">
        <v>33.1</v>
      </c>
      <c r="F51" s="244">
        <v>2.2000000000000002</v>
      </c>
      <c r="H51" s="72"/>
      <c r="I51" s="72"/>
      <c r="J51" s="72"/>
      <c r="K51" s="72"/>
      <c r="L51" s="72"/>
      <c r="M51" s="72"/>
      <c r="N51" s="72"/>
      <c r="O51" s="72"/>
    </row>
    <row r="52" spans="1:15">
      <c r="A52" s="77" t="s">
        <v>281</v>
      </c>
      <c r="B52" s="78"/>
      <c r="C52" s="245">
        <v>100</v>
      </c>
      <c r="D52" s="245">
        <v>61.2</v>
      </c>
      <c r="E52" s="245">
        <v>35.9</v>
      </c>
      <c r="F52" s="245">
        <v>2.9</v>
      </c>
      <c r="H52" s="72"/>
      <c r="I52" s="72"/>
      <c r="J52" s="72"/>
      <c r="K52" s="72"/>
      <c r="L52" s="72"/>
      <c r="M52" s="72"/>
      <c r="N52" s="72"/>
      <c r="O52" s="72"/>
    </row>
    <row r="53" spans="1:15">
      <c r="A53" s="77" t="s">
        <v>282</v>
      </c>
      <c r="B53" s="78"/>
      <c r="C53" s="245">
        <v>99.999999999999986</v>
      </c>
      <c r="D53" s="245">
        <v>58.199999999999989</v>
      </c>
      <c r="E53" s="245">
        <v>38.1</v>
      </c>
      <c r="F53" s="245">
        <v>3.7</v>
      </c>
      <c r="H53" s="72"/>
      <c r="I53" s="72"/>
      <c r="J53" s="72"/>
      <c r="K53" s="72"/>
      <c r="L53" s="72"/>
      <c r="M53" s="72"/>
      <c r="N53" s="72"/>
      <c r="O53" s="72"/>
    </row>
    <row r="54" spans="1:15">
      <c r="A54" s="80" t="s">
        <v>283</v>
      </c>
      <c r="B54" s="81"/>
      <c r="C54" s="246">
        <v>99.999999999999986</v>
      </c>
      <c r="D54" s="246">
        <v>51.099999999999987</v>
      </c>
      <c r="E54" s="246">
        <v>46.7</v>
      </c>
      <c r="F54" s="246">
        <v>2.2000000000000002</v>
      </c>
      <c r="H54" s="72"/>
      <c r="I54" s="72"/>
      <c r="J54" s="72"/>
      <c r="K54" s="72"/>
      <c r="L54" s="72"/>
      <c r="M54" s="72"/>
      <c r="N54" s="72"/>
      <c r="O54" s="72"/>
    </row>
    <row r="55" spans="1:15">
      <c r="A55" s="74" t="s">
        <v>284</v>
      </c>
      <c r="B55" s="75"/>
      <c r="C55" s="244">
        <v>100</v>
      </c>
      <c r="D55" s="244">
        <v>59.7</v>
      </c>
      <c r="E55" s="244">
        <v>37.799999999999997</v>
      </c>
      <c r="F55" s="244">
        <v>2.5</v>
      </c>
      <c r="H55" s="72"/>
      <c r="I55" s="72"/>
      <c r="J55" s="72"/>
      <c r="K55" s="72"/>
      <c r="L55" s="72"/>
      <c r="M55" s="72"/>
      <c r="N55" s="72"/>
      <c r="O55" s="72"/>
    </row>
    <row r="56" spans="1:15">
      <c r="A56" s="77" t="s">
        <v>261</v>
      </c>
      <c r="B56" s="78"/>
      <c r="C56" s="245">
        <v>100</v>
      </c>
      <c r="D56" s="245">
        <v>62.6</v>
      </c>
      <c r="E56" s="245">
        <v>34.6</v>
      </c>
      <c r="F56" s="245">
        <v>2.8</v>
      </c>
      <c r="H56" s="72"/>
      <c r="I56" s="72"/>
      <c r="J56" s="72"/>
      <c r="K56" s="72"/>
      <c r="L56" s="72"/>
      <c r="M56" s="72"/>
      <c r="N56" s="72"/>
      <c r="O56" s="72"/>
    </row>
    <row r="57" spans="1:15">
      <c r="A57" s="80" t="s">
        <v>285</v>
      </c>
      <c r="B57" s="81"/>
      <c r="C57" s="246">
        <v>100</v>
      </c>
      <c r="D57" s="246">
        <v>76.599999999999994</v>
      </c>
      <c r="E57" s="246">
        <v>23.4</v>
      </c>
      <c r="F57" s="246">
        <v>0</v>
      </c>
      <c r="H57" s="72"/>
      <c r="I57" s="72"/>
      <c r="J57" s="72"/>
      <c r="K57" s="72"/>
      <c r="L57" s="72"/>
      <c r="M57" s="72"/>
      <c r="N57" s="72"/>
      <c r="O57" s="72"/>
    </row>
    <row r="58" spans="1:15">
      <c r="A58" s="74" t="s">
        <v>286</v>
      </c>
      <c r="B58" s="75"/>
      <c r="C58" s="244">
        <v>100</v>
      </c>
      <c r="D58" s="244">
        <v>38.9</v>
      </c>
      <c r="E58" s="244">
        <v>58</v>
      </c>
      <c r="F58" s="244">
        <v>3.1</v>
      </c>
      <c r="H58" s="72"/>
      <c r="I58" s="72"/>
      <c r="J58" s="72"/>
      <c r="K58" s="72"/>
      <c r="L58" s="72"/>
      <c r="M58" s="72"/>
      <c r="N58" s="72"/>
      <c r="O58" s="72"/>
    </row>
    <row r="59" spans="1:15">
      <c r="A59" s="77" t="s">
        <v>287</v>
      </c>
      <c r="B59" s="78"/>
      <c r="C59" s="245">
        <v>100</v>
      </c>
      <c r="D59" s="245">
        <v>43.3</v>
      </c>
      <c r="E59" s="245">
        <v>54.2</v>
      </c>
      <c r="F59" s="245">
        <v>2.5</v>
      </c>
      <c r="H59" s="72"/>
      <c r="I59" s="72"/>
      <c r="J59" s="72"/>
      <c r="K59" s="72"/>
      <c r="L59" s="72"/>
      <c r="M59" s="72"/>
      <c r="N59" s="72"/>
      <c r="O59" s="72"/>
    </row>
    <row r="60" spans="1:15">
      <c r="A60" s="77" t="s">
        <v>288</v>
      </c>
      <c r="B60" s="78"/>
      <c r="C60" s="245">
        <v>100</v>
      </c>
      <c r="D60" s="245">
        <v>44.5</v>
      </c>
      <c r="E60" s="245">
        <v>53.6</v>
      </c>
      <c r="F60" s="245">
        <v>1.9</v>
      </c>
      <c r="H60" s="72"/>
      <c r="I60" s="72"/>
      <c r="J60" s="72"/>
      <c r="K60" s="72"/>
      <c r="L60" s="72"/>
      <c r="M60" s="72"/>
      <c r="N60" s="72"/>
      <c r="O60" s="72"/>
    </row>
    <row r="61" spans="1:15">
      <c r="A61" s="77" t="s">
        <v>289</v>
      </c>
      <c r="B61" s="78"/>
      <c r="C61" s="245">
        <v>100</v>
      </c>
      <c r="D61" s="245">
        <v>51.1</v>
      </c>
      <c r="E61" s="245">
        <v>48.3</v>
      </c>
      <c r="F61" s="245">
        <v>0.6</v>
      </c>
      <c r="H61" s="72"/>
      <c r="I61" s="72"/>
      <c r="J61" s="72"/>
      <c r="K61" s="72"/>
      <c r="L61" s="72"/>
      <c r="M61" s="72"/>
      <c r="N61" s="72"/>
      <c r="O61" s="72"/>
    </row>
    <row r="62" spans="1:15">
      <c r="A62" s="77" t="s">
        <v>290</v>
      </c>
      <c r="B62" s="78"/>
      <c r="C62" s="245">
        <v>100</v>
      </c>
      <c r="D62" s="245">
        <v>67.2</v>
      </c>
      <c r="E62" s="245">
        <v>31</v>
      </c>
      <c r="F62" s="245">
        <v>1.8</v>
      </c>
      <c r="H62" s="72"/>
      <c r="I62" s="72"/>
      <c r="J62" s="72"/>
      <c r="K62" s="72"/>
      <c r="L62" s="72"/>
      <c r="M62" s="72"/>
      <c r="N62" s="72"/>
      <c r="O62" s="72"/>
    </row>
    <row r="63" spans="1:15">
      <c r="A63" s="77" t="s">
        <v>291</v>
      </c>
      <c r="B63" s="78"/>
      <c r="C63" s="245">
        <v>100</v>
      </c>
      <c r="D63" s="245">
        <v>67.3</v>
      </c>
      <c r="E63" s="245">
        <v>30.7</v>
      </c>
      <c r="F63" s="245">
        <v>2</v>
      </c>
      <c r="H63" s="72"/>
      <c r="I63" s="72"/>
      <c r="J63" s="72"/>
      <c r="K63" s="72"/>
      <c r="L63" s="72"/>
      <c r="M63" s="72"/>
      <c r="N63" s="72"/>
      <c r="O63" s="72"/>
    </row>
    <row r="64" spans="1:15">
      <c r="A64" s="80" t="s">
        <v>292</v>
      </c>
      <c r="B64" s="81"/>
      <c r="C64" s="246">
        <v>100.00000000000001</v>
      </c>
      <c r="D64" s="246">
        <v>66.600000000000009</v>
      </c>
      <c r="E64" s="246">
        <v>29.1</v>
      </c>
      <c r="F64" s="246">
        <v>4.3</v>
      </c>
      <c r="H64" s="72"/>
      <c r="I64" s="72"/>
      <c r="J64" s="72"/>
      <c r="K64" s="72"/>
      <c r="L64" s="72"/>
      <c r="M64" s="72"/>
      <c r="N64" s="72"/>
      <c r="O64" s="72"/>
    </row>
    <row r="65" spans="1:15">
      <c r="N65" s="72"/>
    </row>
    <row r="66" spans="1:15" s="63" customFormat="1" ht="14.25">
      <c r="A66" s="60" t="s">
        <v>877</v>
      </c>
      <c r="B66" s="60"/>
      <c r="C66" s="60"/>
      <c r="D66" s="60"/>
      <c r="E66" s="60"/>
      <c r="F66" s="60"/>
      <c r="G66" s="60"/>
      <c r="H66" s="60"/>
      <c r="I66" s="60"/>
      <c r="J66" s="60"/>
      <c r="K66" s="60"/>
      <c r="L66" s="60"/>
      <c r="M66" s="60"/>
      <c r="N66" s="62"/>
    </row>
    <row r="67" spans="1:15" s="63" customFormat="1" ht="13.5">
      <c r="A67" s="62" t="s">
        <v>330</v>
      </c>
      <c r="B67" s="62"/>
      <c r="C67" s="62"/>
      <c r="D67" s="62"/>
      <c r="E67" s="62"/>
      <c r="F67" s="62"/>
      <c r="G67" s="62"/>
      <c r="H67" s="62"/>
      <c r="I67" s="62"/>
      <c r="J67" s="62"/>
      <c r="K67" s="62"/>
      <c r="L67" s="62"/>
      <c r="M67" s="62"/>
      <c r="N67" s="62"/>
    </row>
    <row r="68" spans="1:15" s="68" customFormat="1" ht="36" customHeight="1">
      <c r="A68" s="64"/>
      <c r="B68" s="65"/>
      <c r="C68" s="66" t="s">
        <v>276</v>
      </c>
      <c r="D68" s="66" t="s">
        <v>331</v>
      </c>
      <c r="E68" s="66" t="s">
        <v>332</v>
      </c>
      <c r="F68" s="66" t="s">
        <v>2</v>
      </c>
      <c r="H68" s="67"/>
      <c r="I68" s="67"/>
      <c r="J68" s="67"/>
      <c r="K68" s="67"/>
      <c r="L68" s="67"/>
      <c r="M68" s="67"/>
      <c r="N68" s="67"/>
      <c r="O68" s="67"/>
    </row>
    <row r="69" spans="1:15">
      <c r="A69" s="69" t="s">
        <v>279</v>
      </c>
      <c r="B69" s="70"/>
      <c r="C69" s="242">
        <v>100.00000000000001</v>
      </c>
      <c r="D69" s="242">
        <v>77.2</v>
      </c>
      <c r="E69" s="242">
        <v>21.1</v>
      </c>
      <c r="F69" s="242">
        <v>1.7</v>
      </c>
      <c r="H69" s="72"/>
      <c r="I69" s="72"/>
      <c r="J69" s="72"/>
      <c r="K69" s="72"/>
      <c r="L69" s="72"/>
      <c r="M69" s="72"/>
      <c r="N69" s="72"/>
      <c r="O69" s="72"/>
    </row>
    <row r="70" spans="1:15">
      <c r="A70" s="74" t="s">
        <v>280</v>
      </c>
      <c r="B70" s="75"/>
      <c r="C70" s="244">
        <v>100</v>
      </c>
      <c r="D70" s="244">
        <v>79.600000000000009</v>
      </c>
      <c r="E70" s="244">
        <v>19.3</v>
      </c>
      <c r="F70" s="244">
        <v>1.1000000000000001</v>
      </c>
      <c r="H70" s="72"/>
      <c r="I70" s="72"/>
      <c r="J70" s="72"/>
      <c r="K70" s="72"/>
      <c r="L70" s="72"/>
      <c r="M70" s="72"/>
      <c r="N70" s="72"/>
      <c r="O70" s="72"/>
    </row>
    <row r="71" spans="1:15">
      <c r="A71" s="77" t="s">
        <v>281</v>
      </c>
      <c r="B71" s="78"/>
      <c r="C71" s="245">
        <v>100</v>
      </c>
      <c r="D71" s="245">
        <v>76.3</v>
      </c>
      <c r="E71" s="245">
        <v>21.3</v>
      </c>
      <c r="F71" s="245">
        <v>2.4</v>
      </c>
      <c r="H71" s="72"/>
      <c r="I71" s="72"/>
      <c r="J71" s="72"/>
      <c r="K71" s="72"/>
      <c r="L71" s="72"/>
      <c r="M71" s="72"/>
      <c r="N71" s="72"/>
      <c r="O71" s="72"/>
    </row>
    <row r="72" spans="1:15">
      <c r="A72" s="77" t="s">
        <v>282</v>
      </c>
      <c r="B72" s="78"/>
      <c r="C72" s="245">
        <v>100.00000000000001</v>
      </c>
      <c r="D72" s="245">
        <v>75.800000000000011</v>
      </c>
      <c r="E72" s="245">
        <v>22.4</v>
      </c>
      <c r="F72" s="245">
        <v>1.8</v>
      </c>
      <c r="H72" s="72"/>
      <c r="I72" s="72"/>
      <c r="J72" s="72"/>
      <c r="K72" s="72"/>
      <c r="L72" s="72"/>
      <c r="M72" s="72"/>
      <c r="N72" s="72"/>
      <c r="O72" s="72"/>
    </row>
    <row r="73" spans="1:15">
      <c r="A73" s="80" t="s">
        <v>283</v>
      </c>
      <c r="B73" s="81"/>
      <c r="C73" s="246">
        <v>100</v>
      </c>
      <c r="D73" s="246">
        <v>71.5</v>
      </c>
      <c r="E73" s="246">
        <v>27.1</v>
      </c>
      <c r="F73" s="246">
        <v>1.4</v>
      </c>
      <c r="H73" s="72"/>
      <c r="I73" s="72"/>
      <c r="J73" s="72"/>
      <c r="K73" s="72"/>
      <c r="L73" s="72"/>
      <c r="M73" s="72"/>
      <c r="N73" s="72"/>
      <c r="O73" s="72"/>
    </row>
    <row r="74" spans="1:15">
      <c r="A74" s="74" t="s">
        <v>284</v>
      </c>
      <c r="B74" s="75"/>
      <c r="C74" s="244">
        <v>100</v>
      </c>
      <c r="D74" s="244">
        <v>77</v>
      </c>
      <c r="E74" s="244">
        <v>21.6</v>
      </c>
      <c r="F74" s="244">
        <v>1.4</v>
      </c>
      <c r="H74" s="72"/>
      <c r="I74" s="72"/>
      <c r="J74" s="72"/>
      <c r="K74" s="72"/>
      <c r="L74" s="72"/>
      <c r="M74" s="72"/>
      <c r="N74" s="72"/>
      <c r="O74" s="72"/>
    </row>
    <row r="75" spans="1:15">
      <c r="A75" s="77" t="s">
        <v>261</v>
      </c>
      <c r="B75" s="78"/>
      <c r="C75" s="245">
        <v>100</v>
      </c>
      <c r="D75" s="245">
        <v>77.5</v>
      </c>
      <c r="E75" s="245">
        <v>20.6</v>
      </c>
      <c r="F75" s="245">
        <v>1.9</v>
      </c>
      <c r="H75" s="72"/>
      <c r="I75" s="72"/>
      <c r="J75" s="72"/>
      <c r="K75" s="72"/>
      <c r="L75" s="72"/>
      <c r="M75" s="72"/>
      <c r="N75" s="72"/>
      <c r="O75" s="72"/>
    </row>
    <row r="76" spans="1:15">
      <c r="A76" s="80" t="s">
        <v>285</v>
      </c>
      <c r="B76" s="81"/>
      <c r="C76" s="246">
        <v>100</v>
      </c>
      <c r="D76" s="246">
        <v>0</v>
      </c>
      <c r="E76" s="246">
        <v>100</v>
      </c>
      <c r="F76" s="246">
        <v>0</v>
      </c>
      <c r="H76" s="72"/>
      <c r="I76" s="72"/>
      <c r="J76" s="72"/>
      <c r="K76" s="72"/>
      <c r="L76" s="72"/>
      <c r="M76" s="72"/>
      <c r="N76" s="72"/>
      <c r="O76" s="72"/>
    </row>
    <row r="77" spans="1:15">
      <c r="A77" s="74" t="s">
        <v>286</v>
      </c>
      <c r="B77" s="75"/>
      <c r="C77" s="244">
        <v>100</v>
      </c>
      <c r="D77" s="244">
        <v>66.7</v>
      </c>
      <c r="E77" s="244">
        <v>30.2</v>
      </c>
      <c r="F77" s="244">
        <v>3.1</v>
      </c>
      <c r="H77" s="72"/>
      <c r="I77" s="72"/>
      <c r="J77" s="72"/>
      <c r="K77" s="72"/>
      <c r="L77" s="72"/>
      <c r="M77" s="72"/>
      <c r="N77" s="72"/>
      <c r="O77" s="72"/>
    </row>
    <row r="78" spans="1:15">
      <c r="A78" s="77" t="s">
        <v>287</v>
      </c>
      <c r="B78" s="78"/>
      <c r="C78" s="245">
        <v>100</v>
      </c>
      <c r="D78" s="245">
        <v>72.8</v>
      </c>
      <c r="E78" s="245">
        <v>26.2</v>
      </c>
      <c r="F78" s="245">
        <v>1</v>
      </c>
      <c r="H78" s="72"/>
      <c r="I78" s="72"/>
      <c r="J78" s="72"/>
      <c r="K78" s="72"/>
      <c r="L78" s="72"/>
      <c r="M78" s="72"/>
      <c r="N78" s="72"/>
      <c r="O78" s="72"/>
    </row>
    <row r="79" spans="1:15">
      <c r="A79" s="77" t="s">
        <v>288</v>
      </c>
      <c r="B79" s="78"/>
      <c r="C79" s="245">
        <v>100</v>
      </c>
      <c r="D79" s="245">
        <v>68</v>
      </c>
      <c r="E79" s="245">
        <v>31.2</v>
      </c>
      <c r="F79" s="245">
        <v>0.8</v>
      </c>
      <c r="H79" s="72"/>
      <c r="I79" s="72"/>
      <c r="J79" s="72"/>
      <c r="K79" s="72"/>
      <c r="L79" s="72"/>
      <c r="M79" s="72"/>
      <c r="N79" s="72"/>
      <c r="O79" s="72"/>
    </row>
    <row r="80" spans="1:15">
      <c r="A80" s="77" t="s">
        <v>289</v>
      </c>
      <c r="B80" s="78"/>
      <c r="C80" s="245">
        <v>100</v>
      </c>
      <c r="D80" s="245">
        <v>71.2</v>
      </c>
      <c r="E80" s="245">
        <v>28.2</v>
      </c>
      <c r="F80" s="245">
        <v>0.6</v>
      </c>
      <c r="H80" s="72"/>
      <c r="I80" s="72"/>
      <c r="J80" s="72"/>
      <c r="K80" s="72"/>
      <c r="L80" s="72"/>
      <c r="M80" s="72"/>
      <c r="N80" s="72"/>
      <c r="O80" s="72"/>
    </row>
    <row r="81" spans="1:15">
      <c r="A81" s="77" t="s">
        <v>290</v>
      </c>
      <c r="B81" s="78"/>
      <c r="C81" s="245">
        <v>100</v>
      </c>
      <c r="D81" s="245">
        <v>77.599999999999994</v>
      </c>
      <c r="E81" s="245">
        <v>21.5</v>
      </c>
      <c r="F81" s="245">
        <v>0.9</v>
      </c>
      <c r="H81" s="72"/>
      <c r="I81" s="72"/>
      <c r="J81" s="72"/>
      <c r="K81" s="72"/>
      <c r="L81" s="72"/>
      <c r="M81" s="72"/>
      <c r="N81" s="72"/>
      <c r="O81" s="72"/>
    </row>
    <row r="82" spans="1:15">
      <c r="A82" s="77" t="s">
        <v>291</v>
      </c>
      <c r="B82" s="78"/>
      <c r="C82" s="245">
        <v>100</v>
      </c>
      <c r="D82" s="245">
        <v>77.8</v>
      </c>
      <c r="E82" s="245">
        <v>21.2</v>
      </c>
      <c r="F82" s="245">
        <v>1</v>
      </c>
      <c r="H82" s="72"/>
      <c r="I82" s="72"/>
      <c r="J82" s="72"/>
      <c r="K82" s="72"/>
      <c r="L82" s="72"/>
      <c r="M82" s="72"/>
      <c r="N82" s="72"/>
      <c r="O82" s="72"/>
    </row>
    <row r="83" spans="1:15">
      <c r="A83" s="80" t="s">
        <v>292</v>
      </c>
      <c r="B83" s="81"/>
      <c r="C83" s="246">
        <v>100</v>
      </c>
      <c r="D83" s="246">
        <v>81.900000000000006</v>
      </c>
      <c r="E83" s="246">
        <v>15</v>
      </c>
      <c r="F83" s="246">
        <v>3.1</v>
      </c>
      <c r="H83" s="72"/>
      <c r="I83" s="72"/>
      <c r="J83" s="72"/>
      <c r="K83" s="72"/>
      <c r="L83" s="72"/>
      <c r="M83" s="72"/>
      <c r="N83" s="72"/>
      <c r="O83" s="72"/>
    </row>
    <row r="84" spans="1:15">
      <c r="C84" s="88"/>
      <c r="D84" s="88"/>
      <c r="E84" s="88"/>
      <c r="F84" s="88"/>
      <c r="H84" s="72"/>
      <c r="I84" s="72"/>
      <c r="J84" s="72"/>
      <c r="K84" s="72"/>
      <c r="L84" s="72"/>
      <c r="M84" s="72"/>
      <c r="N84" s="72"/>
      <c r="O84" s="72"/>
    </row>
    <row r="85" spans="1:15" s="61" customFormat="1" ht="14.25">
      <c r="A85" s="62" t="s">
        <v>333</v>
      </c>
      <c r="B85" s="62"/>
      <c r="C85" s="62"/>
      <c r="D85" s="62"/>
      <c r="E85" s="62"/>
      <c r="F85" s="62"/>
      <c r="G85" s="62"/>
      <c r="H85" s="62"/>
      <c r="I85" s="62"/>
      <c r="J85" s="62"/>
      <c r="K85" s="62"/>
      <c r="L85" s="62"/>
      <c r="M85" s="62"/>
      <c r="N85" s="89"/>
    </row>
    <row r="86" spans="1:15" s="63" customFormat="1" ht="13.5">
      <c r="A86" s="62" t="s">
        <v>334</v>
      </c>
      <c r="B86" s="62"/>
      <c r="C86" s="62"/>
      <c r="D86" s="62"/>
      <c r="E86" s="62"/>
      <c r="F86" s="62"/>
      <c r="G86" s="62"/>
      <c r="H86" s="62"/>
      <c r="I86" s="62"/>
      <c r="J86" s="62"/>
      <c r="K86" s="90"/>
      <c r="L86" s="62"/>
      <c r="M86" s="62"/>
    </row>
    <row r="87" spans="1:15" s="68" customFormat="1" ht="36.75" customHeight="1">
      <c r="A87" s="83" t="s">
        <v>295</v>
      </c>
      <c r="B87" s="84"/>
      <c r="C87" s="84"/>
      <c r="D87" s="84"/>
      <c r="E87" s="84"/>
      <c r="F87" s="84"/>
      <c r="G87" s="91"/>
      <c r="H87" s="66" t="s">
        <v>296</v>
      </c>
      <c r="I87" s="66" t="s">
        <v>335</v>
      </c>
      <c r="J87" s="66" t="s">
        <v>336</v>
      </c>
      <c r="K87" s="66" t="s">
        <v>5</v>
      </c>
      <c r="L87" s="66" t="s">
        <v>2</v>
      </c>
      <c r="M87" s="67"/>
    </row>
    <row r="88" spans="1:15">
      <c r="A88" s="226" t="s">
        <v>337</v>
      </c>
      <c r="B88" s="227"/>
      <c r="C88" s="227"/>
      <c r="D88" s="227"/>
      <c r="E88" s="227"/>
      <c r="F88" s="227"/>
      <c r="G88" s="228"/>
      <c r="H88" s="242">
        <v>99.999999999999986</v>
      </c>
      <c r="I88" s="242">
        <v>63.399999999999991</v>
      </c>
      <c r="J88" s="242">
        <v>25.4</v>
      </c>
      <c r="K88" s="242">
        <v>6</v>
      </c>
      <c r="L88" s="242">
        <v>5.2</v>
      </c>
      <c r="M88" s="72"/>
    </row>
    <row r="89" spans="1:15">
      <c r="A89" s="226" t="s">
        <v>338</v>
      </c>
      <c r="B89" s="227"/>
      <c r="C89" s="227"/>
      <c r="D89" s="227"/>
      <c r="E89" s="227"/>
      <c r="F89" s="227"/>
      <c r="G89" s="228"/>
      <c r="H89" s="242">
        <v>100</v>
      </c>
      <c r="I89" s="242">
        <v>31.7</v>
      </c>
      <c r="J89" s="242">
        <v>39.6</v>
      </c>
      <c r="K89" s="242">
        <v>23</v>
      </c>
      <c r="L89" s="242">
        <v>5.7</v>
      </c>
      <c r="M89" s="72"/>
    </row>
    <row r="90" spans="1:15" s="63" customFormat="1" ht="13.5">
      <c r="A90" s="226" t="s">
        <v>339</v>
      </c>
      <c r="B90" s="227"/>
      <c r="C90" s="227"/>
      <c r="D90" s="227"/>
      <c r="E90" s="227"/>
      <c r="F90" s="227"/>
      <c r="G90" s="228"/>
      <c r="H90" s="242">
        <v>100</v>
      </c>
      <c r="I90" s="242">
        <v>68.900000000000006</v>
      </c>
      <c r="J90" s="242">
        <v>15.7</v>
      </c>
      <c r="K90" s="242">
        <v>9.8000000000000007</v>
      </c>
      <c r="L90" s="242">
        <v>5.6</v>
      </c>
      <c r="M90" s="72"/>
    </row>
    <row r="91" spans="1:15" s="63" customFormat="1" ht="12" customHeight="1">
      <c r="A91" s="226" t="s">
        <v>340</v>
      </c>
      <c r="B91" s="227"/>
      <c r="C91" s="227"/>
      <c r="D91" s="227"/>
      <c r="E91" s="227"/>
      <c r="F91" s="227"/>
      <c r="G91" s="228"/>
      <c r="H91" s="242">
        <v>100</v>
      </c>
      <c r="I91" s="242">
        <v>39.5</v>
      </c>
      <c r="J91" s="242">
        <v>44.4</v>
      </c>
      <c r="K91" s="242">
        <v>9</v>
      </c>
      <c r="L91" s="242">
        <v>7.1</v>
      </c>
      <c r="M91" s="72"/>
    </row>
    <row r="92" spans="1:15" s="68" customFormat="1" ht="12" customHeight="1">
      <c r="A92" s="226" t="s">
        <v>341</v>
      </c>
      <c r="B92" s="227"/>
      <c r="C92" s="227"/>
      <c r="D92" s="227"/>
      <c r="E92" s="227"/>
      <c r="F92" s="227"/>
      <c r="G92" s="228"/>
      <c r="H92" s="242">
        <v>100</v>
      </c>
      <c r="I92" s="242">
        <v>44.8</v>
      </c>
      <c r="J92" s="242">
        <v>34</v>
      </c>
      <c r="K92" s="242">
        <v>7.4</v>
      </c>
      <c r="L92" s="242">
        <v>13.8</v>
      </c>
      <c r="M92" s="72"/>
    </row>
    <row r="93" spans="1:15">
      <c r="A93" s="226" t="s">
        <v>342</v>
      </c>
      <c r="B93" s="227"/>
      <c r="C93" s="227"/>
      <c r="D93" s="227"/>
      <c r="E93" s="227"/>
      <c r="F93" s="227"/>
      <c r="G93" s="228"/>
      <c r="H93" s="242">
        <v>100</v>
      </c>
      <c r="I93" s="242">
        <v>35.4</v>
      </c>
      <c r="J93" s="242">
        <v>16.899999999999999</v>
      </c>
      <c r="K93" s="242">
        <v>13.3</v>
      </c>
      <c r="L93" s="242">
        <v>34.4</v>
      </c>
      <c r="M93" s="72"/>
    </row>
    <row r="94" spans="1:15">
      <c r="A94" s="226" t="s">
        <v>343</v>
      </c>
      <c r="B94" s="227"/>
      <c r="C94" s="227"/>
      <c r="D94" s="227"/>
      <c r="E94" s="227"/>
      <c r="F94" s="227"/>
      <c r="G94" s="228"/>
      <c r="H94" s="242">
        <v>100</v>
      </c>
      <c r="I94" s="242">
        <v>0.8</v>
      </c>
      <c r="J94" s="242">
        <v>0.3</v>
      </c>
      <c r="K94" s="242">
        <v>5.4</v>
      </c>
      <c r="L94" s="242">
        <v>93.5</v>
      </c>
      <c r="M94" s="72"/>
    </row>
    <row r="95" spans="1:15">
      <c r="A95" s="72"/>
      <c r="B95" s="72"/>
      <c r="C95" s="72"/>
      <c r="D95" s="72"/>
      <c r="E95" s="72"/>
      <c r="F95" s="72"/>
      <c r="G95" s="72"/>
      <c r="H95" s="72"/>
      <c r="I95" s="72"/>
      <c r="J95" s="72"/>
      <c r="K95" s="72"/>
      <c r="L95" s="72"/>
      <c r="M95" s="72"/>
    </row>
    <row r="96" spans="1:15" ht="13.5">
      <c r="A96" s="62" t="s">
        <v>344</v>
      </c>
      <c r="B96" s="62"/>
      <c r="C96" s="62"/>
      <c r="D96" s="62"/>
      <c r="E96" s="62"/>
      <c r="F96" s="62"/>
      <c r="G96" s="62"/>
      <c r="H96" s="62"/>
      <c r="I96" s="62"/>
      <c r="J96" s="62"/>
      <c r="K96" s="62"/>
      <c r="L96" s="62"/>
      <c r="M96" s="62"/>
    </row>
    <row r="97" spans="1:15" ht="14.25" thickBot="1">
      <c r="A97" s="62" t="s">
        <v>345</v>
      </c>
      <c r="B97" s="62"/>
      <c r="C97" s="62"/>
      <c r="D97" s="62"/>
      <c r="E97" s="62"/>
      <c r="F97" s="62"/>
      <c r="G97" s="62"/>
      <c r="H97" s="62"/>
      <c r="I97" s="62"/>
      <c r="J97" s="62"/>
      <c r="K97" s="90"/>
      <c r="L97" s="62"/>
      <c r="M97" s="62"/>
    </row>
    <row r="98" spans="1:15" ht="36">
      <c r="A98" s="83" t="s">
        <v>295</v>
      </c>
      <c r="B98" s="84"/>
      <c r="C98" s="84"/>
      <c r="D98" s="84"/>
      <c r="E98" s="84"/>
      <c r="F98" s="84"/>
      <c r="G98" s="91"/>
      <c r="H98" s="66" t="s">
        <v>296</v>
      </c>
      <c r="I98" s="367" t="s">
        <v>958</v>
      </c>
      <c r="J98" s="66" t="s">
        <v>336</v>
      </c>
      <c r="K98" s="66" t="s">
        <v>5</v>
      </c>
      <c r="L98" s="66" t="s">
        <v>2</v>
      </c>
      <c r="M98" s="67"/>
    </row>
    <row r="99" spans="1:15">
      <c r="A99" s="226" t="s">
        <v>346</v>
      </c>
      <c r="B99" s="227"/>
      <c r="C99" s="227"/>
      <c r="D99" s="227"/>
      <c r="E99" s="227"/>
      <c r="F99" s="227"/>
      <c r="G99" s="228"/>
      <c r="H99" s="242">
        <v>100</v>
      </c>
      <c r="I99" s="242">
        <v>88</v>
      </c>
      <c r="J99" s="242">
        <v>6.4</v>
      </c>
      <c r="K99" s="242">
        <v>4.8</v>
      </c>
      <c r="L99" s="242">
        <v>0.8</v>
      </c>
      <c r="M99" s="235"/>
    </row>
    <row r="100" spans="1:15">
      <c r="A100" s="226" t="s">
        <v>347</v>
      </c>
      <c r="B100" s="227"/>
      <c r="C100" s="227"/>
      <c r="D100" s="227"/>
      <c r="E100" s="227"/>
      <c r="F100" s="227"/>
      <c r="G100" s="228"/>
      <c r="H100" s="242">
        <v>100</v>
      </c>
      <c r="I100" s="242">
        <v>37.1</v>
      </c>
      <c r="J100" s="242">
        <v>44.7</v>
      </c>
      <c r="K100" s="242">
        <v>15.6</v>
      </c>
      <c r="L100" s="242">
        <v>2.6</v>
      </c>
      <c r="M100" s="235"/>
    </row>
    <row r="101" spans="1:15">
      <c r="A101" s="226" t="s">
        <v>348</v>
      </c>
      <c r="B101" s="227"/>
      <c r="C101" s="227"/>
      <c r="D101" s="227"/>
      <c r="E101" s="227"/>
      <c r="F101" s="227"/>
      <c r="G101" s="228"/>
      <c r="H101" s="242">
        <v>100.00000000000001</v>
      </c>
      <c r="I101" s="242">
        <v>44.4</v>
      </c>
      <c r="J101" s="242">
        <v>48.300000000000011</v>
      </c>
      <c r="K101" s="242">
        <v>5.6</v>
      </c>
      <c r="L101" s="242">
        <v>1.7</v>
      </c>
      <c r="M101" s="235"/>
    </row>
    <row r="102" spans="1:15">
      <c r="A102" s="226" t="s">
        <v>349</v>
      </c>
      <c r="B102" s="227"/>
      <c r="C102" s="227"/>
      <c r="D102" s="227"/>
      <c r="E102" s="227"/>
      <c r="F102" s="227"/>
      <c r="G102" s="228"/>
      <c r="H102" s="242">
        <v>100</v>
      </c>
      <c r="I102" s="242">
        <v>48</v>
      </c>
      <c r="J102" s="242">
        <v>40.799999999999997</v>
      </c>
      <c r="K102" s="242">
        <v>8.5</v>
      </c>
      <c r="L102" s="242">
        <v>2.7</v>
      </c>
      <c r="M102" s="235"/>
    </row>
    <row r="103" spans="1:15">
      <c r="A103" s="226" t="s">
        <v>350</v>
      </c>
      <c r="B103" s="227"/>
      <c r="C103" s="227"/>
      <c r="D103" s="227"/>
      <c r="E103" s="227"/>
      <c r="F103" s="227"/>
      <c r="G103" s="228"/>
      <c r="H103" s="242">
        <v>100</v>
      </c>
      <c r="I103" s="242">
        <v>65.5</v>
      </c>
      <c r="J103" s="242">
        <v>25.2</v>
      </c>
      <c r="K103" s="242">
        <v>7.1</v>
      </c>
      <c r="L103" s="242">
        <v>2.2000000000000002</v>
      </c>
      <c r="M103" s="235"/>
    </row>
    <row r="104" spans="1:15" s="63" customFormat="1" ht="13.5">
      <c r="A104" s="226" t="s">
        <v>351</v>
      </c>
      <c r="B104" s="227"/>
      <c r="C104" s="227"/>
      <c r="D104" s="227"/>
      <c r="E104" s="227"/>
      <c r="F104" s="227"/>
      <c r="G104" s="228"/>
      <c r="H104" s="242">
        <v>100</v>
      </c>
      <c r="I104" s="242">
        <v>45</v>
      </c>
      <c r="J104" s="242">
        <v>37.4</v>
      </c>
      <c r="K104" s="242">
        <v>14.5</v>
      </c>
      <c r="L104" s="242">
        <v>3.1</v>
      </c>
      <c r="M104" s="235"/>
    </row>
    <row r="105" spans="1:15" s="63" customFormat="1" ht="13.5">
      <c r="A105" s="226" t="s">
        <v>352</v>
      </c>
      <c r="B105" s="227"/>
      <c r="C105" s="227"/>
      <c r="D105" s="227"/>
      <c r="E105" s="227"/>
      <c r="F105" s="227"/>
      <c r="G105" s="228"/>
      <c r="H105" s="242">
        <v>100</v>
      </c>
      <c r="I105" s="242">
        <v>59.8</v>
      </c>
      <c r="J105" s="242">
        <v>23.2</v>
      </c>
      <c r="K105" s="242">
        <v>15.4</v>
      </c>
      <c r="L105" s="242">
        <v>1.6</v>
      </c>
      <c r="M105" s="235"/>
    </row>
    <row r="106" spans="1:15" s="63" customFormat="1" ht="13.5">
      <c r="A106" s="72"/>
      <c r="B106" s="72"/>
      <c r="C106" s="72"/>
      <c r="D106" s="72"/>
      <c r="E106" s="72"/>
      <c r="F106" s="72"/>
      <c r="G106" s="72"/>
      <c r="H106" s="236"/>
      <c r="I106" s="236"/>
      <c r="J106" s="236"/>
      <c r="K106" s="236"/>
      <c r="L106" s="236"/>
      <c r="M106" s="235"/>
    </row>
    <row r="107" spans="1:15" s="68" customFormat="1" ht="12" customHeight="1">
      <c r="A107" s="72"/>
      <c r="B107" s="72"/>
      <c r="C107" s="72"/>
      <c r="D107" s="72"/>
      <c r="E107" s="72"/>
      <c r="F107" s="72"/>
      <c r="G107" s="72"/>
      <c r="H107" s="72"/>
      <c r="I107" s="72"/>
      <c r="J107" s="72"/>
      <c r="K107" s="72"/>
      <c r="L107" s="72"/>
      <c r="M107" s="72"/>
    </row>
    <row r="108" spans="1:15" ht="14.25">
      <c r="A108" s="60" t="s">
        <v>878</v>
      </c>
      <c r="B108" s="60"/>
      <c r="C108" s="60"/>
      <c r="D108" s="60"/>
      <c r="E108" s="60"/>
      <c r="F108" s="60"/>
      <c r="G108" s="60"/>
      <c r="H108" s="60"/>
      <c r="I108" s="60"/>
      <c r="J108" s="60"/>
      <c r="K108" s="60"/>
      <c r="L108" s="60"/>
      <c r="M108" s="60"/>
    </row>
    <row r="109" spans="1:15" ht="13.5">
      <c r="A109" s="62" t="s">
        <v>879</v>
      </c>
      <c r="B109" s="62"/>
      <c r="C109" s="62"/>
      <c r="D109" s="62"/>
      <c r="E109" s="62"/>
      <c r="F109" s="62"/>
      <c r="G109" s="62"/>
      <c r="H109" s="62"/>
      <c r="I109" s="62"/>
      <c r="J109" s="62"/>
      <c r="K109" s="62"/>
      <c r="L109" s="62"/>
      <c r="M109" s="62"/>
    </row>
    <row r="110" spans="1:15" s="61" customFormat="1" ht="24">
      <c r="A110" s="64"/>
      <c r="B110" s="65"/>
      <c r="C110" s="66" t="s">
        <v>276</v>
      </c>
      <c r="D110" s="92" t="s">
        <v>358</v>
      </c>
      <c r="E110" s="92" t="s">
        <v>359</v>
      </c>
      <c r="F110" s="92" t="s">
        <v>356</v>
      </c>
      <c r="G110" s="93"/>
      <c r="H110" s="94"/>
      <c r="I110" s="94"/>
      <c r="J110" s="94"/>
      <c r="K110" s="94"/>
      <c r="L110" s="94"/>
      <c r="M110" s="94"/>
      <c r="N110" s="94"/>
      <c r="O110" s="94"/>
    </row>
    <row r="111" spans="1:15" s="63" customFormat="1" ht="13.5">
      <c r="A111" s="69" t="s">
        <v>279</v>
      </c>
      <c r="B111" s="70"/>
      <c r="C111" s="242">
        <v>100</v>
      </c>
      <c r="D111" s="242">
        <v>78.099999999999994</v>
      </c>
      <c r="E111" s="242">
        <v>19.399999999999999</v>
      </c>
      <c r="F111" s="242">
        <v>2.5</v>
      </c>
      <c r="G111" s="95"/>
      <c r="H111" s="72"/>
      <c r="I111" s="72"/>
      <c r="J111" s="72"/>
      <c r="K111" s="72"/>
      <c r="L111" s="72"/>
      <c r="M111" s="72"/>
      <c r="N111" s="72"/>
      <c r="O111" s="72"/>
    </row>
    <row r="112" spans="1:15">
      <c r="A112" s="74" t="s">
        <v>280</v>
      </c>
      <c r="B112" s="75"/>
      <c r="C112" s="244">
        <v>100</v>
      </c>
      <c r="D112" s="244">
        <v>81.900000000000006</v>
      </c>
      <c r="E112" s="244">
        <v>15.8</v>
      </c>
      <c r="F112" s="244">
        <v>2.2999999999999998</v>
      </c>
      <c r="H112" s="72"/>
      <c r="I112" s="72"/>
      <c r="J112" s="72"/>
      <c r="K112" s="72"/>
      <c r="L112" s="72"/>
      <c r="M112" s="72"/>
      <c r="N112" s="72"/>
      <c r="O112" s="72"/>
    </row>
    <row r="113" spans="1:15">
      <c r="A113" s="77" t="s">
        <v>281</v>
      </c>
      <c r="B113" s="78"/>
      <c r="C113" s="245">
        <v>100</v>
      </c>
      <c r="D113" s="245">
        <v>75.900000000000006</v>
      </c>
      <c r="E113" s="245">
        <v>21.5</v>
      </c>
      <c r="F113" s="245">
        <v>2.6</v>
      </c>
      <c r="H113" s="72"/>
      <c r="I113" s="72"/>
      <c r="J113" s="72"/>
      <c r="K113" s="72"/>
      <c r="L113" s="72"/>
      <c r="M113" s="72"/>
      <c r="N113" s="72"/>
      <c r="O113" s="72"/>
    </row>
    <row r="114" spans="1:15">
      <c r="A114" s="77" t="s">
        <v>282</v>
      </c>
      <c r="B114" s="78"/>
      <c r="C114" s="245">
        <v>100.00000000000001</v>
      </c>
      <c r="D114" s="245">
        <v>77.300000000000011</v>
      </c>
      <c r="E114" s="245">
        <v>20.399999999999999</v>
      </c>
      <c r="F114" s="245">
        <v>2.2999999999999998</v>
      </c>
      <c r="H114" s="72"/>
      <c r="I114" s="72"/>
      <c r="J114" s="72"/>
      <c r="K114" s="72"/>
      <c r="L114" s="72"/>
      <c r="M114" s="72"/>
      <c r="N114" s="72"/>
      <c r="O114" s="72"/>
    </row>
    <row r="115" spans="1:15">
      <c r="A115" s="80" t="s">
        <v>283</v>
      </c>
      <c r="B115" s="81"/>
      <c r="C115" s="246">
        <v>100</v>
      </c>
      <c r="D115" s="246">
        <v>72.8</v>
      </c>
      <c r="E115" s="246">
        <v>24.5</v>
      </c>
      <c r="F115" s="246">
        <v>2.7</v>
      </c>
      <c r="H115" s="72"/>
      <c r="I115" s="72"/>
      <c r="J115" s="72"/>
      <c r="K115" s="72"/>
      <c r="L115" s="72"/>
      <c r="M115" s="72"/>
      <c r="N115" s="72"/>
      <c r="O115" s="72"/>
    </row>
    <row r="116" spans="1:15">
      <c r="A116" s="74" t="s">
        <v>284</v>
      </c>
      <c r="B116" s="75"/>
      <c r="C116" s="244">
        <v>100</v>
      </c>
      <c r="D116" s="244">
        <v>75</v>
      </c>
      <c r="E116" s="244">
        <v>22.1</v>
      </c>
      <c r="F116" s="244">
        <v>2.9</v>
      </c>
      <c r="H116" s="72"/>
      <c r="I116" s="72"/>
      <c r="J116" s="72"/>
      <c r="K116" s="72"/>
      <c r="L116" s="72"/>
      <c r="M116" s="72"/>
      <c r="N116" s="72"/>
      <c r="O116" s="72"/>
    </row>
    <row r="117" spans="1:15">
      <c r="A117" s="77" t="s">
        <v>261</v>
      </c>
      <c r="B117" s="78"/>
      <c r="C117" s="245">
        <v>100</v>
      </c>
      <c r="D117" s="245">
        <v>80.599999999999994</v>
      </c>
      <c r="E117" s="245">
        <v>17.2</v>
      </c>
      <c r="F117" s="245">
        <v>2.2000000000000002</v>
      </c>
      <c r="H117" s="72"/>
      <c r="I117" s="72"/>
      <c r="J117" s="72"/>
      <c r="K117" s="72"/>
      <c r="L117" s="72"/>
      <c r="M117" s="72"/>
      <c r="N117" s="72"/>
      <c r="O117" s="72"/>
    </row>
    <row r="118" spans="1:15">
      <c r="A118" s="80" t="s">
        <v>285</v>
      </c>
      <c r="B118" s="81"/>
      <c r="C118" s="246">
        <v>100</v>
      </c>
      <c r="D118" s="246">
        <v>76.599999999999994</v>
      </c>
      <c r="E118" s="246">
        <v>23.4</v>
      </c>
      <c r="F118" s="246">
        <v>0</v>
      </c>
      <c r="H118" s="72"/>
      <c r="I118" s="72"/>
      <c r="J118" s="72"/>
      <c r="K118" s="72"/>
      <c r="L118" s="72"/>
      <c r="M118" s="72"/>
      <c r="N118" s="72"/>
      <c r="O118" s="72"/>
    </row>
    <row r="119" spans="1:15">
      <c r="A119" s="74" t="s">
        <v>286</v>
      </c>
      <c r="B119" s="75"/>
      <c r="C119" s="244">
        <v>100</v>
      </c>
      <c r="D119" s="244">
        <v>48.5</v>
      </c>
      <c r="E119" s="244">
        <v>47.3</v>
      </c>
      <c r="F119" s="244">
        <v>4.2</v>
      </c>
      <c r="H119" s="72"/>
      <c r="I119" s="72"/>
      <c r="J119" s="72"/>
      <c r="K119" s="72"/>
      <c r="L119" s="72"/>
      <c r="M119" s="72"/>
      <c r="N119" s="72"/>
      <c r="O119" s="72"/>
    </row>
    <row r="120" spans="1:15">
      <c r="A120" s="77" t="s">
        <v>287</v>
      </c>
      <c r="B120" s="78"/>
      <c r="C120" s="245">
        <v>100</v>
      </c>
      <c r="D120" s="245">
        <v>60.7</v>
      </c>
      <c r="E120" s="245">
        <v>36</v>
      </c>
      <c r="F120" s="245">
        <v>3.3</v>
      </c>
      <c r="H120" s="72"/>
      <c r="I120" s="72"/>
      <c r="J120" s="72"/>
      <c r="K120" s="72"/>
      <c r="L120" s="72"/>
      <c r="M120" s="72"/>
      <c r="N120" s="72"/>
      <c r="O120" s="72"/>
    </row>
    <row r="121" spans="1:15">
      <c r="A121" s="77" t="s">
        <v>288</v>
      </c>
      <c r="B121" s="78"/>
      <c r="C121" s="245">
        <v>100</v>
      </c>
      <c r="D121" s="245">
        <v>60.3</v>
      </c>
      <c r="E121" s="245">
        <v>36.5</v>
      </c>
      <c r="F121" s="245">
        <v>3.2</v>
      </c>
      <c r="H121" s="72"/>
      <c r="I121" s="72"/>
      <c r="J121" s="72"/>
      <c r="K121" s="72"/>
      <c r="L121" s="72"/>
      <c r="M121" s="72"/>
      <c r="N121" s="72"/>
      <c r="O121" s="72"/>
    </row>
    <row r="122" spans="1:15">
      <c r="A122" s="77" t="s">
        <v>289</v>
      </c>
      <c r="B122" s="78"/>
      <c r="C122" s="245">
        <v>100.00000000000001</v>
      </c>
      <c r="D122" s="245">
        <v>70.300000000000011</v>
      </c>
      <c r="E122" s="245">
        <v>28.4</v>
      </c>
      <c r="F122" s="245">
        <v>1.3</v>
      </c>
      <c r="H122" s="72"/>
      <c r="I122" s="72"/>
      <c r="J122" s="72"/>
      <c r="K122" s="72"/>
      <c r="L122" s="72"/>
      <c r="M122" s="72"/>
      <c r="N122" s="72"/>
      <c r="O122" s="72"/>
    </row>
    <row r="123" spans="1:15">
      <c r="A123" s="77" t="s">
        <v>290</v>
      </c>
      <c r="B123" s="78"/>
      <c r="C123" s="245">
        <v>100</v>
      </c>
      <c r="D123" s="245">
        <v>84.3</v>
      </c>
      <c r="E123" s="245">
        <v>14.4</v>
      </c>
      <c r="F123" s="245">
        <v>1.3</v>
      </c>
      <c r="H123" s="72"/>
      <c r="I123" s="72"/>
      <c r="J123" s="72"/>
      <c r="K123" s="72"/>
      <c r="L123" s="72"/>
      <c r="M123" s="72"/>
      <c r="N123" s="72"/>
      <c r="O123" s="72"/>
    </row>
    <row r="124" spans="1:15">
      <c r="A124" s="77" t="s">
        <v>291</v>
      </c>
      <c r="B124" s="78"/>
      <c r="C124" s="245">
        <v>100</v>
      </c>
      <c r="D124" s="245">
        <v>86.1</v>
      </c>
      <c r="E124" s="245">
        <v>12.2</v>
      </c>
      <c r="F124" s="245">
        <v>1.7</v>
      </c>
      <c r="H124" s="72"/>
      <c r="I124" s="72"/>
      <c r="J124" s="72"/>
      <c r="K124" s="72"/>
      <c r="L124" s="72"/>
      <c r="M124" s="72"/>
      <c r="N124" s="72"/>
      <c r="O124" s="72"/>
    </row>
    <row r="125" spans="1:15">
      <c r="A125" s="80" t="s">
        <v>292</v>
      </c>
      <c r="B125" s="81"/>
      <c r="C125" s="246">
        <v>100</v>
      </c>
      <c r="D125" s="246">
        <v>81.7</v>
      </c>
      <c r="E125" s="246">
        <v>14.8</v>
      </c>
      <c r="F125" s="246">
        <v>3.5</v>
      </c>
      <c r="H125" s="72"/>
      <c r="I125" s="72"/>
      <c r="J125" s="72"/>
      <c r="K125" s="72"/>
      <c r="L125" s="72"/>
      <c r="M125" s="72"/>
      <c r="N125" s="72"/>
      <c r="O125" s="72"/>
    </row>
    <row r="126" spans="1:15" s="63" customFormat="1" ht="13.5">
      <c r="A126" s="88"/>
      <c r="B126" s="88"/>
      <c r="C126" s="236"/>
      <c r="D126" s="236"/>
      <c r="E126" s="235"/>
      <c r="F126" s="235"/>
      <c r="G126" s="72"/>
      <c r="H126" s="72"/>
      <c r="I126" s="72"/>
      <c r="J126" s="72"/>
      <c r="K126" s="72"/>
      <c r="L126" s="72"/>
      <c r="M126" s="72"/>
    </row>
    <row r="127" spans="1:15" s="63" customFormat="1" ht="13.5">
      <c r="A127" s="88"/>
      <c r="B127" s="88"/>
      <c r="C127" s="88"/>
      <c r="D127" s="88"/>
      <c r="E127" s="72"/>
      <c r="F127" s="72"/>
      <c r="G127" s="72"/>
      <c r="H127" s="72"/>
      <c r="I127" s="72"/>
      <c r="J127" s="72"/>
      <c r="K127" s="72"/>
      <c r="L127" s="72"/>
      <c r="M127" s="72"/>
    </row>
    <row r="128" spans="1:15" s="68" customFormat="1" ht="21.75" customHeight="1">
      <c r="A128" s="60" t="s">
        <v>888</v>
      </c>
      <c r="B128" s="60"/>
      <c r="C128" s="60"/>
      <c r="D128" s="60"/>
      <c r="E128" s="60"/>
      <c r="F128" s="60"/>
      <c r="G128" s="60"/>
      <c r="H128" s="60"/>
      <c r="I128" s="60"/>
      <c r="J128" s="60"/>
      <c r="K128" s="60"/>
      <c r="L128" s="60"/>
      <c r="M128" s="60"/>
    </row>
    <row r="129" spans="1:15" ht="13.5">
      <c r="A129" s="62" t="s">
        <v>360</v>
      </c>
      <c r="B129" s="62"/>
      <c r="C129" s="62"/>
      <c r="D129" s="62"/>
      <c r="E129" s="62"/>
      <c r="F129" s="62"/>
      <c r="G129" s="62"/>
      <c r="H129" s="62"/>
      <c r="I129" s="62"/>
      <c r="J129" s="62"/>
      <c r="K129" s="62"/>
      <c r="L129" s="62"/>
      <c r="M129" s="62"/>
      <c r="N129" s="72"/>
    </row>
    <row r="130" spans="1:15" ht="36">
      <c r="A130" s="64"/>
      <c r="B130" s="65"/>
      <c r="C130" s="66" t="s">
        <v>276</v>
      </c>
      <c r="D130" s="66" t="s">
        <v>361</v>
      </c>
      <c r="E130" s="66" t="s">
        <v>362</v>
      </c>
      <c r="F130" s="66" t="s">
        <v>2</v>
      </c>
      <c r="G130" s="67"/>
      <c r="H130" s="67"/>
      <c r="I130" s="67"/>
      <c r="J130" s="67"/>
      <c r="K130" s="67"/>
      <c r="L130" s="67"/>
      <c r="M130" s="67"/>
      <c r="N130" s="67"/>
      <c r="O130" s="67"/>
    </row>
    <row r="131" spans="1:15" s="63" customFormat="1" ht="13.5">
      <c r="A131" s="69" t="s">
        <v>279</v>
      </c>
      <c r="B131" s="70"/>
      <c r="C131" s="242">
        <v>100</v>
      </c>
      <c r="D131" s="242">
        <v>16.2</v>
      </c>
      <c r="E131" s="242">
        <v>81.599999999999994</v>
      </c>
      <c r="F131" s="242">
        <v>2.2000000000000002</v>
      </c>
      <c r="G131" s="235"/>
      <c r="H131" s="72"/>
      <c r="I131" s="72"/>
      <c r="J131" s="72"/>
      <c r="K131" s="72"/>
      <c r="L131" s="72"/>
      <c r="M131" s="72"/>
      <c r="N131" s="72"/>
      <c r="O131" s="72"/>
    </row>
    <row r="132" spans="1:15">
      <c r="A132" s="74" t="s">
        <v>280</v>
      </c>
      <c r="B132" s="75"/>
      <c r="C132" s="244">
        <v>100</v>
      </c>
      <c r="D132" s="244">
        <v>15.4</v>
      </c>
      <c r="E132" s="244">
        <v>82.699999999999989</v>
      </c>
      <c r="F132" s="244">
        <v>1.9</v>
      </c>
      <c r="G132" s="234"/>
      <c r="H132" s="72"/>
      <c r="I132" s="72"/>
      <c r="J132" s="72"/>
      <c r="K132" s="72"/>
      <c r="L132" s="72"/>
      <c r="M132" s="72"/>
      <c r="N132" s="72"/>
      <c r="O132" s="72"/>
    </row>
    <row r="133" spans="1:15">
      <c r="A133" s="77" t="s">
        <v>281</v>
      </c>
      <c r="B133" s="78"/>
      <c r="C133" s="245">
        <v>99.999999999999986</v>
      </c>
      <c r="D133" s="245">
        <v>18.399999999999999</v>
      </c>
      <c r="E133" s="245">
        <v>79.399999999999991</v>
      </c>
      <c r="F133" s="245">
        <v>2.2000000000000002</v>
      </c>
      <c r="G133" s="234"/>
      <c r="H133" s="72"/>
      <c r="I133" s="72"/>
      <c r="J133" s="72"/>
      <c r="K133" s="72"/>
      <c r="L133" s="72"/>
      <c r="M133" s="72"/>
      <c r="N133" s="72"/>
      <c r="O133" s="72"/>
    </row>
    <row r="134" spans="1:15">
      <c r="A134" s="77" t="s">
        <v>282</v>
      </c>
      <c r="B134" s="78"/>
      <c r="C134" s="245">
        <v>100</v>
      </c>
      <c r="D134" s="245">
        <v>14.2</v>
      </c>
      <c r="E134" s="245">
        <v>82.8</v>
      </c>
      <c r="F134" s="245">
        <v>3</v>
      </c>
      <c r="G134" s="234"/>
      <c r="H134" s="72"/>
      <c r="I134" s="72"/>
      <c r="J134" s="72"/>
      <c r="K134" s="72"/>
      <c r="L134" s="72"/>
      <c r="M134" s="72"/>
      <c r="N134" s="72"/>
      <c r="O134" s="72"/>
    </row>
    <row r="135" spans="1:15">
      <c r="A135" s="80" t="s">
        <v>283</v>
      </c>
      <c r="B135" s="81"/>
      <c r="C135" s="246">
        <v>100</v>
      </c>
      <c r="D135" s="246">
        <v>12.7</v>
      </c>
      <c r="E135" s="246">
        <v>84.7</v>
      </c>
      <c r="F135" s="246">
        <v>2.6</v>
      </c>
      <c r="G135" s="234"/>
      <c r="H135" s="72"/>
      <c r="I135" s="72"/>
      <c r="J135" s="72"/>
      <c r="K135" s="72"/>
      <c r="L135" s="72"/>
      <c r="M135" s="72"/>
      <c r="N135" s="72"/>
      <c r="O135" s="72"/>
    </row>
    <row r="136" spans="1:15">
      <c r="A136" s="74" t="s">
        <v>284</v>
      </c>
      <c r="B136" s="75"/>
      <c r="C136" s="244">
        <v>100</v>
      </c>
      <c r="D136" s="244">
        <v>15.7</v>
      </c>
      <c r="E136" s="244">
        <v>82.8</v>
      </c>
      <c r="F136" s="244">
        <v>1.5</v>
      </c>
      <c r="G136" s="234"/>
      <c r="H136" s="72"/>
      <c r="I136" s="72"/>
      <c r="J136" s="72"/>
      <c r="K136" s="72"/>
      <c r="L136" s="72"/>
      <c r="M136" s="72"/>
      <c r="N136" s="72"/>
      <c r="O136" s="72"/>
    </row>
    <row r="137" spans="1:15">
      <c r="A137" s="77" t="s">
        <v>261</v>
      </c>
      <c r="B137" s="78"/>
      <c r="C137" s="245">
        <v>100.00000000000001</v>
      </c>
      <c r="D137" s="245">
        <v>16.600000000000001</v>
      </c>
      <c r="E137" s="245">
        <v>80.600000000000009</v>
      </c>
      <c r="F137" s="245">
        <v>2.8</v>
      </c>
      <c r="G137" s="234"/>
      <c r="H137" s="72"/>
      <c r="I137" s="72"/>
      <c r="J137" s="72"/>
      <c r="K137" s="72"/>
      <c r="L137" s="72"/>
      <c r="M137" s="72"/>
      <c r="N137" s="72"/>
      <c r="O137" s="72"/>
    </row>
    <row r="138" spans="1:15">
      <c r="A138" s="80" t="s">
        <v>285</v>
      </c>
      <c r="B138" s="81"/>
      <c r="C138" s="246">
        <v>100</v>
      </c>
      <c r="D138" s="246">
        <v>0</v>
      </c>
      <c r="E138" s="246">
        <v>100</v>
      </c>
      <c r="F138" s="246">
        <v>0</v>
      </c>
      <c r="G138" s="234"/>
      <c r="H138" s="72"/>
      <c r="I138" s="72"/>
      <c r="J138" s="72"/>
      <c r="K138" s="72"/>
      <c r="L138" s="72"/>
      <c r="M138" s="72"/>
      <c r="N138" s="72"/>
      <c r="O138" s="72"/>
    </row>
    <row r="139" spans="1:15">
      <c r="A139" s="74" t="s">
        <v>286</v>
      </c>
      <c r="B139" s="75"/>
      <c r="C139" s="244">
        <v>100</v>
      </c>
      <c r="D139" s="244">
        <v>10.6</v>
      </c>
      <c r="E139" s="244">
        <v>86.300000000000011</v>
      </c>
      <c r="F139" s="244">
        <v>3.1</v>
      </c>
      <c r="G139" s="234"/>
      <c r="H139" s="72"/>
      <c r="I139" s="72"/>
      <c r="J139" s="72"/>
      <c r="K139" s="72"/>
      <c r="L139" s="72"/>
      <c r="M139" s="72"/>
      <c r="N139" s="72"/>
      <c r="O139" s="72"/>
    </row>
    <row r="140" spans="1:15">
      <c r="A140" s="77" t="s">
        <v>287</v>
      </c>
      <c r="B140" s="78"/>
      <c r="C140" s="245">
        <v>100</v>
      </c>
      <c r="D140" s="245">
        <v>6.2</v>
      </c>
      <c r="E140" s="245">
        <v>93.8</v>
      </c>
      <c r="F140" s="245">
        <v>0</v>
      </c>
      <c r="G140" s="234"/>
      <c r="H140" s="72"/>
      <c r="I140" s="72"/>
      <c r="J140" s="72"/>
      <c r="K140" s="72"/>
      <c r="L140" s="72"/>
      <c r="M140" s="72"/>
      <c r="N140" s="72"/>
      <c r="O140" s="72"/>
    </row>
    <row r="141" spans="1:15">
      <c r="A141" s="77" t="s">
        <v>288</v>
      </c>
      <c r="B141" s="78"/>
      <c r="C141" s="245">
        <v>100</v>
      </c>
      <c r="D141" s="245">
        <v>29.2</v>
      </c>
      <c r="E141" s="245">
        <v>69.399999999999991</v>
      </c>
      <c r="F141" s="245">
        <v>1.4</v>
      </c>
      <c r="G141" s="234"/>
      <c r="H141" s="72"/>
      <c r="I141" s="72"/>
      <c r="J141" s="72"/>
      <c r="K141" s="72"/>
      <c r="L141" s="72"/>
      <c r="M141" s="72"/>
      <c r="N141" s="72"/>
      <c r="O141" s="72"/>
    </row>
    <row r="142" spans="1:15">
      <c r="A142" s="77" t="s">
        <v>289</v>
      </c>
      <c r="B142" s="78"/>
      <c r="C142" s="245">
        <v>100</v>
      </c>
      <c r="D142" s="245">
        <v>35.9</v>
      </c>
      <c r="E142" s="245">
        <v>63.5</v>
      </c>
      <c r="F142" s="245">
        <v>0.6</v>
      </c>
      <c r="G142" s="234"/>
      <c r="H142" s="72"/>
      <c r="I142" s="72"/>
      <c r="J142" s="72"/>
      <c r="K142" s="72"/>
      <c r="L142" s="72"/>
      <c r="M142" s="72"/>
      <c r="N142" s="72"/>
      <c r="O142" s="72"/>
    </row>
    <row r="143" spans="1:15">
      <c r="A143" s="77" t="s">
        <v>290</v>
      </c>
      <c r="B143" s="78"/>
      <c r="C143" s="245">
        <v>100</v>
      </c>
      <c r="D143" s="245">
        <v>18.5</v>
      </c>
      <c r="E143" s="245">
        <v>80.8</v>
      </c>
      <c r="F143" s="245">
        <v>0.7</v>
      </c>
      <c r="G143" s="234"/>
      <c r="H143" s="72"/>
      <c r="I143" s="72"/>
      <c r="J143" s="72"/>
      <c r="K143" s="72"/>
      <c r="L143" s="72"/>
      <c r="M143" s="72"/>
      <c r="N143" s="72"/>
      <c r="O143" s="72"/>
    </row>
    <row r="144" spans="1:15">
      <c r="A144" s="77" t="s">
        <v>291</v>
      </c>
      <c r="B144" s="78"/>
      <c r="C144" s="245">
        <v>100</v>
      </c>
      <c r="D144" s="245">
        <v>9.6999999999999993</v>
      </c>
      <c r="E144" s="245">
        <v>89.399999999999991</v>
      </c>
      <c r="F144" s="245">
        <v>0.9</v>
      </c>
      <c r="G144" s="234"/>
      <c r="H144" s="72"/>
      <c r="I144" s="72"/>
      <c r="J144" s="72"/>
      <c r="K144" s="72"/>
      <c r="L144" s="72"/>
      <c r="M144" s="72"/>
      <c r="N144" s="72"/>
      <c r="O144" s="72"/>
    </row>
    <row r="145" spans="1:15">
      <c r="A145" s="80" t="s">
        <v>292</v>
      </c>
      <c r="B145" s="81"/>
      <c r="C145" s="246">
        <v>100</v>
      </c>
      <c r="D145" s="246">
        <v>10.6</v>
      </c>
      <c r="E145" s="246">
        <v>84.7</v>
      </c>
      <c r="F145" s="246">
        <v>4.7</v>
      </c>
      <c r="G145" s="234"/>
      <c r="H145" s="72"/>
      <c r="I145" s="72"/>
      <c r="J145" s="72"/>
      <c r="K145" s="72"/>
      <c r="L145" s="72"/>
      <c r="M145" s="72"/>
      <c r="N145" s="72"/>
      <c r="O145" s="72"/>
    </row>
    <row r="146" spans="1:15" s="63" customFormat="1" ht="13.5">
      <c r="A146" s="73"/>
      <c r="B146" s="73"/>
      <c r="C146" s="73"/>
      <c r="D146" s="73"/>
      <c r="E146" s="73"/>
      <c r="F146" s="73"/>
      <c r="G146" s="73"/>
      <c r="H146" s="73"/>
      <c r="I146" s="73"/>
      <c r="J146" s="73"/>
      <c r="K146" s="73"/>
      <c r="L146" s="73"/>
      <c r="M146" s="73"/>
    </row>
    <row r="147" spans="1:15" s="68" customFormat="1" ht="13.5" customHeight="1">
      <c r="A147" s="62" t="s">
        <v>363</v>
      </c>
      <c r="B147" s="62"/>
      <c r="C147" s="62"/>
      <c r="D147" s="62"/>
      <c r="E147" s="62"/>
      <c r="F147" s="62"/>
      <c r="G147" s="62"/>
      <c r="H147" s="62"/>
      <c r="I147" s="62"/>
      <c r="J147" s="62"/>
      <c r="K147" s="62"/>
      <c r="L147" s="62"/>
      <c r="M147" s="62"/>
    </row>
    <row r="148" spans="1:15" ht="13.5">
      <c r="A148" s="62" t="s">
        <v>364</v>
      </c>
      <c r="B148" s="62"/>
      <c r="C148" s="62"/>
      <c r="D148" s="62"/>
      <c r="E148" s="62"/>
      <c r="F148" s="62"/>
      <c r="G148" s="62"/>
      <c r="H148" s="62"/>
      <c r="I148" s="62"/>
      <c r="J148" s="62"/>
      <c r="K148" s="62"/>
      <c r="L148" s="62"/>
      <c r="M148" s="62"/>
    </row>
    <row r="149" spans="1:15" ht="24">
      <c r="A149" s="83" t="s">
        <v>295</v>
      </c>
      <c r="B149" s="84"/>
      <c r="C149" s="84"/>
      <c r="D149" s="84"/>
      <c r="E149" s="91"/>
      <c r="F149" s="66" t="s">
        <v>296</v>
      </c>
      <c r="G149" s="66" t="s">
        <v>297</v>
      </c>
      <c r="H149" s="66" t="s">
        <v>298</v>
      </c>
      <c r="I149" s="66" t="s">
        <v>299</v>
      </c>
      <c r="J149" s="66" t="s">
        <v>365</v>
      </c>
      <c r="K149" s="66" t="s">
        <v>2</v>
      </c>
      <c r="L149" s="67"/>
      <c r="M149" s="67"/>
    </row>
    <row r="150" spans="1:15">
      <c r="A150" s="226" t="s">
        <v>366</v>
      </c>
      <c r="B150" s="227"/>
      <c r="C150" s="227"/>
      <c r="D150" s="227"/>
      <c r="E150" s="228"/>
      <c r="F150" s="242">
        <v>100</v>
      </c>
      <c r="G150" s="242">
        <v>18.5</v>
      </c>
      <c r="H150" s="242">
        <v>14.5</v>
      </c>
      <c r="I150" s="242">
        <v>22.8</v>
      </c>
      <c r="J150" s="242">
        <v>32.799999999999997</v>
      </c>
      <c r="K150" s="242">
        <v>11.4</v>
      </c>
      <c r="L150" s="72"/>
      <c r="M150" s="72"/>
    </row>
    <row r="151" spans="1:15">
      <c r="A151" s="226" t="s">
        <v>367</v>
      </c>
      <c r="B151" s="227"/>
      <c r="C151" s="227"/>
      <c r="D151" s="227"/>
      <c r="E151" s="228"/>
      <c r="F151" s="242">
        <v>100</v>
      </c>
      <c r="G151" s="242">
        <v>8.6</v>
      </c>
      <c r="H151" s="242">
        <v>9.6</v>
      </c>
      <c r="I151" s="242">
        <v>54.4</v>
      </c>
      <c r="J151" s="242">
        <v>16.7</v>
      </c>
      <c r="K151" s="242">
        <v>10.7</v>
      </c>
      <c r="L151" s="72"/>
      <c r="M151" s="72"/>
    </row>
    <row r="152" spans="1:15">
      <c r="A152" s="226" t="s">
        <v>368</v>
      </c>
      <c r="B152" s="227"/>
      <c r="C152" s="227"/>
      <c r="D152" s="227"/>
      <c r="E152" s="228"/>
      <c r="F152" s="242">
        <v>99.999999999999986</v>
      </c>
      <c r="G152" s="242">
        <v>7.4</v>
      </c>
      <c r="H152" s="242">
        <v>3.9</v>
      </c>
      <c r="I152" s="242">
        <v>42.099999999999987</v>
      </c>
      <c r="J152" s="242">
        <v>34.4</v>
      </c>
      <c r="K152" s="242">
        <v>12.2</v>
      </c>
      <c r="L152" s="72"/>
      <c r="M152" s="72"/>
    </row>
    <row r="153" spans="1:15">
      <c r="A153" s="226" t="s">
        <v>369</v>
      </c>
      <c r="B153" s="227"/>
      <c r="C153" s="227"/>
      <c r="D153" s="227"/>
      <c r="E153" s="228"/>
      <c r="F153" s="242">
        <v>100</v>
      </c>
      <c r="G153" s="242">
        <v>14.4</v>
      </c>
      <c r="H153" s="242">
        <v>6.9</v>
      </c>
      <c r="I153" s="242">
        <v>10.7</v>
      </c>
      <c r="J153" s="242">
        <v>54.099999999999994</v>
      </c>
      <c r="K153" s="242">
        <v>13.9</v>
      </c>
      <c r="L153" s="72"/>
      <c r="M153" s="72"/>
    </row>
    <row r="154" spans="1:15">
      <c r="A154" s="226" t="s">
        <v>370</v>
      </c>
      <c r="B154" s="227"/>
      <c r="C154" s="227"/>
      <c r="D154" s="227"/>
      <c r="E154" s="228"/>
      <c r="F154" s="242">
        <v>100</v>
      </c>
      <c r="G154" s="242">
        <v>2.4</v>
      </c>
      <c r="H154" s="242">
        <v>3</v>
      </c>
      <c r="I154" s="242">
        <v>9.9</v>
      </c>
      <c r="J154" s="242">
        <v>69.8</v>
      </c>
      <c r="K154" s="242">
        <v>14.9</v>
      </c>
      <c r="L154" s="72"/>
      <c r="M154" s="72"/>
    </row>
    <row r="155" spans="1:15">
      <c r="A155" s="226" t="s">
        <v>371</v>
      </c>
      <c r="B155" s="227"/>
      <c r="C155" s="227"/>
      <c r="D155" s="227"/>
      <c r="E155" s="228"/>
      <c r="F155" s="242">
        <v>100</v>
      </c>
      <c r="G155" s="242">
        <v>5.3</v>
      </c>
      <c r="H155" s="242">
        <v>5.6</v>
      </c>
      <c r="I155" s="242">
        <v>18.2</v>
      </c>
      <c r="J155" s="242">
        <v>58.300000000000011</v>
      </c>
      <c r="K155" s="242">
        <v>12.6</v>
      </c>
      <c r="L155" s="72"/>
      <c r="M155" s="72"/>
    </row>
    <row r="156" spans="1:15">
      <c r="A156" s="226" t="s">
        <v>372</v>
      </c>
      <c r="B156" s="227"/>
      <c r="C156" s="227"/>
      <c r="D156" s="227"/>
      <c r="E156" s="228"/>
      <c r="F156" s="242">
        <v>100</v>
      </c>
      <c r="G156" s="242">
        <v>1.3</v>
      </c>
      <c r="H156" s="242">
        <v>2</v>
      </c>
      <c r="I156" s="242">
        <v>2.4</v>
      </c>
      <c r="J156" s="242">
        <v>12.4</v>
      </c>
      <c r="K156" s="242">
        <v>81.900000000000006</v>
      </c>
      <c r="L156" s="72"/>
      <c r="M156" s="72"/>
    </row>
    <row r="157" spans="1:15">
      <c r="A157" s="96"/>
      <c r="B157" s="96"/>
      <c r="C157" s="96"/>
      <c r="D157" s="96"/>
      <c r="E157" s="96"/>
      <c r="F157" s="96"/>
      <c r="G157" s="96"/>
      <c r="H157" s="96"/>
      <c r="I157" s="96"/>
      <c r="J157" s="96"/>
      <c r="K157" s="96"/>
      <c r="L157" s="96"/>
      <c r="M157" s="96"/>
    </row>
    <row r="158" spans="1:15" ht="13.5">
      <c r="A158" s="97" t="s">
        <v>373</v>
      </c>
      <c r="B158" s="97"/>
      <c r="C158" s="97"/>
      <c r="D158" s="97"/>
      <c r="E158" s="97"/>
      <c r="F158" s="97"/>
      <c r="G158" s="97"/>
      <c r="H158" s="97"/>
      <c r="I158" s="97"/>
      <c r="J158" s="97"/>
      <c r="K158" s="97"/>
      <c r="L158" s="97"/>
      <c r="M158" s="97"/>
    </row>
    <row r="159" spans="1:15" ht="13.5">
      <c r="A159" s="62" t="s">
        <v>374</v>
      </c>
      <c r="B159" s="62"/>
      <c r="C159" s="62"/>
      <c r="D159" s="62"/>
      <c r="E159" s="62"/>
      <c r="F159" s="62"/>
      <c r="G159" s="62"/>
      <c r="H159" s="62"/>
      <c r="I159" s="62"/>
      <c r="J159" s="62"/>
      <c r="K159" s="62"/>
      <c r="L159" s="62"/>
      <c r="M159" s="62"/>
    </row>
    <row r="160" spans="1:15" s="63" customFormat="1" ht="48.75" customHeight="1">
      <c r="A160" s="66" t="s">
        <v>296</v>
      </c>
      <c r="B160" s="66" t="s">
        <v>375</v>
      </c>
      <c r="C160" s="66" t="s">
        <v>376</v>
      </c>
      <c r="D160" s="66" t="s">
        <v>2</v>
      </c>
      <c r="E160" s="68"/>
      <c r="F160" s="67"/>
      <c r="G160" s="67"/>
      <c r="H160" s="67"/>
      <c r="I160" s="67"/>
      <c r="J160" s="67"/>
      <c r="K160" s="67"/>
      <c r="L160" s="67"/>
      <c r="M160" s="67"/>
    </row>
    <row r="161" spans="1:16" s="68" customFormat="1" ht="13.5" customHeight="1">
      <c r="A161" s="242">
        <v>100</v>
      </c>
      <c r="B161" s="242">
        <v>13.6</v>
      </c>
      <c r="C161" s="242">
        <v>85.100000000000009</v>
      </c>
      <c r="D161" s="242">
        <v>1.3</v>
      </c>
      <c r="E161" s="73"/>
      <c r="F161" s="72"/>
      <c r="G161" s="72"/>
      <c r="H161" s="72"/>
      <c r="I161" s="72"/>
      <c r="J161" s="72"/>
      <c r="K161" s="72"/>
      <c r="L161" s="72"/>
      <c r="M161" s="72"/>
    </row>
    <row r="162" spans="1:16">
      <c r="A162" s="72"/>
      <c r="B162" s="72"/>
      <c r="C162" s="72"/>
      <c r="D162" s="72"/>
      <c r="E162" s="72"/>
      <c r="F162" s="72"/>
      <c r="G162" s="72"/>
      <c r="H162" s="72"/>
      <c r="I162" s="72"/>
      <c r="J162" s="72"/>
      <c r="K162" s="72"/>
      <c r="L162" s="72"/>
      <c r="M162" s="72"/>
    </row>
    <row r="163" spans="1:16" ht="13.5">
      <c r="A163" s="62" t="s">
        <v>377</v>
      </c>
      <c r="B163" s="62"/>
      <c r="C163" s="62"/>
      <c r="D163" s="62"/>
      <c r="E163" s="62"/>
      <c r="F163" s="62"/>
      <c r="G163" s="62"/>
      <c r="H163" s="62"/>
      <c r="I163" s="62"/>
      <c r="J163" s="62"/>
      <c r="K163" s="62"/>
      <c r="L163" s="62"/>
      <c r="M163" s="62"/>
    </row>
    <row r="164" spans="1:16" s="63" customFormat="1" ht="63" customHeight="1">
      <c r="A164" s="66" t="s">
        <v>296</v>
      </c>
      <c r="B164" s="66" t="s">
        <v>366</v>
      </c>
      <c r="C164" s="66" t="s">
        <v>367</v>
      </c>
      <c r="D164" s="66" t="s">
        <v>368</v>
      </c>
      <c r="E164" s="66" t="s">
        <v>369</v>
      </c>
      <c r="F164" s="66" t="s">
        <v>378</v>
      </c>
      <c r="G164" s="66" t="s">
        <v>379</v>
      </c>
      <c r="H164" s="66" t="s">
        <v>380</v>
      </c>
      <c r="I164" s="66" t="s">
        <v>356</v>
      </c>
      <c r="J164" s="68"/>
      <c r="K164" s="68"/>
      <c r="L164" s="67"/>
      <c r="M164" s="67"/>
    </row>
    <row r="165" spans="1:16" s="63" customFormat="1" ht="13.5">
      <c r="A165" s="233"/>
      <c r="B165" s="242">
        <v>48.685337611064682</v>
      </c>
      <c r="C165" s="242">
        <v>16.130300208732425</v>
      </c>
      <c r="D165" s="242">
        <v>24.769853197748617</v>
      </c>
      <c r="E165" s="242">
        <v>18.956110988124156</v>
      </c>
      <c r="F165" s="242">
        <v>26.645096313832138</v>
      </c>
      <c r="G165" s="242">
        <v>42.74492473737962</v>
      </c>
      <c r="H165" s="242">
        <v>5.2876937002481927</v>
      </c>
      <c r="I165" s="242">
        <v>0.99605748682585782</v>
      </c>
      <c r="J165" s="73"/>
      <c r="K165" s="73"/>
      <c r="L165" s="72"/>
      <c r="M165" s="72"/>
    </row>
    <row r="166" spans="1:16" s="68" customFormat="1" ht="12" customHeight="1">
      <c r="A166" s="72"/>
      <c r="B166" s="72"/>
      <c r="C166" s="72"/>
      <c r="D166" s="72"/>
      <c r="E166" s="72"/>
      <c r="F166" s="72"/>
      <c r="G166" s="72"/>
      <c r="H166" s="72"/>
      <c r="I166" s="72"/>
      <c r="J166" s="72"/>
      <c r="K166" s="72"/>
      <c r="L166" s="72"/>
      <c r="M166" s="72"/>
    </row>
    <row r="167" spans="1:16" ht="13.5">
      <c r="A167" s="62" t="s">
        <v>381</v>
      </c>
      <c r="B167" s="62"/>
      <c r="C167" s="62"/>
      <c r="D167" s="62"/>
      <c r="E167" s="62"/>
      <c r="F167" s="62"/>
      <c r="G167" s="62"/>
      <c r="H167" s="62"/>
      <c r="I167" s="62"/>
      <c r="J167" s="62"/>
      <c r="K167" s="62"/>
      <c r="L167" s="62"/>
      <c r="M167" s="62"/>
      <c r="N167" s="72"/>
    </row>
    <row r="168" spans="1:16" ht="69.75" customHeight="1">
      <c r="A168" s="66" t="s">
        <v>296</v>
      </c>
      <c r="B168" s="66" t="s">
        <v>382</v>
      </c>
      <c r="C168" s="66" t="s">
        <v>383</v>
      </c>
      <c r="D168" s="66" t="s">
        <v>384</v>
      </c>
      <c r="E168" s="66" t="s">
        <v>385</v>
      </c>
      <c r="F168" s="66" t="s">
        <v>386</v>
      </c>
      <c r="G168" s="66" t="s">
        <v>387</v>
      </c>
      <c r="H168" s="66" t="s">
        <v>2</v>
      </c>
      <c r="I168" s="67"/>
      <c r="J168" s="67"/>
      <c r="K168" s="67"/>
      <c r="L168" s="67"/>
      <c r="M168" s="67"/>
      <c r="N168" s="72"/>
    </row>
    <row r="169" spans="1:16" s="63" customFormat="1" ht="13.5">
      <c r="A169" s="233"/>
      <c r="B169" s="242">
        <v>34.382485956846118</v>
      </c>
      <c r="C169" s="242">
        <v>12.053926056957623</v>
      </c>
      <c r="D169" s="242">
        <v>1.8589687525315022</v>
      </c>
      <c r="E169" s="242">
        <v>11.627225637944969</v>
      </c>
      <c r="F169" s="242">
        <v>55.677283066004783</v>
      </c>
      <c r="G169" s="242">
        <v>15.575240970427924</v>
      </c>
      <c r="H169" s="242">
        <v>3.289444656258417</v>
      </c>
      <c r="I169" s="72"/>
      <c r="J169" s="72"/>
      <c r="K169" s="72"/>
      <c r="L169" s="72"/>
      <c r="M169" s="72"/>
      <c r="N169" s="62"/>
    </row>
    <row r="170" spans="1:16" s="63" customFormat="1" ht="12" customHeight="1">
      <c r="A170" s="88"/>
      <c r="B170" s="88"/>
      <c r="C170" s="88"/>
      <c r="D170" s="88"/>
      <c r="E170" s="88"/>
      <c r="F170" s="88"/>
      <c r="G170" s="88"/>
      <c r="H170" s="88"/>
      <c r="I170" s="72"/>
      <c r="J170" s="72"/>
      <c r="K170" s="72"/>
      <c r="L170" s="72"/>
      <c r="M170" s="72"/>
      <c r="N170" s="62"/>
    </row>
    <row r="171" spans="1:16" s="63" customFormat="1" ht="12" customHeight="1">
      <c r="A171" s="72"/>
      <c r="B171" s="72"/>
      <c r="C171" s="72"/>
      <c r="D171" s="72"/>
      <c r="E171" s="72"/>
      <c r="F171" s="72"/>
      <c r="G171" s="72"/>
      <c r="H171" s="72"/>
      <c r="I171" s="72"/>
      <c r="J171" s="72"/>
      <c r="K171" s="72"/>
      <c r="L171" s="72"/>
      <c r="M171" s="72"/>
      <c r="N171" s="62"/>
    </row>
    <row r="172" spans="1:16" s="63" customFormat="1" ht="14.25">
      <c r="A172" s="60" t="s">
        <v>889</v>
      </c>
      <c r="B172" s="60"/>
      <c r="C172" s="60"/>
      <c r="D172" s="60"/>
      <c r="E172" s="60"/>
      <c r="F172" s="60"/>
      <c r="G172" s="60"/>
      <c r="H172" s="60"/>
      <c r="I172" s="60"/>
      <c r="J172" s="60"/>
      <c r="K172" s="60"/>
      <c r="L172" s="60"/>
      <c r="M172" s="61"/>
      <c r="N172" s="62"/>
    </row>
    <row r="173" spans="1:16" s="98" customFormat="1" ht="13.5">
      <c r="A173" s="62" t="s">
        <v>388</v>
      </c>
      <c r="B173" s="62"/>
      <c r="C173" s="62"/>
      <c r="D173" s="62"/>
      <c r="E173" s="62"/>
      <c r="F173" s="62"/>
      <c r="G173" s="62"/>
      <c r="H173" s="62"/>
      <c r="I173" s="62"/>
      <c r="J173" s="62"/>
      <c r="K173" s="62"/>
      <c r="L173" s="62"/>
      <c r="M173" s="62"/>
      <c r="N173" s="94"/>
    </row>
    <row r="174" spans="1:16" ht="36">
      <c r="A174" s="64"/>
      <c r="B174" s="65"/>
      <c r="C174" s="66" t="s">
        <v>276</v>
      </c>
      <c r="D174" s="66" t="s">
        <v>389</v>
      </c>
      <c r="E174" s="66" t="s">
        <v>390</v>
      </c>
      <c r="F174" s="66" t="s">
        <v>2</v>
      </c>
      <c r="G174" s="67"/>
      <c r="H174" s="67"/>
      <c r="I174" s="67"/>
      <c r="J174" s="67"/>
      <c r="K174" s="67"/>
      <c r="L174" s="67"/>
      <c r="M174" s="67"/>
      <c r="N174" s="67"/>
      <c r="O174" s="67"/>
      <c r="P174" s="72"/>
    </row>
    <row r="175" spans="1:16">
      <c r="A175" s="69" t="s">
        <v>279</v>
      </c>
      <c r="B175" s="70"/>
      <c r="C175" s="242">
        <v>100</v>
      </c>
      <c r="D175" s="242">
        <v>14.7</v>
      </c>
      <c r="E175" s="242">
        <v>83.899999999999991</v>
      </c>
      <c r="F175" s="242">
        <v>1.4</v>
      </c>
      <c r="G175" s="72"/>
      <c r="H175" s="72"/>
      <c r="I175" s="72"/>
      <c r="J175" s="72"/>
      <c r="K175" s="72"/>
      <c r="L175" s="72"/>
      <c r="M175" s="72"/>
      <c r="N175" s="72"/>
      <c r="O175" s="72"/>
      <c r="P175" s="72"/>
    </row>
    <row r="176" spans="1:16">
      <c r="A176" s="74" t="s">
        <v>280</v>
      </c>
      <c r="B176" s="75"/>
      <c r="C176" s="244">
        <v>100</v>
      </c>
      <c r="D176" s="244">
        <v>23.7</v>
      </c>
      <c r="E176" s="244">
        <v>75.599999999999994</v>
      </c>
      <c r="F176" s="244">
        <v>0.7</v>
      </c>
      <c r="H176" s="72"/>
      <c r="I176" s="72"/>
      <c r="J176" s="72"/>
      <c r="K176" s="72"/>
      <c r="L176" s="72"/>
      <c r="M176" s="72"/>
      <c r="N176" s="72"/>
      <c r="O176" s="72"/>
    </row>
    <row r="177" spans="1:15">
      <c r="A177" s="77" t="s">
        <v>281</v>
      </c>
      <c r="B177" s="78"/>
      <c r="C177" s="245">
        <v>100</v>
      </c>
      <c r="D177" s="245">
        <v>7.8</v>
      </c>
      <c r="E177" s="245">
        <v>90.100000000000009</v>
      </c>
      <c r="F177" s="245">
        <v>2.1</v>
      </c>
      <c r="H177" s="72"/>
      <c r="I177" s="72"/>
      <c r="J177" s="72"/>
      <c r="K177" s="72"/>
      <c r="L177" s="72"/>
      <c r="M177" s="72"/>
      <c r="N177" s="72"/>
      <c r="O177" s="72"/>
    </row>
    <row r="178" spans="1:15">
      <c r="A178" s="77" t="s">
        <v>282</v>
      </c>
      <c r="B178" s="78"/>
      <c r="C178" s="245">
        <v>100</v>
      </c>
      <c r="D178" s="245">
        <v>12.7</v>
      </c>
      <c r="E178" s="245">
        <v>85.899999999999991</v>
      </c>
      <c r="F178" s="245">
        <v>1.4</v>
      </c>
      <c r="H178" s="72"/>
      <c r="I178" s="72"/>
      <c r="J178" s="72"/>
      <c r="K178" s="72"/>
      <c r="L178" s="72"/>
      <c r="M178" s="72"/>
      <c r="N178" s="72"/>
      <c r="O178" s="72"/>
    </row>
    <row r="179" spans="1:15">
      <c r="A179" s="80" t="s">
        <v>283</v>
      </c>
      <c r="B179" s="81"/>
      <c r="C179" s="246">
        <v>100</v>
      </c>
      <c r="D179" s="246">
        <v>9.1</v>
      </c>
      <c r="E179" s="246">
        <v>89.2</v>
      </c>
      <c r="F179" s="246">
        <v>1.7</v>
      </c>
      <c r="H179" s="72"/>
      <c r="I179" s="72"/>
      <c r="J179" s="72"/>
      <c r="K179" s="72"/>
      <c r="L179" s="72"/>
      <c r="M179" s="72"/>
      <c r="N179" s="72"/>
      <c r="O179" s="72"/>
    </row>
    <row r="180" spans="1:15">
      <c r="A180" s="74" t="s">
        <v>284</v>
      </c>
      <c r="B180" s="75"/>
      <c r="C180" s="244">
        <v>100</v>
      </c>
      <c r="D180" s="244">
        <v>10.5</v>
      </c>
      <c r="E180" s="244">
        <v>88.3</v>
      </c>
      <c r="F180" s="244">
        <v>1.2</v>
      </c>
      <c r="H180" s="72"/>
      <c r="I180" s="72"/>
      <c r="J180" s="72"/>
      <c r="K180" s="72"/>
      <c r="L180" s="72"/>
      <c r="M180" s="72"/>
      <c r="N180" s="72"/>
      <c r="O180" s="72"/>
    </row>
    <row r="181" spans="1:15">
      <c r="A181" s="77" t="s">
        <v>261</v>
      </c>
      <c r="B181" s="78"/>
      <c r="C181" s="245">
        <v>100</v>
      </c>
      <c r="D181" s="245">
        <v>18.100000000000001</v>
      </c>
      <c r="E181" s="245">
        <v>80.3</v>
      </c>
      <c r="F181" s="245">
        <v>1.6</v>
      </c>
      <c r="H181" s="72"/>
      <c r="I181" s="72"/>
      <c r="J181" s="72"/>
      <c r="K181" s="72"/>
      <c r="L181" s="72"/>
      <c r="M181" s="72"/>
      <c r="N181" s="72"/>
      <c r="O181" s="72"/>
    </row>
    <row r="182" spans="1:15">
      <c r="A182" s="80" t="s">
        <v>285</v>
      </c>
      <c r="B182" s="81"/>
      <c r="C182" s="246">
        <v>100</v>
      </c>
      <c r="D182" s="246">
        <v>26.6</v>
      </c>
      <c r="E182" s="246">
        <v>73.400000000000006</v>
      </c>
      <c r="F182" s="246">
        <v>0</v>
      </c>
      <c r="H182" s="72"/>
      <c r="I182" s="72"/>
      <c r="J182" s="72"/>
      <c r="K182" s="72"/>
      <c r="L182" s="72"/>
      <c r="M182" s="72"/>
      <c r="N182" s="72"/>
      <c r="O182" s="72"/>
    </row>
    <row r="183" spans="1:15">
      <c r="A183" s="74" t="s">
        <v>286</v>
      </c>
      <c r="B183" s="75"/>
      <c r="C183" s="244">
        <v>100</v>
      </c>
      <c r="D183" s="244">
        <v>49.400000000000006</v>
      </c>
      <c r="E183" s="244">
        <v>47.5</v>
      </c>
      <c r="F183" s="244">
        <v>3.1</v>
      </c>
      <c r="H183" s="72"/>
      <c r="I183" s="72"/>
      <c r="J183" s="72"/>
      <c r="K183" s="72"/>
      <c r="L183" s="72"/>
      <c r="M183" s="72"/>
      <c r="N183" s="72"/>
      <c r="O183" s="72"/>
    </row>
    <row r="184" spans="1:15">
      <c r="A184" s="77" t="s">
        <v>287</v>
      </c>
      <c r="B184" s="78"/>
      <c r="C184" s="245">
        <v>100</v>
      </c>
      <c r="D184" s="245">
        <v>28.9</v>
      </c>
      <c r="E184" s="245">
        <v>71.099999999999994</v>
      </c>
      <c r="F184" s="245">
        <v>0</v>
      </c>
      <c r="H184" s="72"/>
      <c r="I184" s="72"/>
      <c r="J184" s="72"/>
      <c r="K184" s="72"/>
      <c r="L184" s="72"/>
      <c r="M184" s="72"/>
      <c r="N184" s="72"/>
      <c r="O184" s="72"/>
    </row>
    <row r="185" spans="1:15">
      <c r="A185" s="77" t="s">
        <v>288</v>
      </c>
      <c r="B185" s="78"/>
      <c r="C185" s="245">
        <v>100</v>
      </c>
      <c r="D185" s="245">
        <v>14.2</v>
      </c>
      <c r="E185" s="245">
        <v>84.899999999999991</v>
      </c>
      <c r="F185" s="245">
        <v>0.9</v>
      </c>
      <c r="H185" s="72"/>
      <c r="I185" s="72"/>
      <c r="J185" s="72"/>
      <c r="K185" s="72"/>
      <c r="L185" s="72"/>
      <c r="M185" s="72"/>
      <c r="N185" s="72"/>
      <c r="O185" s="72"/>
    </row>
    <row r="186" spans="1:15">
      <c r="A186" s="77" t="s">
        <v>289</v>
      </c>
      <c r="B186" s="78"/>
      <c r="C186" s="245">
        <v>100</v>
      </c>
      <c r="D186" s="245">
        <v>11.7</v>
      </c>
      <c r="E186" s="245">
        <v>88</v>
      </c>
      <c r="F186" s="245">
        <v>0.3</v>
      </c>
      <c r="H186" s="72"/>
      <c r="I186" s="72"/>
      <c r="J186" s="72"/>
      <c r="K186" s="72"/>
      <c r="L186" s="72"/>
      <c r="M186" s="72"/>
      <c r="N186" s="72"/>
      <c r="O186" s="72"/>
    </row>
    <row r="187" spans="1:15">
      <c r="A187" s="77" t="s">
        <v>290</v>
      </c>
      <c r="B187" s="78"/>
      <c r="C187" s="245">
        <v>100</v>
      </c>
      <c r="D187" s="245">
        <v>12</v>
      </c>
      <c r="E187" s="245">
        <v>87.4</v>
      </c>
      <c r="F187" s="245">
        <v>0.6</v>
      </c>
      <c r="H187" s="72"/>
      <c r="I187" s="72"/>
      <c r="J187" s="72"/>
      <c r="K187" s="72"/>
      <c r="L187" s="72"/>
      <c r="M187" s="72"/>
      <c r="N187" s="72"/>
      <c r="O187" s="72"/>
    </row>
    <row r="188" spans="1:15">
      <c r="A188" s="77" t="s">
        <v>291</v>
      </c>
      <c r="B188" s="78"/>
      <c r="C188" s="245">
        <v>100</v>
      </c>
      <c r="D188" s="245">
        <v>13.2</v>
      </c>
      <c r="E188" s="245">
        <v>86.1</v>
      </c>
      <c r="F188" s="245">
        <v>0.7</v>
      </c>
      <c r="H188" s="72"/>
      <c r="I188" s="72"/>
      <c r="J188" s="72"/>
      <c r="K188" s="72"/>
      <c r="L188" s="72"/>
      <c r="M188" s="72"/>
      <c r="N188" s="72"/>
      <c r="O188" s="72"/>
    </row>
    <row r="189" spans="1:15">
      <c r="A189" s="80" t="s">
        <v>292</v>
      </c>
      <c r="B189" s="81"/>
      <c r="C189" s="246">
        <v>100</v>
      </c>
      <c r="D189" s="246">
        <v>14.4</v>
      </c>
      <c r="E189" s="246">
        <v>82.699999999999989</v>
      </c>
      <c r="F189" s="246">
        <v>2.9</v>
      </c>
      <c r="H189" s="72"/>
      <c r="I189" s="72"/>
      <c r="J189" s="72"/>
      <c r="K189" s="72"/>
      <c r="L189" s="72"/>
      <c r="M189" s="72"/>
      <c r="N189" s="72"/>
      <c r="O189" s="72"/>
    </row>
    <row r="190" spans="1:15" s="61" customFormat="1" ht="14.25">
      <c r="A190" s="88"/>
      <c r="B190" s="88"/>
      <c r="C190" s="88"/>
      <c r="D190" s="88"/>
      <c r="E190" s="72"/>
      <c r="F190" s="72"/>
      <c r="G190" s="72"/>
      <c r="H190" s="72"/>
      <c r="I190" s="72"/>
      <c r="J190" s="72"/>
      <c r="K190" s="72"/>
      <c r="L190" s="72"/>
      <c r="M190" s="72"/>
      <c r="N190" s="60"/>
    </row>
    <row r="191" spans="1:15" s="63" customFormat="1" ht="13.5">
      <c r="A191" s="62" t="s">
        <v>391</v>
      </c>
      <c r="B191" s="62"/>
      <c r="C191" s="62"/>
      <c r="D191" s="62"/>
      <c r="E191" s="62"/>
      <c r="F191" s="62"/>
      <c r="G191" s="62"/>
      <c r="H191" s="62"/>
      <c r="I191" s="62"/>
      <c r="J191" s="62"/>
      <c r="K191" s="62"/>
      <c r="L191" s="62"/>
      <c r="M191" s="62"/>
      <c r="N191" s="62"/>
    </row>
    <row r="192" spans="1:15" s="68" customFormat="1" ht="13.5" customHeight="1">
      <c r="A192" s="62" t="s">
        <v>392</v>
      </c>
      <c r="B192" s="62"/>
      <c r="C192" s="62"/>
      <c r="D192" s="62"/>
      <c r="E192" s="62"/>
      <c r="F192" s="62"/>
      <c r="G192" s="62"/>
      <c r="H192" s="62"/>
      <c r="I192" s="62"/>
      <c r="J192" s="62"/>
      <c r="K192" s="62"/>
      <c r="L192" s="62"/>
      <c r="M192" s="62"/>
      <c r="N192" s="67"/>
    </row>
    <row r="193" spans="1:14" ht="24">
      <c r="A193" s="83" t="s">
        <v>295</v>
      </c>
      <c r="B193" s="84"/>
      <c r="C193" s="84"/>
      <c r="D193" s="66" t="s">
        <v>296</v>
      </c>
      <c r="E193" s="66" t="s">
        <v>393</v>
      </c>
      <c r="F193" s="66" t="s">
        <v>297</v>
      </c>
      <c r="G193" s="66" t="s">
        <v>298</v>
      </c>
      <c r="H193" s="66" t="s">
        <v>394</v>
      </c>
      <c r="I193" s="66" t="s">
        <v>2</v>
      </c>
      <c r="J193" s="68"/>
      <c r="K193" s="67"/>
      <c r="L193" s="67"/>
      <c r="M193" s="67"/>
      <c r="N193" s="72"/>
    </row>
    <row r="194" spans="1:14" ht="12" customHeight="1">
      <c r="A194" s="99" t="s">
        <v>395</v>
      </c>
      <c r="B194" s="100"/>
      <c r="C194" s="101" t="s">
        <v>396</v>
      </c>
      <c r="D194" s="242">
        <v>100</v>
      </c>
      <c r="E194" s="242">
        <v>12.2</v>
      </c>
      <c r="F194" s="242">
        <v>2.9</v>
      </c>
      <c r="G194" s="242">
        <v>3.7</v>
      </c>
      <c r="H194" s="242">
        <v>37.5</v>
      </c>
      <c r="I194" s="242">
        <v>43.699999999999996</v>
      </c>
      <c r="K194" s="72"/>
      <c r="L194" s="72"/>
      <c r="M194" s="72"/>
    </row>
    <row r="195" spans="1:14" s="63" customFormat="1" ht="12" customHeight="1">
      <c r="A195" s="102"/>
      <c r="B195" s="103"/>
      <c r="C195" s="101" t="s">
        <v>143</v>
      </c>
      <c r="D195" s="242">
        <v>100</v>
      </c>
      <c r="E195" s="242">
        <v>9.8000000000000007</v>
      </c>
      <c r="F195" s="242">
        <v>4.5</v>
      </c>
      <c r="G195" s="242">
        <v>7</v>
      </c>
      <c r="H195" s="242">
        <v>38</v>
      </c>
      <c r="I195" s="242">
        <v>40.700000000000003</v>
      </c>
      <c r="J195" s="73"/>
      <c r="K195" s="72"/>
      <c r="L195" s="72"/>
      <c r="M195" s="72"/>
      <c r="N195" s="62"/>
    </row>
    <row r="196" spans="1:14" s="63" customFormat="1" ht="12" customHeight="1">
      <c r="A196" s="99" t="s">
        <v>397</v>
      </c>
      <c r="B196" s="100"/>
      <c r="C196" s="101" t="s">
        <v>396</v>
      </c>
      <c r="D196" s="242">
        <v>100</v>
      </c>
      <c r="E196" s="242">
        <v>0.5</v>
      </c>
      <c r="F196" s="242">
        <v>2.2999999999999998</v>
      </c>
      <c r="G196" s="242">
        <v>14.8</v>
      </c>
      <c r="H196" s="242">
        <v>40.6</v>
      </c>
      <c r="I196" s="242">
        <v>41.800000000000004</v>
      </c>
      <c r="J196" s="73"/>
      <c r="K196" s="72"/>
      <c r="L196" s="72"/>
      <c r="M196" s="72"/>
      <c r="N196" s="62"/>
    </row>
    <row r="197" spans="1:14" s="68" customFormat="1" ht="12" customHeight="1">
      <c r="A197" s="102"/>
      <c r="B197" s="103"/>
      <c r="C197" s="101" t="s">
        <v>143</v>
      </c>
      <c r="D197" s="242">
        <v>100</v>
      </c>
      <c r="E197" s="242">
        <v>2</v>
      </c>
      <c r="F197" s="242">
        <v>8.9</v>
      </c>
      <c r="G197" s="242">
        <v>31.9</v>
      </c>
      <c r="H197" s="242">
        <v>34.099999999999994</v>
      </c>
      <c r="I197" s="242">
        <v>23.1</v>
      </c>
      <c r="J197" s="73"/>
      <c r="K197" s="72"/>
      <c r="L197" s="72"/>
      <c r="M197" s="72"/>
      <c r="N197" s="67"/>
    </row>
    <row r="198" spans="1:14" ht="12" customHeight="1">
      <c r="A198" s="99" t="s">
        <v>398</v>
      </c>
      <c r="B198" s="100"/>
      <c r="C198" s="101" t="s">
        <v>396</v>
      </c>
      <c r="D198" s="242">
        <v>100</v>
      </c>
      <c r="E198" s="242">
        <v>0.4</v>
      </c>
      <c r="F198" s="242">
        <v>0.7</v>
      </c>
      <c r="G198" s="242">
        <v>11.9</v>
      </c>
      <c r="H198" s="242">
        <v>47.9</v>
      </c>
      <c r="I198" s="242">
        <v>39.1</v>
      </c>
      <c r="K198" s="72"/>
      <c r="L198" s="72"/>
      <c r="M198" s="72"/>
      <c r="N198" s="72"/>
    </row>
    <row r="199" spans="1:14" ht="12" customHeight="1">
      <c r="A199" s="102"/>
      <c r="B199" s="103"/>
      <c r="C199" s="101" t="s">
        <v>143</v>
      </c>
      <c r="D199" s="242">
        <v>100</v>
      </c>
      <c r="E199" s="242">
        <v>1.1000000000000001</v>
      </c>
      <c r="F199" s="242">
        <v>4.0999999999999996</v>
      </c>
      <c r="G199" s="242">
        <v>30.4</v>
      </c>
      <c r="H199" s="242">
        <v>43</v>
      </c>
      <c r="I199" s="242">
        <v>21.4</v>
      </c>
      <c r="K199" s="72"/>
      <c r="L199" s="72"/>
      <c r="M199" s="72"/>
      <c r="N199" s="72"/>
    </row>
    <row r="200" spans="1:14" ht="12" customHeight="1">
      <c r="A200" s="99" t="s">
        <v>399</v>
      </c>
      <c r="B200" s="100"/>
      <c r="C200" s="101" t="s">
        <v>396</v>
      </c>
      <c r="D200" s="242">
        <v>100</v>
      </c>
      <c r="E200" s="242">
        <v>1.1000000000000001</v>
      </c>
      <c r="F200" s="242">
        <v>1.1000000000000001</v>
      </c>
      <c r="G200" s="242">
        <v>17.899999999999999</v>
      </c>
      <c r="H200" s="242">
        <v>31.3</v>
      </c>
      <c r="I200" s="242">
        <v>48.6</v>
      </c>
      <c r="K200" s="72"/>
      <c r="L200" s="72"/>
      <c r="M200" s="72"/>
      <c r="N200" s="72"/>
    </row>
    <row r="201" spans="1:14" ht="12" customHeight="1">
      <c r="A201" s="102"/>
      <c r="B201" s="103"/>
      <c r="C201" s="101" t="s">
        <v>143</v>
      </c>
      <c r="D201" s="242">
        <v>100</v>
      </c>
      <c r="E201" s="242">
        <v>1.2</v>
      </c>
      <c r="F201" s="242">
        <v>2.8</v>
      </c>
      <c r="G201" s="242">
        <v>19.100000000000001</v>
      </c>
      <c r="H201" s="242">
        <v>32.700000000000003</v>
      </c>
      <c r="I201" s="242">
        <v>44.2</v>
      </c>
      <c r="K201" s="72"/>
      <c r="L201" s="72"/>
      <c r="M201" s="72"/>
      <c r="N201" s="72"/>
    </row>
    <row r="202" spans="1:14">
      <c r="D202" s="234"/>
      <c r="E202" s="234"/>
      <c r="F202" s="234"/>
      <c r="G202" s="234"/>
      <c r="H202" s="234"/>
      <c r="I202" s="234"/>
      <c r="N202" s="72"/>
    </row>
    <row r="203" spans="1:14" ht="13.5">
      <c r="A203" s="62" t="s">
        <v>400</v>
      </c>
      <c r="B203" s="62"/>
      <c r="C203" s="62"/>
      <c r="D203" s="62"/>
      <c r="E203" s="62"/>
      <c r="F203" s="62"/>
      <c r="G203" s="62"/>
      <c r="H203" s="62"/>
      <c r="I203" s="62"/>
      <c r="J203" s="62"/>
      <c r="K203" s="62"/>
      <c r="L203" s="62"/>
      <c r="M203" s="62"/>
      <c r="N203" s="72"/>
    </row>
    <row r="204" spans="1:14" ht="13.5">
      <c r="A204" s="62" t="s">
        <v>401</v>
      </c>
      <c r="B204" s="62"/>
      <c r="C204" s="62"/>
      <c r="D204" s="62"/>
      <c r="E204" s="62"/>
      <c r="F204" s="62"/>
      <c r="G204" s="62"/>
      <c r="H204" s="62"/>
      <c r="I204" s="62"/>
      <c r="J204" s="62"/>
      <c r="K204" s="62"/>
      <c r="L204" s="62"/>
      <c r="M204" s="62"/>
      <c r="N204" s="72"/>
    </row>
    <row r="205" spans="1:14" ht="63" customHeight="1">
      <c r="A205" s="83"/>
      <c r="B205" s="66" t="s">
        <v>402</v>
      </c>
      <c r="C205" s="66" t="s">
        <v>403</v>
      </c>
      <c r="D205" s="66" t="s">
        <v>404</v>
      </c>
      <c r="E205" s="66" t="s">
        <v>405</v>
      </c>
      <c r="F205" s="66" t="s">
        <v>406</v>
      </c>
      <c r="G205" s="66" t="s">
        <v>407</v>
      </c>
      <c r="H205" s="66" t="s">
        <v>408</v>
      </c>
      <c r="I205" s="66" t="s">
        <v>409</v>
      </c>
      <c r="J205" s="66" t="s">
        <v>410</v>
      </c>
      <c r="K205" s="66" t="s">
        <v>411</v>
      </c>
      <c r="L205" s="66" t="s">
        <v>356</v>
      </c>
      <c r="M205" s="68"/>
      <c r="N205" s="96"/>
    </row>
    <row r="206" spans="1:14" s="63" customFormat="1" ht="13.5">
      <c r="A206" s="101" t="s">
        <v>396</v>
      </c>
      <c r="B206" s="233"/>
      <c r="C206" s="242">
        <v>28.452707780122275</v>
      </c>
      <c r="D206" s="242">
        <v>18.053571704786904</v>
      </c>
      <c r="E206" s="242">
        <v>21.884731972505303</v>
      </c>
      <c r="F206" s="242">
        <v>14.019398414302366</v>
      </c>
      <c r="G206" s="242">
        <v>7.0659441747430458</v>
      </c>
      <c r="H206" s="242">
        <v>9.2371992544079049</v>
      </c>
      <c r="I206" s="242">
        <v>0.54708220513736605</v>
      </c>
      <c r="J206" s="242">
        <v>75.248304926144613</v>
      </c>
      <c r="K206" s="242">
        <v>6.6973775658896146</v>
      </c>
      <c r="L206" s="242">
        <v>15.082230504481169</v>
      </c>
      <c r="M206" s="73"/>
      <c r="N206" s="97"/>
    </row>
    <row r="207" spans="1:14" s="63" customFormat="1" ht="13.5">
      <c r="A207" s="101" t="s">
        <v>143</v>
      </c>
      <c r="B207" s="233"/>
      <c r="C207" s="242">
        <v>19.399314663304008</v>
      </c>
      <c r="D207" s="242">
        <v>16.26045601031452</v>
      </c>
      <c r="E207" s="242">
        <v>29.012230669220536</v>
      </c>
      <c r="F207" s="242">
        <v>16.028873083177118</v>
      </c>
      <c r="G207" s="242">
        <v>9.9068078447553898</v>
      </c>
      <c r="H207" s="242">
        <v>10.867937159556453</v>
      </c>
      <c r="I207" s="242">
        <v>1.1185367184603798</v>
      </c>
      <c r="J207" s="242">
        <v>78.966586410639778</v>
      </c>
      <c r="K207" s="242">
        <v>6.4383998650489556</v>
      </c>
      <c r="L207" s="242">
        <v>12.517576514039778</v>
      </c>
      <c r="M207" s="73"/>
      <c r="N207" s="62"/>
    </row>
    <row r="208" spans="1:14" s="63" customFormat="1" ht="13.5">
      <c r="A208" s="72"/>
      <c r="B208" s="88"/>
      <c r="C208" s="88"/>
      <c r="D208" s="88"/>
      <c r="E208" s="88"/>
      <c r="F208" s="88"/>
      <c r="G208" s="88"/>
      <c r="H208" s="88"/>
      <c r="I208" s="88"/>
      <c r="J208" s="88"/>
      <c r="K208" s="88"/>
      <c r="L208" s="88"/>
      <c r="M208" s="73"/>
      <c r="N208" s="62"/>
    </row>
    <row r="209" spans="1:16" s="68" customFormat="1" ht="12" customHeight="1">
      <c r="A209" s="72"/>
      <c r="B209" s="72"/>
      <c r="C209" s="72"/>
      <c r="D209" s="72"/>
      <c r="E209" s="72"/>
      <c r="F209" s="72"/>
      <c r="G209" s="72"/>
      <c r="H209" s="72"/>
      <c r="I209" s="72"/>
      <c r="J209" s="72"/>
      <c r="K209" s="72"/>
      <c r="L209" s="72"/>
      <c r="M209" s="73"/>
      <c r="N209" s="67"/>
    </row>
    <row r="210" spans="1:16" ht="14.25">
      <c r="A210" s="60" t="s">
        <v>890</v>
      </c>
      <c r="B210" s="60"/>
      <c r="C210" s="60"/>
      <c r="D210" s="60"/>
      <c r="E210" s="60"/>
      <c r="F210" s="60"/>
      <c r="G210" s="60"/>
      <c r="H210" s="60"/>
      <c r="I210" s="60"/>
      <c r="J210" s="60"/>
      <c r="K210" s="60"/>
      <c r="L210" s="60"/>
      <c r="M210" s="61"/>
      <c r="N210" s="72"/>
    </row>
    <row r="211" spans="1:16" ht="13.5">
      <c r="A211" s="62" t="s">
        <v>412</v>
      </c>
      <c r="B211" s="62"/>
      <c r="C211" s="62"/>
      <c r="D211" s="62"/>
      <c r="E211" s="62"/>
      <c r="F211" s="62"/>
      <c r="G211" s="62"/>
      <c r="H211" s="62"/>
      <c r="I211" s="62"/>
      <c r="J211" s="62"/>
      <c r="K211" s="62"/>
      <c r="L211" s="62"/>
      <c r="M211" s="63"/>
      <c r="N211" s="72"/>
    </row>
    <row r="212" spans="1:16" s="63" customFormat="1" ht="36" customHeight="1">
      <c r="A212" s="64"/>
      <c r="B212" s="65"/>
      <c r="C212" s="66" t="s">
        <v>276</v>
      </c>
      <c r="D212" s="66" t="s">
        <v>413</v>
      </c>
      <c r="E212" s="66" t="s">
        <v>414</v>
      </c>
      <c r="F212" s="66" t="s">
        <v>2</v>
      </c>
      <c r="G212" s="68"/>
      <c r="H212" s="67"/>
      <c r="I212" s="67"/>
      <c r="J212" s="67"/>
      <c r="K212" s="67"/>
      <c r="L212" s="67"/>
      <c r="M212" s="67"/>
      <c r="N212" s="67"/>
      <c r="O212" s="68"/>
      <c r="P212" s="62"/>
    </row>
    <row r="213" spans="1:16" s="68" customFormat="1" ht="12" customHeight="1">
      <c r="A213" s="69" t="s">
        <v>279</v>
      </c>
      <c r="B213" s="70"/>
      <c r="C213" s="242">
        <v>100</v>
      </c>
      <c r="D213" s="242">
        <v>47.6</v>
      </c>
      <c r="E213" s="242">
        <v>50.4</v>
      </c>
      <c r="F213" s="242">
        <v>2</v>
      </c>
      <c r="G213" s="73"/>
      <c r="H213" s="72"/>
      <c r="I213" s="72"/>
      <c r="J213" s="72"/>
      <c r="K213" s="72"/>
      <c r="L213" s="72"/>
      <c r="M213" s="72"/>
      <c r="N213" s="72"/>
      <c r="O213" s="73"/>
      <c r="P213" s="67"/>
    </row>
    <row r="214" spans="1:16">
      <c r="A214" s="74" t="s">
        <v>280</v>
      </c>
      <c r="B214" s="75"/>
      <c r="C214" s="244">
        <v>100</v>
      </c>
      <c r="D214" s="244">
        <v>48</v>
      </c>
      <c r="E214" s="244">
        <v>50.4</v>
      </c>
      <c r="F214" s="244">
        <v>1.6</v>
      </c>
      <c r="H214" s="72"/>
      <c r="I214" s="72"/>
      <c r="J214" s="72"/>
      <c r="K214" s="72"/>
      <c r="L214" s="72"/>
      <c r="M214" s="72"/>
      <c r="N214" s="72"/>
      <c r="O214" s="72"/>
    </row>
    <row r="215" spans="1:16">
      <c r="A215" s="77" t="s">
        <v>281</v>
      </c>
      <c r="B215" s="78"/>
      <c r="C215" s="245">
        <v>100.00000000000001</v>
      </c>
      <c r="D215" s="245">
        <v>45.4</v>
      </c>
      <c r="E215" s="245">
        <v>52.300000000000011</v>
      </c>
      <c r="F215" s="245">
        <v>2.2999999999999998</v>
      </c>
      <c r="H215" s="72"/>
      <c r="I215" s="72"/>
      <c r="J215" s="72"/>
      <c r="K215" s="72"/>
      <c r="L215" s="72"/>
      <c r="M215" s="72"/>
      <c r="N215" s="72"/>
      <c r="O215" s="72"/>
    </row>
    <row r="216" spans="1:16">
      <c r="A216" s="77" t="s">
        <v>282</v>
      </c>
      <c r="B216" s="78"/>
      <c r="C216" s="245">
        <v>100</v>
      </c>
      <c r="D216" s="245">
        <v>58.2</v>
      </c>
      <c r="E216" s="245">
        <v>39.700000000000003</v>
      </c>
      <c r="F216" s="245">
        <v>2.1</v>
      </c>
      <c r="H216" s="72"/>
      <c r="I216" s="72"/>
      <c r="J216" s="72"/>
      <c r="K216" s="72"/>
      <c r="L216" s="72"/>
      <c r="M216" s="72"/>
      <c r="N216" s="72"/>
      <c r="O216" s="72"/>
    </row>
    <row r="217" spans="1:16">
      <c r="A217" s="80" t="s">
        <v>283</v>
      </c>
      <c r="B217" s="81"/>
      <c r="C217" s="246">
        <v>100</v>
      </c>
      <c r="D217" s="246">
        <v>38.4</v>
      </c>
      <c r="E217" s="246">
        <v>59.7</v>
      </c>
      <c r="F217" s="246">
        <v>1.9</v>
      </c>
      <c r="H217" s="72"/>
      <c r="I217" s="72"/>
      <c r="J217" s="72"/>
      <c r="K217" s="72"/>
      <c r="L217" s="72"/>
      <c r="M217" s="72"/>
      <c r="N217" s="72"/>
      <c r="O217" s="72"/>
    </row>
    <row r="218" spans="1:16">
      <c r="A218" s="74" t="s">
        <v>284</v>
      </c>
      <c r="B218" s="75"/>
      <c r="C218" s="244">
        <v>100</v>
      </c>
      <c r="D218" s="244">
        <v>46.1</v>
      </c>
      <c r="E218" s="244">
        <v>52.199999999999996</v>
      </c>
      <c r="F218" s="244">
        <v>1.7</v>
      </c>
      <c r="H218" s="72"/>
      <c r="I218" s="72"/>
      <c r="J218" s="72"/>
      <c r="K218" s="72"/>
      <c r="L218" s="72"/>
      <c r="M218" s="72"/>
      <c r="N218" s="72"/>
      <c r="O218" s="72"/>
    </row>
    <row r="219" spans="1:16">
      <c r="A219" s="77" t="s">
        <v>261</v>
      </c>
      <c r="B219" s="78"/>
      <c r="C219" s="245">
        <v>100</v>
      </c>
      <c r="D219" s="245">
        <v>48.8</v>
      </c>
      <c r="E219" s="245">
        <v>49</v>
      </c>
      <c r="F219" s="245">
        <v>2.2000000000000002</v>
      </c>
      <c r="H219" s="72"/>
      <c r="I219" s="72"/>
      <c r="J219" s="72"/>
      <c r="K219" s="72"/>
      <c r="L219" s="72"/>
      <c r="M219" s="72"/>
      <c r="N219" s="72"/>
      <c r="O219" s="72"/>
    </row>
    <row r="220" spans="1:16">
      <c r="A220" s="80" t="s">
        <v>285</v>
      </c>
      <c r="B220" s="81"/>
      <c r="C220" s="246">
        <v>100</v>
      </c>
      <c r="D220" s="246">
        <v>50</v>
      </c>
      <c r="E220" s="246">
        <v>50</v>
      </c>
      <c r="F220" s="246">
        <v>0</v>
      </c>
      <c r="H220" s="72"/>
      <c r="I220" s="72"/>
      <c r="J220" s="72"/>
      <c r="K220" s="72"/>
      <c r="L220" s="72"/>
      <c r="M220" s="72"/>
      <c r="N220" s="72"/>
      <c r="O220" s="72"/>
    </row>
    <row r="221" spans="1:16">
      <c r="A221" s="74" t="s">
        <v>286</v>
      </c>
      <c r="B221" s="75"/>
      <c r="C221" s="244">
        <v>100</v>
      </c>
      <c r="D221" s="244">
        <v>30.8</v>
      </c>
      <c r="E221" s="244">
        <v>66.100000000000009</v>
      </c>
      <c r="F221" s="244">
        <v>3.1</v>
      </c>
      <c r="H221" s="72"/>
      <c r="I221" s="72"/>
      <c r="J221" s="72"/>
      <c r="K221" s="72"/>
      <c r="L221" s="72"/>
      <c r="M221" s="72"/>
      <c r="N221" s="72"/>
      <c r="O221" s="72"/>
    </row>
    <row r="222" spans="1:16">
      <c r="A222" s="77" t="s">
        <v>287</v>
      </c>
      <c r="B222" s="78"/>
      <c r="C222" s="245">
        <v>100</v>
      </c>
      <c r="D222" s="245">
        <v>27.7</v>
      </c>
      <c r="E222" s="245">
        <v>72.3</v>
      </c>
      <c r="F222" s="245">
        <v>0</v>
      </c>
      <c r="H222" s="72"/>
      <c r="I222" s="72"/>
      <c r="J222" s="72"/>
      <c r="K222" s="72"/>
      <c r="L222" s="72"/>
      <c r="M222" s="72"/>
      <c r="N222" s="72"/>
      <c r="O222" s="72"/>
    </row>
    <row r="223" spans="1:16">
      <c r="A223" s="77" t="s">
        <v>288</v>
      </c>
      <c r="B223" s="78"/>
      <c r="C223" s="245">
        <v>100</v>
      </c>
      <c r="D223" s="245">
        <v>45</v>
      </c>
      <c r="E223" s="245">
        <v>53.4</v>
      </c>
      <c r="F223" s="245">
        <v>1.6</v>
      </c>
      <c r="H223" s="72"/>
      <c r="I223" s="72"/>
      <c r="J223" s="72"/>
      <c r="K223" s="72"/>
      <c r="L223" s="72"/>
      <c r="M223" s="72"/>
      <c r="N223" s="72"/>
      <c r="O223" s="72"/>
    </row>
    <row r="224" spans="1:16">
      <c r="A224" s="77" t="s">
        <v>289</v>
      </c>
      <c r="B224" s="78"/>
      <c r="C224" s="245">
        <v>99.999999999999986</v>
      </c>
      <c r="D224" s="245">
        <v>49.6</v>
      </c>
      <c r="E224" s="245">
        <v>49.699999999999989</v>
      </c>
      <c r="F224" s="245">
        <v>0.7</v>
      </c>
      <c r="H224" s="72"/>
      <c r="I224" s="72"/>
      <c r="J224" s="72"/>
      <c r="K224" s="72"/>
      <c r="L224" s="72"/>
      <c r="M224" s="72"/>
      <c r="N224" s="72"/>
      <c r="O224" s="72"/>
    </row>
    <row r="225" spans="1:15">
      <c r="A225" s="77" t="s">
        <v>290</v>
      </c>
      <c r="B225" s="78"/>
      <c r="C225" s="245">
        <v>100</v>
      </c>
      <c r="D225" s="245">
        <v>53.6</v>
      </c>
      <c r="E225" s="245">
        <v>45.9</v>
      </c>
      <c r="F225" s="245">
        <v>0.5</v>
      </c>
      <c r="H225" s="72"/>
      <c r="I225" s="72"/>
      <c r="J225" s="72"/>
      <c r="K225" s="72"/>
      <c r="L225" s="72"/>
      <c r="M225" s="72"/>
      <c r="N225" s="72"/>
      <c r="O225" s="72"/>
    </row>
    <row r="226" spans="1:15">
      <c r="A226" s="77" t="s">
        <v>291</v>
      </c>
      <c r="B226" s="78"/>
      <c r="C226" s="245">
        <v>100</v>
      </c>
      <c r="D226" s="245">
        <v>52.2</v>
      </c>
      <c r="E226" s="245">
        <v>46.5</v>
      </c>
      <c r="F226" s="245">
        <v>1.3</v>
      </c>
      <c r="H226" s="72"/>
      <c r="I226" s="72"/>
      <c r="J226" s="72"/>
      <c r="K226" s="72"/>
      <c r="L226" s="72"/>
      <c r="M226" s="72"/>
      <c r="N226" s="72"/>
      <c r="O226" s="72"/>
    </row>
    <row r="227" spans="1:15">
      <c r="A227" s="80" t="s">
        <v>292</v>
      </c>
      <c r="B227" s="81"/>
      <c r="C227" s="246">
        <v>100</v>
      </c>
      <c r="D227" s="246">
        <v>46.1</v>
      </c>
      <c r="E227" s="246">
        <v>50.1</v>
      </c>
      <c r="F227" s="246">
        <v>3.8</v>
      </c>
      <c r="H227" s="72"/>
      <c r="I227" s="72"/>
      <c r="J227" s="72"/>
      <c r="K227" s="72"/>
      <c r="L227" s="72"/>
      <c r="M227" s="72"/>
      <c r="N227" s="72"/>
      <c r="O227" s="72"/>
    </row>
    <row r="228" spans="1:15">
      <c r="N228" s="72"/>
    </row>
    <row r="229" spans="1:15" ht="13.5">
      <c r="A229" s="62" t="s">
        <v>415</v>
      </c>
      <c r="B229" s="62"/>
      <c r="C229" s="62"/>
      <c r="D229" s="62"/>
      <c r="E229" s="62"/>
      <c r="F229" s="62"/>
      <c r="G229" s="62"/>
      <c r="H229" s="62"/>
      <c r="I229" s="62"/>
      <c r="J229" s="62"/>
      <c r="K229" s="62"/>
      <c r="L229" s="62"/>
      <c r="M229" s="63"/>
      <c r="N229" s="72"/>
    </row>
    <row r="230" spans="1:15" s="63" customFormat="1" ht="13.5">
      <c r="A230" s="62" t="s">
        <v>416</v>
      </c>
      <c r="B230" s="62"/>
      <c r="C230" s="62"/>
      <c r="D230" s="62"/>
      <c r="E230" s="62"/>
      <c r="F230" s="62"/>
      <c r="G230" s="62"/>
      <c r="H230" s="62"/>
      <c r="I230" s="62"/>
      <c r="J230" s="62"/>
      <c r="K230" s="62"/>
      <c r="L230" s="62"/>
      <c r="N230" s="62"/>
    </row>
    <row r="231" spans="1:15" s="68" customFormat="1" ht="138" customHeight="1">
      <c r="A231" s="66" t="s">
        <v>296</v>
      </c>
      <c r="B231" s="66" t="s">
        <v>417</v>
      </c>
      <c r="C231" s="66" t="s">
        <v>418</v>
      </c>
      <c r="D231" s="66" t="s">
        <v>419</v>
      </c>
      <c r="E231" s="66" t="s">
        <v>420</v>
      </c>
      <c r="F231" s="66" t="s">
        <v>421</v>
      </c>
      <c r="G231" s="66" t="s">
        <v>422</v>
      </c>
      <c r="H231" s="66" t="s">
        <v>423</v>
      </c>
      <c r="I231" s="66" t="s">
        <v>424</v>
      </c>
      <c r="J231" s="66" t="s">
        <v>2</v>
      </c>
      <c r="N231" s="67"/>
    </row>
    <row r="232" spans="1:15">
      <c r="A232" s="71"/>
      <c r="B232" s="242">
        <v>31.116316031277211</v>
      </c>
      <c r="C232" s="242">
        <v>21.502003696092011</v>
      </c>
      <c r="D232" s="242">
        <v>77.682076736516592</v>
      </c>
      <c r="E232" s="242">
        <v>25.472379685656612</v>
      </c>
      <c r="F232" s="242">
        <v>12.159840169849346</v>
      </c>
      <c r="G232" s="242">
        <v>42.830936227272325</v>
      </c>
      <c r="H232" s="242">
        <v>18.82581472171826</v>
      </c>
      <c r="I232" s="242">
        <v>2.5358694647883784</v>
      </c>
      <c r="J232" s="242">
        <v>0.15469802177022335</v>
      </c>
      <c r="K232" s="234"/>
      <c r="N232" s="72"/>
    </row>
    <row r="233" spans="1:15">
      <c r="A233" s="72"/>
      <c r="B233" s="235"/>
      <c r="C233" s="235"/>
      <c r="D233" s="235"/>
      <c r="E233" s="235"/>
      <c r="F233" s="235"/>
      <c r="G233" s="235"/>
      <c r="H233" s="235"/>
      <c r="I233" s="235"/>
      <c r="J233" s="235"/>
      <c r="K233" s="235"/>
      <c r="L233" s="72"/>
      <c r="N233" s="72"/>
    </row>
    <row r="234" spans="1:15" s="61" customFormat="1" ht="14.25">
      <c r="A234" s="62" t="s">
        <v>425</v>
      </c>
      <c r="B234" s="62"/>
      <c r="C234" s="62"/>
      <c r="D234" s="62"/>
      <c r="E234" s="62"/>
      <c r="F234" s="62"/>
      <c r="G234" s="62"/>
      <c r="H234" s="62"/>
      <c r="I234" s="62"/>
      <c r="J234" s="62"/>
      <c r="K234" s="62"/>
      <c r="L234" s="62"/>
      <c r="M234" s="63"/>
      <c r="N234" s="89"/>
    </row>
    <row r="235" spans="1:15" s="63" customFormat="1" ht="13.5">
      <c r="A235" s="62" t="s">
        <v>426</v>
      </c>
      <c r="C235" s="62"/>
      <c r="D235" s="62"/>
      <c r="E235" s="62"/>
      <c r="F235" s="62"/>
      <c r="G235" s="62"/>
      <c r="H235" s="62"/>
      <c r="I235" s="62"/>
      <c r="J235" s="62"/>
      <c r="K235" s="62"/>
      <c r="L235" s="62"/>
      <c r="N235" s="62"/>
    </row>
    <row r="236" spans="1:15" s="68" customFormat="1" ht="63" customHeight="1">
      <c r="A236" s="66" t="s">
        <v>296</v>
      </c>
      <c r="B236" s="66" t="s">
        <v>427</v>
      </c>
      <c r="C236" s="66" t="s">
        <v>428</v>
      </c>
      <c r="D236" s="66" t="s">
        <v>356</v>
      </c>
      <c r="E236" s="67"/>
      <c r="F236" s="67"/>
      <c r="G236" s="67"/>
      <c r="H236" s="67"/>
      <c r="I236" s="67"/>
      <c r="J236" s="67"/>
      <c r="K236" s="67"/>
      <c r="L236" s="67"/>
      <c r="N236" s="67"/>
    </row>
    <row r="237" spans="1:15">
      <c r="A237" s="242">
        <v>100</v>
      </c>
      <c r="B237" s="242">
        <v>5.4</v>
      </c>
      <c r="C237" s="242">
        <v>94</v>
      </c>
      <c r="D237" s="242">
        <v>0.6</v>
      </c>
      <c r="E237" s="235"/>
      <c r="F237" s="72"/>
      <c r="G237" s="72"/>
      <c r="H237" s="72"/>
      <c r="I237" s="72"/>
      <c r="J237" s="72"/>
      <c r="K237" s="72"/>
      <c r="L237" s="72"/>
      <c r="M237" s="72"/>
      <c r="N237" s="72"/>
    </row>
    <row r="238" spans="1:15">
      <c r="A238" s="72"/>
      <c r="B238" s="72"/>
      <c r="C238" s="72"/>
      <c r="D238" s="72"/>
      <c r="E238" s="72"/>
      <c r="F238" s="72"/>
      <c r="G238" s="72"/>
      <c r="H238" s="72"/>
      <c r="I238" s="72"/>
      <c r="J238" s="72"/>
      <c r="K238" s="72"/>
      <c r="L238" s="72"/>
      <c r="M238" s="72"/>
      <c r="N238" s="72"/>
    </row>
    <row r="239" spans="1:15" s="63" customFormat="1" ht="13.5">
      <c r="A239" s="62" t="s">
        <v>429</v>
      </c>
      <c r="C239" s="62"/>
      <c r="D239" s="62"/>
      <c r="E239" s="62"/>
      <c r="F239" s="62"/>
      <c r="G239" s="62"/>
      <c r="H239" s="62"/>
      <c r="I239" s="62"/>
      <c r="J239" s="62"/>
      <c r="K239" s="62"/>
      <c r="L239" s="62"/>
      <c r="M239" s="62"/>
    </row>
    <row r="240" spans="1:15" s="63" customFormat="1" ht="13.5">
      <c r="A240" s="62" t="s">
        <v>430</v>
      </c>
      <c r="C240" s="62"/>
      <c r="D240" s="62"/>
      <c r="E240" s="62"/>
      <c r="F240" s="62"/>
      <c r="G240" s="62"/>
      <c r="H240" s="62"/>
      <c r="I240" s="62"/>
      <c r="J240" s="62"/>
      <c r="K240" s="62"/>
      <c r="L240" s="62"/>
      <c r="M240" s="62"/>
      <c r="N240" s="62"/>
    </row>
    <row r="241" spans="1:17" s="68" customFormat="1" ht="100.5" customHeight="1">
      <c r="A241" s="66" t="s">
        <v>296</v>
      </c>
      <c r="B241" s="66" t="s">
        <v>431</v>
      </c>
      <c r="C241" s="66" t="s">
        <v>432</v>
      </c>
      <c r="D241" s="66" t="s">
        <v>433</v>
      </c>
      <c r="E241" s="66" t="s">
        <v>434</v>
      </c>
      <c r="F241" s="66" t="s">
        <v>435</v>
      </c>
      <c r="G241" s="66" t="s">
        <v>436</v>
      </c>
      <c r="H241" s="66" t="s">
        <v>380</v>
      </c>
      <c r="I241" s="66" t="s">
        <v>2</v>
      </c>
      <c r="L241" s="67"/>
      <c r="M241" s="67"/>
    </row>
    <row r="242" spans="1:17">
      <c r="A242" s="233"/>
      <c r="B242" s="242">
        <v>46.9151589617219</v>
      </c>
      <c r="C242" s="242">
        <v>20.531818945203089</v>
      </c>
      <c r="D242" s="242">
        <v>6.4401176281080286</v>
      </c>
      <c r="E242" s="242">
        <v>31.207497842930724</v>
      </c>
      <c r="F242" s="242">
        <v>4.1103563279049009</v>
      </c>
      <c r="G242" s="242">
        <v>8.90967424782915</v>
      </c>
      <c r="H242" s="242">
        <v>14.152896649268618</v>
      </c>
      <c r="I242" s="242">
        <v>1.8510779094905248</v>
      </c>
      <c r="L242" s="72"/>
      <c r="M242" s="72"/>
    </row>
    <row r="243" spans="1:17">
      <c r="A243" s="236"/>
      <c r="B243" s="236"/>
      <c r="C243" s="236"/>
      <c r="D243" s="236"/>
      <c r="E243" s="236"/>
      <c r="F243" s="236"/>
      <c r="G243" s="236"/>
      <c r="H243" s="236"/>
      <c r="I243" s="236"/>
      <c r="L243" s="72"/>
      <c r="M243" s="72"/>
    </row>
    <row r="244" spans="1:17" ht="12" customHeight="1">
      <c r="A244" s="72"/>
      <c r="B244" s="72"/>
      <c r="C244" s="72"/>
      <c r="D244" s="72"/>
      <c r="E244" s="72"/>
      <c r="F244" s="72"/>
      <c r="G244" s="72"/>
      <c r="H244" s="72"/>
      <c r="I244" s="72"/>
      <c r="J244" s="72"/>
      <c r="K244" s="72"/>
      <c r="L244" s="72"/>
      <c r="M244" s="72"/>
    </row>
    <row r="245" spans="1:17" ht="14.25">
      <c r="A245" s="60" t="s">
        <v>891</v>
      </c>
      <c r="B245" s="60"/>
      <c r="C245" s="60"/>
      <c r="D245" s="60"/>
      <c r="E245" s="60"/>
      <c r="F245" s="60"/>
      <c r="G245" s="60"/>
      <c r="H245" s="60"/>
      <c r="I245" s="60"/>
      <c r="J245" s="60"/>
      <c r="K245" s="60"/>
      <c r="L245" s="60"/>
      <c r="M245" s="60"/>
    </row>
    <row r="246" spans="1:17" ht="13.5">
      <c r="A246" s="62" t="s">
        <v>437</v>
      </c>
      <c r="B246" s="63"/>
      <c r="C246" s="62"/>
      <c r="D246" s="62"/>
      <c r="E246" s="62"/>
      <c r="F246" s="62"/>
      <c r="G246" s="62"/>
      <c r="H246" s="62"/>
      <c r="I246" s="62"/>
      <c r="J246" s="62"/>
      <c r="K246" s="62"/>
      <c r="L246" s="62"/>
      <c r="M246" s="62"/>
    </row>
    <row r="247" spans="1:17" ht="13.5">
      <c r="A247" s="62" t="s">
        <v>438</v>
      </c>
      <c r="B247" s="63"/>
      <c r="C247" s="62"/>
      <c r="D247" s="62"/>
      <c r="E247" s="62"/>
      <c r="F247" s="62"/>
      <c r="G247" s="62"/>
      <c r="H247" s="62"/>
      <c r="I247" s="62"/>
      <c r="J247" s="62"/>
      <c r="K247" s="62"/>
      <c r="L247" s="62"/>
      <c r="M247" s="62"/>
    </row>
    <row r="248" spans="1:17" s="63" customFormat="1" ht="36" customHeight="1">
      <c r="A248" s="64"/>
      <c r="B248" s="65"/>
      <c r="C248" s="66" t="s">
        <v>276</v>
      </c>
      <c r="D248" s="66" t="s">
        <v>439</v>
      </c>
      <c r="E248" s="66" t="s">
        <v>440</v>
      </c>
      <c r="F248" s="66" t="s">
        <v>441</v>
      </c>
      <c r="G248" s="66" t="s">
        <v>2</v>
      </c>
      <c r="H248" s="66" t="s">
        <v>442</v>
      </c>
      <c r="I248" s="67"/>
      <c r="J248" s="67"/>
      <c r="K248" s="67"/>
      <c r="L248" s="67"/>
      <c r="M248" s="67"/>
      <c r="N248" s="67"/>
      <c r="O248" s="67"/>
      <c r="P248" s="68"/>
      <c r="Q248" s="62"/>
    </row>
    <row r="249" spans="1:17" s="68" customFormat="1" ht="12" customHeight="1">
      <c r="A249" s="69" t="s">
        <v>279</v>
      </c>
      <c r="B249" s="70"/>
      <c r="C249" s="242">
        <v>100</v>
      </c>
      <c r="D249" s="242">
        <v>35.700000000000003</v>
      </c>
      <c r="E249" s="242">
        <v>14.2</v>
      </c>
      <c r="F249" s="242">
        <v>43.8</v>
      </c>
      <c r="G249" s="242">
        <v>6.4</v>
      </c>
      <c r="H249" s="242">
        <v>49.900000000000006</v>
      </c>
      <c r="I249" s="72"/>
      <c r="J249" s="72"/>
      <c r="K249" s="72"/>
      <c r="L249" s="72"/>
      <c r="M249" s="72"/>
      <c r="N249" s="72"/>
      <c r="O249" s="72"/>
      <c r="P249" s="73"/>
      <c r="Q249" s="67"/>
    </row>
    <row r="250" spans="1:17">
      <c r="A250" s="74" t="s">
        <v>280</v>
      </c>
      <c r="B250" s="75"/>
      <c r="C250" s="244">
        <v>100</v>
      </c>
      <c r="D250" s="244">
        <v>38</v>
      </c>
      <c r="E250" s="244">
        <v>13.2</v>
      </c>
      <c r="F250" s="244">
        <v>43.1</v>
      </c>
      <c r="G250" s="244">
        <v>5.6</v>
      </c>
      <c r="H250" s="244">
        <v>51.2</v>
      </c>
      <c r="I250" s="72"/>
      <c r="J250" s="72"/>
      <c r="K250" s="72"/>
      <c r="L250" s="72"/>
      <c r="M250" s="72"/>
      <c r="N250" s="72"/>
      <c r="O250" s="72"/>
      <c r="P250" s="72"/>
    </row>
    <row r="251" spans="1:17">
      <c r="A251" s="77" t="s">
        <v>281</v>
      </c>
      <c r="B251" s="78"/>
      <c r="C251" s="245">
        <v>100</v>
      </c>
      <c r="D251" s="245">
        <v>40.5</v>
      </c>
      <c r="E251" s="245">
        <v>0</v>
      </c>
      <c r="F251" s="245">
        <v>51.8</v>
      </c>
      <c r="G251" s="245">
        <v>7.6</v>
      </c>
      <c r="H251" s="245">
        <v>40.5</v>
      </c>
      <c r="I251" s="72"/>
      <c r="J251" s="72"/>
      <c r="K251" s="72"/>
      <c r="L251" s="72"/>
      <c r="M251" s="72"/>
      <c r="N251" s="72"/>
      <c r="O251" s="72"/>
      <c r="P251" s="72"/>
    </row>
    <row r="252" spans="1:17">
      <c r="A252" s="77" t="s">
        <v>282</v>
      </c>
      <c r="B252" s="78"/>
      <c r="C252" s="245">
        <v>100</v>
      </c>
      <c r="D252" s="245">
        <v>35</v>
      </c>
      <c r="E252" s="245">
        <v>13.9</v>
      </c>
      <c r="F252" s="245">
        <v>43.4</v>
      </c>
      <c r="G252" s="245">
        <v>7.6</v>
      </c>
      <c r="H252" s="245">
        <v>48.9</v>
      </c>
      <c r="I252" s="72"/>
      <c r="J252" s="72"/>
      <c r="K252" s="72"/>
      <c r="L252" s="72"/>
      <c r="M252" s="72"/>
      <c r="N252" s="72"/>
      <c r="O252" s="72"/>
      <c r="P252" s="72"/>
    </row>
    <row r="253" spans="1:17">
      <c r="A253" s="80" t="s">
        <v>283</v>
      </c>
      <c r="B253" s="81"/>
      <c r="C253" s="246">
        <v>100</v>
      </c>
      <c r="D253" s="246">
        <v>31.7</v>
      </c>
      <c r="E253" s="246">
        <v>14.8</v>
      </c>
      <c r="F253" s="246">
        <v>46.2</v>
      </c>
      <c r="G253" s="246">
        <v>7.3</v>
      </c>
      <c r="H253" s="246">
        <v>46.5</v>
      </c>
      <c r="I253" s="72"/>
      <c r="J253" s="72"/>
      <c r="K253" s="72"/>
      <c r="L253" s="72"/>
      <c r="M253" s="72"/>
      <c r="N253" s="72"/>
      <c r="O253" s="72"/>
      <c r="P253" s="72"/>
    </row>
    <row r="254" spans="1:17">
      <c r="A254" s="74" t="s">
        <v>284</v>
      </c>
      <c r="B254" s="75"/>
      <c r="C254" s="244">
        <v>100</v>
      </c>
      <c r="D254" s="244">
        <v>33.700000000000003</v>
      </c>
      <c r="E254" s="244">
        <v>14.2</v>
      </c>
      <c r="F254" s="244">
        <v>46.3</v>
      </c>
      <c r="G254" s="244">
        <v>5.7</v>
      </c>
      <c r="H254" s="244">
        <v>47.900000000000006</v>
      </c>
      <c r="I254" s="72"/>
      <c r="J254" s="72"/>
      <c r="K254" s="72"/>
      <c r="L254" s="72"/>
      <c r="M254" s="72"/>
      <c r="N254" s="72"/>
      <c r="O254" s="72"/>
      <c r="P254" s="72"/>
    </row>
    <row r="255" spans="1:17">
      <c r="A255" s="77" t="s">
        <v>261</v>
      </c>
      <c r="B255" s="78"/>
      <c r="C255" s="245">
        <v>100</v>
      </c>
      <c r="D255" s="245">
        <v>37.299999999999997</v>
      </c>
      <c r="E255" s="245">
        <v>14.1</v>
      </c>
      <c r="F255" s="245">
        <v>41.7</v>
      </c>
      <c r="G255" s="245">
        <v>6.9</v>
      </c>
      <c r="H255" s="245">
        <v>51.4</v>
      </c>
      <c r="I255" s="72"/>
      <c r="J255" s="72"/>
      <c r="K255" s="72"/>
      <c r="L255" s="72"/>
      <c r="M255" s="72"/>
      <c r="N255" s="72"/>
      <c r="O255" s="72"/>
      <c r="P255" s="72"/>
    </row>
    <row r="256" spans="1:17">
      <c r="A256" s="80" t="s">
        <v>285</v>
      </c>
      <c r="B256" s="81"/>
      <c r="C256" s="246">
        <v>100</v>
      </c>
      <c r="D256" s="246">
        <v>44.3</v>
      </c>
      <c r="E256" s="246">
        <v>7</v>
      </c>
      <c r="F256" s="246">
        <v>48.7</v>
      </c>
      <c r="G256" s="246">
        <v>0</v>
      </c>
      <c r="H256" s="246">
        <v>51.3</v>
      </c>
      <c r="I256" s="72"/>
      <c r="J256" s="72"/>
      <c r="K256" s="72"/>
      <c r="L256" s="72"/>
      <c r="M256" s="72"/>
      <c r="N256" s="72"/>
      <c r="O256" s="72"/>
      <c r="P256" s="72"/>
    </row>
    <row r="257" spans="1:16">
      <c r="A257" s="74" t="s">
        <v>286</v>
      </c>
      <c r="B257" s="75"/>
      <c r="C257" s="244">
        <v>100</v>
      </c>
      <c r="D257" s="244">
        <v>28.1</v>
      </c>
      <c r="E257" s="244">
        <v>12.9</v>
      </c>
      <c r="F257" s="244">
        <v>55.7</v>
      </c>
      <c r="G257" s="244">
        <v>3.3</v>
      </c>
      <c r="H257" s="244">
        <v>41</v>
      </c>
      <c r="I257" s="72"/>
      <c r="J257" s="72"/>
      <c r="K257" s="72"/>
      <c r="L257" s="72"/>
      <c r="M257" s="72"/>
      <c r="N257" s="72"/>
      <c r="O257" s="72"/>
      <c r="P257" s="72"/>
    </row>
    <row r="258" spans="1:16">
      <c r="A258" s="77" t="s">
        <v>287</v>
      </c>
      <c r="B258" s="78"/>
      <c r="C258" s="245">
        <v>100</v>
      </c>
      <c r="D258" s="245">
        <v>30.4</v>
      </c>
      <c r="E258" s="245">
        <v>12.7</v>
      </c>
      <c r="F258" s="245">
        <v>56.7</v>
      </c>
      <c r="G258" s="245">
        <v>0.2</v>
      </c>
      <c r="H258" s="245">
        <v>43.099999999999994</v>
      </c>
      <c r="I258" s="72"/>
      <c r="J258" s="72"/>
      <c r="K258" s="72"/>
      <c r="L258" s="72"/>
      <c r="M258" s="72"/>
      <c r="N258" s="72"/>
      <c r="O258" s="72"/>
      <c r="P258" s="72"/>
    </row>
    <row r="259" spans="1:16">
      <c r="A259" s="77" t="s">
        <v>288</v>
      </c>
      <c r="B259" s="78"/>
      <c r="C259" s="245">
        <v>100</v>
      </c>
      <c r="D259" s="245">
        <v>35.6</v>
      </c>
      <c r="E259" s="245">
        <v>13.9</v>
      </c>
      <c r="F259" s="245">
        <v>48.5</v>
      </c>
      <c r="G259" s="245">
        <v>2.1</v>
      </c>
      <c r="H259" s="245">
        <v>49.5</v>
      </c>
      <c r="I259" s="72"/>
      <c r="J259" s="72"/>
      <c r="K259" s="72"/>
      <c r="L259" s="72"/>
      <c r="M259" s="72"/>
      <c r="N259" s="72"/>
      <c r="O259" s="72"/>
      <c r="P259" s="72"/>
    </row>
    <row r="260" spans="1:16">
      <c r="A260" s="77" t="s">
        <v>289</v>
      </c>
      <c r="B260" s="78"/>
      <c r="C260" s="245">
        <v>100</v>
      </c>
      <c r="D260" s="245">
        <v>36.6</v>
      </c>
      <c r="E260" s="245">
        <v>14.9</v>
      </c>
      <c r="F260" s="245">
        <v>47.1</v>
      </c>
      <c r="G260" s="245">
        <v>1.3</v>
      </c>
      <c r="H260" s="245">
        <v>51.5</v>
      </c>
      <c r="I260" s="72"/>
      <c r="J260" s="72"/>
      <c r="K260" s="72"/>
      <c r="L260" s="72"/>
      <c r="M260" s="72"/>
      <c r="N260" s="72"/>
      <c r="O260" s="72"/>
      <c r="P260" s="72"/>
    </row>
    <row r="261" spans="1:16">
      <c r="A261" s="77" t="s">
        <v>290</v>
      </c>
      <c r="B261" s="78"/>
      <c r="C261" s="245">
        <v>100</v>
      </c>
      <c r="D261" s="245">
        <v>35.200000000000003</v>
      </c>
      <c r="E261" s="245">
        <v>15.9</v>
      </c>
      <c r="F261" s="245">
        <v>46.9</v>
      </c>
      <c r="G261" s="245">
        <v>2</v>
      </c>
      <c r="H261" s="245">
        <v>51.1</v>
      </c>
      <c r="I261" s="72"/>
      <c r="J261" s="72"/>
      <c r="K261" s="72"/>
      <c r="L261" s="72"/>
      <c r="M261" s="72"/>
      <c r="N261" s="72"/>
      <c r="O261" s="72"/>
      <c r="P261" s="72"/>
    </row>
    <row r="262" spans="1:16">
      <c r="A262" s="77" t="s">
        <v>291</v>
      </c>
      <c r="B262" s="78"/>
      <c r="C262" s="245">
        <v>100</v>
      </c>
      <c r="D262" s="245">
        <v>35.799999999999997</v>
      </c>
      <c r="E262" s="245">
        <v>14.9</v>
      </c>
      <c r="F262" s="245">
        <v>44.2</v>
      </c>
      <c r="G262" s="245">
        <v>5.2</v>
      </c>
      <c r="H262" s="245">
        <v>50.699999999999996</v>
      </c>
      <c r="I262" s="72"/>
      <c r="J262" s="72"/>
      <c r="K262" s="72"/>
      <c r="L262" s="72"/>
      <c r="M262" s="72"/>
      <c r="N262" s="72"/>
      <c r="O262" s="72"/>
      <c r="P262" s="72"/>
    </row>
    <row r="263" spans="1:16">
      <c r="A263" s="80" t="s">
        <v>292</v>
      </c>
      <c r="B263" s="81"/>
      <c r="C263" s="246">
        <v>100</v>
      </c>
      <c r="D263" s="246">
        <v>36.700000000000003</v>
      </c>
      <c r="E263" s="246">
        <v>13.1</v>
      </c>
      <c r="F263" s="246">
        <v>37.4</v>
      </c>
      <c r="G263" s="246">
        <v>12.9</v>
      </c>
      <c r="H263" s="246">
        <v>49.800000000000004</v>
      </c>
      <c r="I263" s="72"/>
      <c r="J263" s="72"/>
      <c r="K263" s="72"/>
      <c r="L263" s="72"/>
      <c r="M263" s="72"/>
      <c r="N263" s="72"/>
      <c r="O263" s="72"/>
      <c r="P263" s="72"/>
    </row>
    <row r="264" spans="1:16">
      <c r="A264" s="104"/>
      <c r="B264" s="105"/>
      <c r="C264" s="105"/>
      <c r="D264" s="105"/>
      <c r="E264" s="105"/>
      <c r="F264" s="105"/>
      <c r="G264" s="88"/>
      <c r="H264" s="88"/>
      <c r="I264" s="72"/>
      <c r="J264" s="72"/>
      <c r="K264" s="72"/>
      <c r="L264" s="72"/>
      <c r="M264" s="72"/>
      <c r="N264" s="72"/>
      <c r="O264" s="72"/>
      <c r="P264" s="72"/>
    </row>
    <row r="265" spans="1:16" ht="36">
      <c r="A265" s="83" t="s">
        <v>295</v>
      </c>
      <c r="B265" s="84"/>
      <c r="C265" s="84"/>
      <c r="D265" s="84"/>
      <c r="E265" s="84"/>
      <c r="F265" s="84"/>
      <c r="G265" s="84"/>
      <c r="H265" s="66" t="s">
        <v>296</v>
      </c>
      <c r="I265" s="66" t="s">
        <v>335</v>
      </c>
      <c r="J265" s="66" t="s">
        <v>336</v>
      </c>
      <c r="K265" s="66" t="s">
        <v>5</v>
      </c>
      <c r="L265" s="83" t="s">
        <v>443</v>
      </c>
      <c r="M265" s="66" t="s">
        <v>2</v>
      </c>
    </row>
    <row r="266" spans="1:16" ht="12" customHeight="1">
      <c r="A266" s="226" t="s">
        <v>444</v>
      </c>
      <c r="B266" s="227"/>
      <c r="C266" s="227"/>
      <c r="D266" s="227"/>
      <c r="E266" s="227"/>
      <c r="F266" s="227"/>
      <c r="G266" s="227"/>
      <c r="H266" s="242">
        <v>100</v>
      </c>
      <c r="I266" s="242">
        <v>85.7</v>
      </c>
      <c r="J266" s="242">
        <v>5.5</v>
      </c>
      <c r="K266" s="242">
        <v>6</v>
      </c>
      <c r="L266" s="247"/>
      <c r="M266" s="242">
        <v>2.8</v>
      </c>
    </row>
    <row r="267" spans="1:16" ht="12" customHeight="1">
      <c r="A267" s="226" t="s">
        <v>445</v>
      </c>
      <c r="B267" s="227"/>
      <c r="C267" s="227"/>
      <c r="D267" s="227"/>
      <c r="E267" s="227"/>
      <c r="F267" s="227"/>
      <c r="G267" s="227"/>
      <c r="H267" s="242">
        <v>100</v>
      </c>
      <c r="I267" s="242">
        <v>50.3</v>
      </c>
      <c r="J267" s="242">
        <v>16.399999999999999</v>
      </c>
      <c r="K267" s="242">
        <v>27.7</v>
      </c>
      <c r="L267" s="247"/>
      <c r="M267" s="242">
        <v>5.6</v>
      </c>
    </row>
    <row r="268" spans="1:16" ht="12" customHeight="1">
      <c r="A268" s="226" t="s">
        <v>446</v>
      </c>
      <c r="B268" s="227"/>
      <c r="C268" s="227"/>
      <c r="D268" s="227"/>
      <c r="E268" s="227"/>
      <c r="F268" s="227"/>
      <c r="G268" s="227"/>
      <c r="H268" s="242">
        <v>100</v>
      </c>
      <c r="I268" s="242">
        <v>21.1</v>
      </c>
      <c r="J268" s="242">
        <v>27.9</v>
      </c>
      <c r="K268" s="242">
        <v>44.3</v>
      </c>
      <c r="L268" s="247"/>
      <c r="M268" s="242">
        <v>6.7</v>
      </c>
    </row>
    <row r="269" spans="1:16" s="61" customFormat="1" ht="12" customHeight="1">
      <c r="A269" s="226" t="s">
        <v>447</v>
      </c>
      <c r="B269" s="227"/>
      <c r="C269" s="227"/>
      <c r="D269" s="227"/>
      <c r="E269" s="227"/>
      <c r="F269" s="227"/>
      <c r="G269" s="227"/>
      <c r="H269" s="242">
        <v>100</v>
      </c>
      <c r="I269" s="242">
        <v>72.599999999999994</v>
      </c>
      <c r="J269" s="242">
        <v>5.7</v>
      </c>
      <c r="K269" s="242">
        <v>5.2</v>
      </c>
      <c r="L269" s="243">
        <v>11.1</v>
      </c>
      <c r="M269" s="242">
        <v>5.4</v>
      </c>
      <c r="N269" s="60"/>
    </row>
    <row r="270" spans="1:16" ht="12" customHeight="1">
      <c r="A270" s="226" t="s">
        <v>448</v>
      </c>
      <c r="B270" s="227"/>
      <c r="C270" s="227"/>
      <c r="D270" s="227"/>
      <c r="E270" s="227"/>
      <c r="F270" s="227"/>
      <c r="G270" s="227"/>
      <c r="H270" s="242">
        <v>100</v>
      </c>
      <c r="I270" s="242">
        <v>25.3</v>
      </c>
      <c r="J270" s="242">
        <v>10.3</v>
      </c>
      <c r="K270" s="242">
        <v>56.3</v>
      </c>
      <c r="L270" s="247"/>
      <c r="M270" s="242">
        <v>8.1</v>
      </c>
    </row>
    <row r="271" spans="1:16" ht="12" customHeight="1">
      <c r="A271" s="226" t="s">
        <v>449</v>
      </c>
      <c r="B271" s="227"/>
      <c r="C271" s="227"/>
      <c r="D271" s="227"/>
      <c r="E271" s="227"/>
      <c r="F271" s="227"/>
      <c r="G271" s="227"/>
      <c r="H271" s="242">
        <v>100</v>
      </c>
      <c r="I271" s="242">
        <v>24</v>
      </c>
      <c r="J271" s="242">
        <v>31.2</v>
      </c>
      <c r="K271" s="242">
        <v>38.4</v>
      </c>
      <c r="L271" s="247"/>
      <c r="M271" s="242">
        <v>6.4</v>
      </c>
      <c r="N271" s="72"/>
    </row>
    <row r="272" spans="1:16" s="63" customFormat="1" ht="12" customHeight="1">
      <c r="A272" s="226" t="s">
        <v>450</v>
      </c>
      <c r="B272" s="227"/>
      <c r="C272" s="227"/>
      <c r="D272" s="227"/>
      <c r="E272" s="227"/>
      <c r="F272" s="227"/>
      <c r="G272" s="227"/>
      <c r="H272" s="242">
        <v>100</v>
      </c>
      <c r="I272" s="242">
        <v>32.6</v>
      </c>
      <c r="J272" s="242">
        <v>7.4</v>
      </c>
      <c r="K272" s="242">
        <v>53.4</v>
      </c>
      <c r="L272" s="247"/>
      <c r="M272" s="242">
        <v>6.6</v>
      </c>
      <c r="N272" s="62"/>
    </row>
    <row r="273" spans="1:17" ht="12" customHeight="1">
      <c r="A273" s="226" t="s">
        <v>451</v>
      </c>
      <c r="B273" s="227"/>
      <c r="C273" s="227"/>
      <c r="D273" s="227"/>
      <c r="E273" s="227"/>
      <c r="F273" s="227"/>
      <c r="G273" s="227"/>
      <c r="H273" s="242">
        <v>100</v>
      </c>
      <c r="I273" s="242">
        <v>7.3</v>
      </c>
      <c r="J273" s="242">
        <v>5.2</v>
      </c>
      <c r="K273" s="242">
        <v>79.900000000000006</v>
      </c>
      <c r="L273" s="247"/>
      <c r="M273" s="242">
        <v>7.5</v>
      </c>
    </row>
    <row r="274" spans="1:17" ht="12" customHeight="1">
      <c r="A274" s="226" t="s">
        <v>452</v>
      </c>
      <c r="B274" s="227"/>
      <c r="C274" s="227"/>
      <c r="D274" s="227"/>
      <c r="E274" s="227"/>
      <c r="F274" s="227"/>
      <c r="G274" s="227"/>
      <c r="H274" s="242">
        <v>100</v>
      </c>
      <c r="I274" s="242">
        <v>53.7</v>
      </c>
      <c r="J274" s="242">
        <v>16.5</v>
      </c>
      <c r="K274" s="242">
        <v>24.7</v>
      </c>
      <c r="L274" s="247"/>
      <c r="M274" s="242">
        <v>5.0999999999999996</v>
      </c>
    </row>
    <row r="275" spans="1:17" s="68" customFormat="1" ht="28.5" customHeight="1">
      <c r="A275" s="406" t="s">
        <v>453</v>
      </c>
      <c r="B275" s="407"/>
      <c r="C275" s="407"/>
      <c r="D275" s="407"/>
      <c r="E275" s="407"/>
      <c r="F275" s="407"/>
      <c r="G275" s="408"/>
      <c r="H275" s="242">
        <v>100</v>
      </c>
      <c r="I275" s="242">
        <v>5.0999999999999996</v>
      </c>
      <c r="J275" s="242">
        <v>10.4</v>
      </c>
      <c r="K275" s="242">
        <v>77.2</v>
      </c>
      <c r="L275" s="247"/>
      <c r="M275" s="242">
        <v>7.4</v>
      </c>
      <c r="N275" s="67"/>
    </row>
    <row r="276" spans="1:17" ht="28.5" customHeight="1">
      <c r="A276" s="406" t="s">
        <v>454</v>
      </c>
      <c r="B276" s="407"/>
      <c r="C276" s="407"/>
      <c r="D276" s="407"/>
      <c r="E276" s="407"/>
      <c r="F276" s="407"/>
      <c r="G276" s="408"/>
      <c r="H276" s="242">
        <v>100</v>
      </c>
      <c r="I276" s="242">
        <v>10.8</v>
      </c>
      <c r="J276" s="242">
        <v>17.7</v>
      </c>
      <c r="K276" s="242">
        <v>63.8</v>
      </c>
      <c r="L276" s="247"/>
      <c r="M276" s="242">
        <v>7.7</v>
      </c>
      <c r="N276" s="72"/>
    </row>
    <row r="277" spans="1:17" ht="12" customHeight="1">
      <c r="A277" s="94"/>
      <c r="B277" s="94"/>
      <c r="C277" s="94"/>
      <c r="D277" s="94"/>
      <c r="E277" s="94"/>
      <c r="F277" s="94"/>
      <c r="G277" s="94"/>
      <c r="H277" s="88"/>
      <c r="I277" s="88"/>
      <c r="J277" s="88"/>
      <c r="K277" s="88"/>
      <c r="L277" s="88"/>
      <c r="M277" s="88"/>
      <c r="N277" s="72"/>
    </row>
    <row r="278" spans="1:17" s="63" customFormat="1" ht="13.5">
      <c r="A278" s="72"/>
      <c r="B278" s="72"/>
      <c r="C278" s="72"/>
      <c r="D278" s="72"/>
      <c r="E278" s="72"/>
      <c r="F278" s="72"/>
      <c r="G278" s="72"/>
      <c r="H278" s="72"/>
      <c r="I278" s="72"/>
      <c r="J278" s="72"/>
      <c r="K278" s="72"/>
      <c r="L278" s="72"/>
      <c r="M278" s="72"/>
      <c r="N278" s="62"/>
    </row>
    <row r="279" spans="1:17" s="63" customFormat="1" ht="14.25">
      <c r="A279" s="60" t="s">
        <v>892</v>
      </c>
      <c r="B279" s="60"/>
      <c r="C279" s="60"/>
      <c r="D279" s="60"/>
      <c r="E279" s="60"/>
      <c r="F279" s="60"/>
      <c r="G279" s="60"/>
      <c r="H279" s="60"/>
      <c r="I279" s="60"/>
      <c r="J279" s="60"/>
      <c r="K279" s="60"/>
      <c r="L279" s="60"/>
      <c r="M279" s="60"/>
      <c r="N279" s="62"/>
    </row>
    <row r="280" spans="1:17" s="68" customFormat="1" ht="13.5" customHeight="1">
      <c r="A280" s="62" t="s">
        <v>455</v>
      </c>
      <c r="B280" s="63"/>
      <c r="C280" s="62"/>
      <c r="D280" s="62"/>
      <c r="E280" s="62"/>
      <c r="F280" s="62"/>
      <c r="G280" s="62"/>
      <c r="H280" s="62"/>
      <c r="I280" s="62"/>
      <c r="J280" s="62"/>
      <c r="K280" s="62"/>
      <c r="L280" s="90"/>
      <c r="M280" s="62"/>
    </row>
    <row r="281" spans="1:17" ht="13.5">
      <c r="A281" s="62" t="s">
        <v>456</v>
      </c>
      <c r="B281" s="63"/>
      <c r="C281" s="62"/>
      <c r="D281" s="62"/>
      <c r="E281" s="62"/>
      <c r="F281" s="62"/>
      <c r="G281" s="62"/>
      <c r="H281" s="62"/>
      <c r="I281" s="62"/>
      <c r="J281" s="62"/>
      <c r="K281" s="62"/>
      <c r="L281" s="90"/>
      <c r="M281" s="62"/>
    </row>
    <row r="282" spans="1:17" s="63" customFormat="1" ht="36" customHeight="1">
      <c r="A282" s="64"/>
      <c r="B282" s="65"/>
      <c r="C282" s="66" t="s">
        <v>276</v>
      </c>
      <c r="D282" s="66" t="s">
        <v>439</v>
      </c>
      <c r="E282" s="66" t="s">
        <v>440</v>
      </c>
      <c r="F282" s="66" t="s">
        <v>441</v>
      </c>
      <c r="G282" s="66" t="s">
        <v>2</v>
      </c>
      <c r="H282" s="66" t="s">
        <v>442</v>
      </c>
      <c r="I282" s="67"/>
      <c r="J282" s="67"/>
      <c r="K282" s="67"/>
      <c r="L282" s="67"/>
      <c r="M282" s="67"/>
      <c r="N282" s="67"/>
      <c r="O282" s="67"/>
      <c r="P282" s="68"/>
      <c r="Q282" s="62"/>
    </row>
    <row r="283" spans="1:17" s="68" customFormat="1" ht="12" customHeight="1">
      <c r="A283" s="69" t="s">
        <v>279</v>
      </c>
      <c r="B283" s="70"/>
      <c r="C283" s="242">
        <v>100</v>
      </c>
      <c r="D283" s="242">
        <v>57.3</v>
      </c>
      <c r="E283" s="242">
        <v>14.8</v>
      </c>
      <c r="F283" s="242">
        <v>18</v>
      </c>
      <c r="G283" s="242">
        <v>10</v>
      </c>
      <c r="H283" s="242">
        <v>72.099999999999994</v>
      </c>
      <c r="I283" s="72"/>
      <c r="J283" s="72"/>
      <c r="K283" s="72"/>
      <c r="L283" s="72"/>
      <c r="M283" s="72"/>
      <c r="N283" s="72"/>
      <c r="O283" s="72"/>
      <c r="P283" s="73"/>
      <c r="Q283" s="67"/>
    </row>
    <row r="284" spans="1:17">
      <c r="A284" s="74" t="s">
        <v>280</v>
      </c>
      <c r="B284" s="75"/>
      <c r="C284" s="244">
        <v>100</v>
      </c>
      <c r="D284" s="244">
        <v>58</v>
      </c>
      <c r="E284" s="244">
        <v>15</v>
      </c>
      <c r="F284" s="244">
        <v>18.100000000000001</v>
      </c>
      <c r="G284" s="244">
        <v>8.9</v>
      </c>
      <c r="H284" s="244">
        <v>73</v>
      </c>
      <c r="I284" s="72"/>
      <c r="J284" s="72"/>
      <c r="K284" s="72"/>
      <c r="L284" s="72"/>
      <c r="M284" s="72"/>
      <c r="N284" s="72"/>
      <c r="O284" s="72"/>
      <c r="P284" s="72"/>
    </row>
    <row r="285" spans="1:17">
      <c r="A285" s="77" t="s">
        <v>281</v>
      </c>
      <c r="B285" s="78"/>
      <c r="C285" s="245">
        <v>100</v>
      </c>
      <c r="D285" s="245">
        <v>57.1</v>
      </c>
      <c r="E285" s="245">
        <v>14.8</v>
      </c>
      <c r="F285" s="245">
        <v>18.100000000000001</v>
      </c>
      <c r="G285" s="245">
        <v>10</v>
      </c>
      <c r="H285" s="245">
        <v>71.900000000000006</v>
      </c>
      <c r="I285" s="72"/>
      <c r="J285" s="72"/>
      <c r="K285" s="72"/>
      <c r="L285" s="72"/>
      <c r="M285" s="72"/>
      <c r="N285" s="72"/>
      <c r="O285" s="72"/>
      <c r="P285" s="72"/>
    </row>
    <row r="286" spans="1:17">
      <c r="A286" s="77" t="s">
        <v>282</v>
      </c>
      <c r="B286" s="78"/>
      <c r="C286" s="245">
        <v>100</v>
      </c>
      <c r="D286" s="245">
        <v>56.8</v>
      </c>
      <c r="E286" s="245">
        <v>13.7</v>
      </c>
      <c r="F286" s="245">
        <v>17.2</v>
      </c>
      <c r="G286" s="245">
        <v>12.3</v>
      </c>
      <c r="H286" s="245">
        <v>70.5</v>
      </c>
      <c r="I286" s="72"/>
      <c r="J286" s="72"/>
      <c r="K286" s="72"/>
      <c r="L286" s="72"/>
      <c r="M286" s="72"/>
      <c r="N286" s="72"/>
      <c r="O286" s="72"/>
      <c r="P286" s="72"/>
    </row>
    <row r="287" spans="1:17">
      <c r="A287" s="80" t="s">
        <v>283</v>
      </c>
      <c r="B287" s="81"/>
      <c r="C287" s="246">
        <v>100</v>
      </c>
      <c r="D287" s="246">
        <v>55.2</v>
      </c>
      <c r="E287" s="246">
        <v>15.5</v>
      </c>
      <c r="F287" s="246">
        <v>17.7</v>
      </c>
      <c r="G287" s="246">
        <v>11.6</v>
      </c>
      <c r="H287" s="246">
        <v>70.7</v>
      </c>
      <c r="I287" s="72"/>
      <c r="J287" s="72"/>
      <c r="K287" s="72"/>
      <c r="L287" s="72"/>
      <c r="M287" s="72"/>
      <c r="N287" s="72"/>
      <c r="O287" s="72"/>
      <c r="P287" s="72"/>
    </row>
    <row r="288" spans="1:17">
      <c r="A288" s="74" t="s">
        <v>284</v>
      </c>
      <c r="B288" s="75"/>
      <c r="C288" s="244">
        <v>100</v>
      </c>
      <c r="D288" s="244">
        <v>57.3</v>
      </c>
      <c r="E288" s="244">
        <v>15.5</v>
      </c>
      <c r="F288" s="244">
        <v>19.5</v>
      </c>
      <c r="G288" s="244">
        <v>7.7</v>
      </c>
      <c r="H288" s="244">
        <v>72.8</v>
      </c>
      <c r="I288" s="72"/>
      <c r="J288" s="72"/>
      <c r="K288" s="72"/>
      <c r="L288" s="72"/>
      <c r="M288" s="72"/>
      <c r="N288" s="72"/>
      <c r="O288" s="72"/>
      <c r="P288" s="72"/>
    </row>
    <row r="289" spans="1:16">
      <c r="A289" s="77" t="s">
        <v>261</v>
      </c>
      <c r="B289" s="78"/>
      <c r="C289" s="245">
        <v>100</v>
      </c>
      <c r="D289" s="245">
        <v>63.3</v>
      </c>
      <c r="E289" s="245">
        <v>13.5</v>
      </c>
      <c r="F289" s="245">
        <v>11</v>
      </c>
      <c r="G289" s="245">
        <v>12.2</v>
      </c>
      <c r="H289" s="245">
        <v>76.8</v>
      </c>
      <c r="I289" s="72"/>
      <c r="J289" s="72"/>
      <c r="K289" s="72"/>
      <c r="L289" s="72"/>
      <c r="M289" s="72"/>
      <c r="N289" s="72"/>
      <c r="O289" s="72"/>
      <c r="P289" s="72"/>
    </row>
    <row r="290" spans="1:16">
      <c r="A290" s="80" t="s">
        <v>285</v>
      </c>
      <c r="B290" s="81"/>
      <c r="C290" s="246">
        <v>100</v>
      </c>
      <c r="D290" s="246">
        <v>62</v>
      </c>
      <c r="E290" s="246">
        <v>11</v>
      </c>
      <c r="F290" s="246">
        <v>25.1</v>
      </c>
      <c r="G290" s="246">
        <v>1.9</v>
      </c>
      <c r="H290" s="246">
        <v>73</v>
      </c>
      <c r="I290" s="72"/>
      <c r="J290" s="72"/>
      <c r="K290" s="72"/>
      <c r="L290" s="72"/>
      <c r="M290" s="72"/>
      <c r="N290" s="72"/>
      <c r="O290" s="72"/>
      <c r="P290" s="72"/>
    </row>
    <row r="291" spans="1:16">
      <c r="A291" s="74" t="s">
        <v>286</v>
      </c>
      <c r="B291" s="75"/>
      <c r="C291" s="244">
        <v>100</v>
      </c>
      <c r="D291" s="244">
        <v>55.7</v>
      </c>
      <c r="E291" s="244">
        <v>13.1</v>
      </c>
      <c r="F291" s="244">
        <v>21.3</v>
      </c>
      <c r="G291" s="244">
        <v>10</v>
      </c>
      <c r="H291" s="244">
        <v>68.8</v>
      </c>
      <c r="I291" s="72"/>
      <c r="J291" s="72"/>
      <c r="K291" s="72"/>
      <c r="L291" s="72"/>
      <c r="M291" s="72"/>
      <c r="N291" s="72"/>
      <c r="O291" s="72"/>
      <c r="P291" s="72"/>
    </row>
    <row r="292" spans="1:16">
      <c r="A292" s="77" t="s">
        <v>287</v>
      </c>
      <c r="B292" s="78"/>
      <c r="C292" s="245">
        <v>100</v>
      </c>
      <c r="D292" s="245">
        <v>61.5</v>
      </c>
      <c r="E292" s="245">
        <v>15.1</v>
      </c>
      <c r="F292" s="245">
        <v>21.9</v>
      </c>
      <c r="G292" s="245">
        <v>1.6</v>
      </c>
      <c r="H292" s="245">
        <v>76.599999999999994</v>
      </c>
      <c r="I292" s="72"/>
      <c r="J292" s="72"/>
      <c r="K292" s="72"/>
      <c r="L292" s="72"/>
      <c r="M292" s="72"/>
      <c r="N292" s="72"/>
      <c r="O292" s="72"/>
      <c r="P292" s="72"/>
    </row>
    <row r="293" spans="1:16">
      <c r="A293" s="77" t="s">
        <v>288</v>
      </c>
      <c r="B293" s="78"/>
      <c r="C293" s="245">
        <v>100</v>
      </c>
      <c r="D293" s="245">
        <v>61.7</v>
      </c>
      <c r="E293" s="245">
        <v>15.8</v>
      </c>
      <c r="F293" s="245">
        <v>21</v>
      </c>
      <c r="G293" s="245">
        <v>1.4</v>
      </c>
      <c r="H293" s="245">
        <v>77.5</v>
      </c>
      <c r="I293" s="72"/>
      <c r="J293" s="72"/>
      <c r="K293" s="72"/>
      <c r="L293" s="72"/>
      <c r="M293" s="72"/>
      <c r="N293" s="72"/>
      <c r="O293" s="72"/>
      <c r="P293" s="72"/>
    </row>
    <row r="294" spans="1:16">
      <c r="A294" s="77" t="s">
        <v>289</v>
      </c>
      <c r="B294" s="78"/>
      <c r="C294" s="245">
        <v>100</v>
      </c>
      <c r="D294" s="245">
        <v>62.2</v>
      </c>
      <c r="E294" s="245">
        <v>16.3</v>
      </c>
      <c r="F294" s="245">
        <v>19.5</v>
      </c>
      <c r="G294" s="245">
        <v>1.9</v>
      </c>
      <c r="H294" s="245">
        <v>78.5</v>
      </c>
      <c r="I294" s="72"/>
      <c r="J294" s="72"/>
      <c r="K294" s="72"/>
      <c r="L294" s="72"/>
      <c r="M294" s="72"/>
      <c r="N294" s="72"/>
      <c r="O294" s="72"/>
      <c r="P294" s="72"/>
    </row>
    <row r="295" spans="1:16">
      <c r="A295" s="77" t="s">
        <v>290</v>
      </c>
      <c r="B295" s="78"/>
      <c r="C295" s="245">
        <v>100</v>
      </c>
      <c r="D295" s="245">
        <v>60</v>
      </c>
      <c r="E295" s="245">
        <v>16.8</v>
      </c>
      <c r="F295" s="245">
        <v>19.5</v>
      </c>
      <c r="G295" s="245">
        <v>3.7</v>
      </c>
      <c r="H295" s="245">
        <v>76.8</v>
      </c>
      <c r="I295" s="72"/>
      <c r="J295" s="72"/>
      <c r="K295" s="72"/>
      <c r="L295" s="72"/>
      <c r="M295" s="72"/>
      <c r="N295" s="72"/>
      <c r="O295" s="72"/>
      <c r="P295" s="72"/>
    </row>
    <row r="296" spans="1:16">
      <c r="A296" s="77" t="s">
        <v>291</v>
      </c>
      <c r="B296" s="78"/>
      <c r="C296" s="245">
        <v>100</v>
      </c>
      <c r="D296" s="245">
        <v>57.2</v>
      </c>
      <c r="E296" s="245">
        <v>16.8</v>
      </c>
      <c r="F296" s="245">
        <v>19.2</v>
      </c>
      <c r="G296" s="245">
        <v>6.8</v>
      </c>
      <c r="H296" s="245">
        <v>74</v>
      </c>
      <c r="I296" s="72"/>
      <c r="J296" s="72"/>
      <c r="K296" s="72"/>
      <c r="L296" s="72"/>
      <c r="M296" s="72"/>
      <c r="N296" s="72"/>
      <c r="O296" s="72"/>
      <c r="P296" s="72"/>
    </row>
    <row r="297" spans="1:16">
      <c r="A297" s="80" t="s">
        <v>292</v>
      </c>
      <c r="B297" s="81"/>
      <c r="C297" s="246">
        <v>100</v>
      </c>
      <c r="D297" s="246">
        <v>52.3</v>
      </c>
      <c r="E297" s="246">
        <v>11.7</v>
      </c>
      <c r="F297" s="246">
        <v>14.4</v>
      </c>
      <c r="G297" s="246">
        <v>21.6</v>
      </c>
      <c r="H297" s="246">
        <v>64</v>
      </c>
      <c r="I297" s="72"/>
      <c r="J297" s="72"/>
      <c r="K297" s="72"/>
      <c r="L297" s="72"/>
      <c r="M297" s="72"/>
      <c r="N297" s="72"/>
      <c r="O297" s="72"/>
      <c r="P297" s="72"/>
    </row>
    <row r="298" spans="1:16">
      <c r="A298" s="106"/>
      <c r="B298" s="107"/>
      <c r="C298" s="107"/>
      <c r="D298" s="107"/>
      <c r="E298" s="107"/>
      <c r="F298" s="107"/>
      <c r="G298" s="107"/>
      <c r="H298" s="107"/>
      <c r="I298" s="72"/>
      <c r="J298" s="72"/>
      <c r="K298" s="72"/>
      <c r="L298" s="72"/>
      <c r="M298" s="72"/>
      <c r="N298" s="72"/>
      <c r="O298" s="72"/>
      <c r="P298" s="72"/>
    </row>
    <row r="299" spans="1:16" ht="36">
      <c r="A299" s="83" t="s">
        <v>295</v>
      </c>
      <c r="B299" s="84"/>
      <c r="C299" s="84"/>
      <c r="D299" s="84"/>
      <c r="E299" s="84"/>
      <c r="F299" s="84"/>
      <c r="G299" s="84"/>
      <c r="H299" s="66" t="s">
        <v>296</v>
      </c>
      <c r="I299" s="66" t="s">
        <v>335</v>
      </c>
      <c r="J299" s="66" t="s">
        <v>336</v>
      </c>
      <c r="K299" s="66" t="s">
        <v>5</v>
      </c>
      <c r="L299" s="66" t="s">
        <v>443</v>
      </c>
      <c r="M299" s="66" t="s">
        <v>2</v>
      </c>
    </row>
    <row r="300" spans="1:16" ht="12" customHeight="1">
      <c r="A300" s="409" t="s">
        <v>457</v>
      </c>
      <c r="B300" s="226" t="s">
        <v>458</v>
      </c>
      <c r="C300" s="227"/>
      <c r="D300" s="227"/>
      <c r="E300" s="227"/>
      <c r="F300" s="227"/>
      <c r="G300" s="70"/>
      <c r="H300" s="242">
        <v>100</v>
      </c>
      <c r="I300" s="242">
        <v>26</v>
      </c>
      <c r="J300" s="242">
        <v>41.5</v>
      </c>
      <c r="K300" s="242">
        <v>23.2</v>
      </c>
      <c r="L300" s="247"/>
      <c r="M300" s="242">
        <v>9.3000000000000007</v>
      </c>
      <c r="N300" s="234"/>
    </row>
    <row r="301" spans="1:16">
      <c r="A301" s="410"/>
      <c r="B301" s="226" t="s">
        <v>459</v>
      </c>
      <c r="C301" s="227"/>
      <c r="D301" s="227"/>
      <c r="E301" s="227"/>
      <c r="F301" s="227"/>
      <c r="G301" s="70"/>
      <c r="H301" s="242">
        <v>100</v>
      </c>
      <c r="I301" s="242">
        <v>55.3</v>
      </c>
      <c r="J301" s="242">
        <v>27.9</v>
      </c>
      <c r="K301" s="242">
        <v>10.6</v>
      </c>
      <c r="L301" s="247"/>
      <c r="M301" s="242">
        <v>6.1</v>
      </c>
      <c r="N301" s="234"/>
    </row>
    <row r="302" spans="1:16">
      <c r="A302" s="411"/>
      <c r="B302" s="226" t="s">
        <v>460</v>
      </c>
      <c r="C302" s="227"/>
      <c r="D302" s="227"/>
      <c r="E302" s="227"/>
      <c r="F302" s="227"/>
      <c r="G302" s="70"/>
      <c r="H302" s="242">
        <v>100</v>
      </c>
      <c r="I302" s="242">
        <v>10.1</v>
      </c>
      <c r="J302" s="242">
        <v>17.8</v>
      </c>
      <c r="K302" s="242">
        <v>50.900000000000013</v>
      </c>
      <c r="L302" s="248">
        <v>13.6</v>
      </c>
      <c r="M302" s="242">
        <v>7.6</v>
      </c>
      <c r="N302" s="234"/>
    </row>
    <row r="303" spans="1:16" ht="12" customHeight="1">
      <c r="A303" s="409" t="s">
        <v>461</v>
      </c>
      <c r="B303" s="226" t="s">
        <v>462</v>
      </c>
      <c r="C303" s="227"/>
      <c r="D303" s="227"/>
      <c r="E303" s="227"/>
      <c r="F303" s="227"/>
      <c r="G303" s="70"/>
      <c r="H303" s="242">
        <v>100</v>
      </c>
      <c r="I303" s="242">
        <v>13.3</v>
      </c>
      <c r="J303" s="242">
        <v>14</v>
      </c>
      <c r="K303" s="242">
        <v>63.1</v>
      </c>
      <c r="L303" s="247"/>
      <c r="M303" s="242">
        <v>9.6</v>
      </c>
      <c r="N303" s="234"/>
    </row>
    <row r="304" spans="1:16" ht="12" customHeight="1">
      <c r="A304" s="410"/>
      <c r="B304" s="226" t="s">
        <v>846</v>
      </c>
      <c r="C304" s="227"/>
      <c r="D304" s="227"/>
      <c r="E304" s="227"/>
      <c r="F304" s="227"/>
      <c r="G304" s="70"/>
      <c r="H304" s="242">
        <v>100</v>
      </c>
      <c r="I304" s="242">
        <v>72.099999999999994</v>
      </c>
      <c r="J304" s="242">
        <v>18.2</v>
      </c>
      <c r="K304" s="242">
        <v>4.0999999999999996</v>
      </c>
      <c r="L304" s="247"/>
      <c r="M304" s="242">
        <v>5.6</v>
      </c>
      <c r="N304" s="234"/>
    </row>
    <row r="305" spans="1:15">
      <c r="A305" s="411"/>
      <c r="B305" s="226" t="s">
        <v>847</v>
      </c>
      <c r="C305" s="227"/>
      <c r="D305" s="227"/>
      <c r="E305" s="227"/>
      <c r="F305" s="227"/>
      <c r="G305" s="70"/>
      <c r="H305" s="242">
        <v>100</v>
      </c>
      <c r="I305" s="242">
        <v>80.3</v>
      </c>
      <c r="J305" s="242">
        <v>11.4</v>
      </c>
      <c r="K305" s="242">
        <v>2.6</v>
      </c>
      <c r="L305" s="247"/>
      <c r="M305" s="242">
        <v>5.6</v>
      </c>
      <c r="N305" s="234"/>
    </row>
    <row r="306" spans="1:15" ht="12" customHeight="1">
      <c r="A306" s="409" t="s">
        <v>463</v>
      </c>
      <c r="B306" s="226" t="s">
        <v>848</v>
      </c>
      <c r="C306" s="227"/>
      <c r="D306" s="227"/>
      <c r="E306" s="227"/>
      <c r="F306" s="227"/>
      <c r="G306" s="70"/>
      <c r="H306" s="242">
        <v>100</v>
      </c>
      <c r="I306" s="242">
        <v>33.799999999999997</v>
      </c>
      <c r="J306" s="242">
        <v>2.8</v>
      </c>
      <c r="K306" s="242">
        <v>1.1000000000000001</v>
      </c>
      <c r="L306" s="242">
        <v>50.2</v>
      </c>
      <c r="M306" s="242">
        <v>12.2</v>
      </c>
      <c r="N306" s="234"/>
    </row>
    <row r="307" spans="1:15">
      <c r="A307" s="410"/>
      <c r="B307" s="226" t="s">
        <v>849</v>
      </c>
      <c r="C307" s="227"/>
      <c r="D307" s="227"/>
      <c r="E307" s="227"/>
      <c r="F307" s="227"/>
      <c r="G307" s="70"/>
      <c r="H307" s="242">
        <v>100</v>
      </c>
      <c r="I307" s="242">
        <v>27.5</v>
      </c>
      <c r="J307" s="242">
        <v>3.8</v>
      </c>
      <c r="K307" s="242">
        <v>5.3</v>
      </c>
      <c r="L307" s="242">
        <v>52.9</v>
      </c>
      <c r="M307" s="242">
        <v>10.5</v>
      </c>
      <c r="N307" s="234"/>
    </row>
    <row r="308" spans="1:15" ht="12" customHeight="1">
      <c r="A308" s="410"/>
      <c r="B308" s="226" t="s">
        <v>850</v>
      </c>
      <c r="C308" s="227"/>
      <c r="D308" s="227"/>
      <c r="E308" s="227"/>
      <c r="F308" s="227"/>
      <c r="G308" s="70"/>
      <c r="H308" s="242">
        <v>100</v>
      </c>
      <c r="I308" s="242">
        <v>8.6</v>
      </c>
      <c r="J308" s="242">
        <v>4.0999999999999996</v>
      </c>
      <c r="K308" s="242">
        <v>22.7</v>
      </c>
      <c r="L308" s="242">
        <v>54.6</v>
      </c>
      <c r="M308" s="242">
        <v>10.1</v>
      </c>
      <c r="N308" s="234"/>
    </row>
    <row r="309" spans="1:15" ht="12" customHeight="1">
      <c r="A309" s="410"/>
      <c r="B309" s="226" t="s">
        <v>860</v>
      </c>
      <c r="C309" s="227"/>
      <c r="D309" s="227"/>
      <c r="E309" s="227"/>
      <c r="F309" s="227"/>
      <c r="G309" s="70"/>
      <c r="H309" s="242">
        <v>100</v>
      </c>
      <c r="I309" s="242">
        <v>30.5</v>
      </c>
      <c r="J309" s="242">
        <v>2.6</v>
      </c>
      <c r="K309" s="242">
        <v>3.6</v>
      </c>
      <c r="L309" s="242">
        <v>53.9</v>
      </c>
      <c r="M309" s="242">
        <v>9.3000000000000007</v>
      </c>
      <c r="N309" s="234"/>
    </row>
    <row r="310" spans="1:15" ht="12" customHeight="1">
      <c r="A310" s="411"/>
      <c r="B310" s="226" t="s">
        <v>861</v>
      </c>
      <c r="C310" s="227"/>
      <c r="D310" s="227"/>
      <c r="E310" s="227"/>
      <c r="F310" s="227"/>
      <c r="G310" s="70"/>
      <c r="H310" s="242">
        <v>100</v>
      </c>
      <c r="I310" s="242">
        <v>18</v>
      </c>
      <c r="J310" s="242">
        <v>1.6</v>
      </c>
      <c r="K310" s="242">
        <v>15.9</v>
      </c>
      <c r="L310" s="242">
        <v>54.3</v>
      </c>
      <c r="M310" s="242">
        <v>10.199999999999999</v>
      </c>
      <c r="N310" s="234"/>
    </row>
    <row r="311" spans="1:15" ht="12" customHeight="1">
      <c r="A311" s="409" t="s">
        <v>464</v>
      </c>
      <c r="B311" s="226" t="s">
        <v>851</v>
      </c>
      <c r="C311" s="227"/>
      <c r="D311" s="227"/>
      <c r="E311" s="227"/>
      <c r="F311" s="227"/>
      <c r="G311" s="70"/>
      <c r="H311" s="242">
        <v>100</v>
      </c>
      <c r="I311" s="242">
        <v>68.2</v>
      </c>
      <c r="J311" s="242">
        <v>6.5</v>
      </c>
      <c r="K311" s="242">
        <v>2.1</v>
      </c>
      <c r="L311" s="242">
        <v>18</v>
      </c>
      <c r="M311" s="242">
        <v>5.3</v>
      </c>
      <c r="N311" s="234"/>
    </row>
    <row r="312" spans="1:15" ht="12" customHeight="1">
      <c r="A312" s="410"/>
      <c r="B312" s="226" t="s">
        <v>852</v>
      </c>
      <c r="C312" s="227"/>
      <c r="D312" s="227"/>
      <c r="E312" s="227"/>
      <c r="F312" s="227"/>
      <c r="G312" s="70"/>
      <c r="H312" s="242">
        <v>100</v>
      </c>
      <c r="I312" s="242">
        <v>70</v>
      </c>
      <c r="J312" s="242">
        <v>7</v>
      </c>
      <c r="K312" s="242">
        <v>0.3</v>
      </c>
      <c r="L312" s="242">
        <v>18.3</v>
      </c>
      <c r="M312" s="242">
        <v>4.4000000000000004</v>
      </c>
      <c r="N312" s="234"/>
    </row>
    <row r="313" spans="1:15" ht="28.5" customHeight="1">
      <c r="A313" s="410"/>
      <c r="B313" s="406" t="s">
        <v>853</v>
      </c>
      <c r="C313" s="407"/>
      <c r="D313" s="407"/>
      <c r="E313" s="407"/>
      <c r="F313" s="407"/>
      <c r="G313" s="408"/>
      <c r="H313" s="242">
        <v>100</v>
      </c>
      <c r="I313" s="242">
        <v>71.400000000000006</v>
      </c>
      <c r="J313" s="242">
        <v>5.3</v>
      </c>
      <c r="K313" s="242">
        <v>0.3</v>
      </c>
      <c r="L313" s="242">
        <v>18.3</v>
      </c>
      <c r="M313" s="242">
        <v>4.5999999999999996</v>
      </c>
      <c r="N313" s="235"/>
    </row>
    <row r="314" spans="1:15" s="61" customFormat="1" ht="14.25">
      <c r="A314" s="411"/>
      <c r="B314" s="226" t="s">
        <v>854</v>
      </c>
      <c r="C314" s="227"/>
      <c r="D314" s="227"/>
      <c r="E314" s="227"/>
      <c r="F314" s="227"/>
      <c r="G314" s="70"/>
      <c r="H314" s="242">
        <v>100</v>
      </c>
      <c r="I314" s="242">
        <v>72.099999999999994</v>
      </c>
      <c r="J314" s="242">
        <v>4.7</v>
      </c>
      <c r="K314" s="242">
        <v>0.4</v>
      </c>
      <c r="L314" s="242">
        <v>18.3</v>
      </c>
      <c r="M314" s="242">
        <v>4.5</v>
      </c>
      <c r="N314" s="237"/>
    </row>
    <row r="315" spans="1:15" s="61" customFormat="1" ht="14.25">
      <c r="A315" s="94"/>
      <c r="B315" s="72"/>
      <c r="C315" s="72"/>
      <c r="D315" s="72"/>
      <c r="E315" s="72"/>
      <c r="F315" s="72"/>
      <c r="G315" s="73"/>
      <c r="H315" s="88"/>
      <c r="I315" s="88"/>
      <c r="J315" s="88"/>
      <c r="K315" s="88"/>
      <c r="L315" s="88"/>
      <c r="M315" s="88"/>
      <c r="N315" s="60"/>
    </row>
    <row r="316" spans="1:15" s="63" customFormat="1" ht="13.5">
      <c r="A316" s="72"/>
      <c r="B316" s="72"/>
      <c r="C316" s="72"/>
      <c r="D316" s="72"/>
      <c r="E316" s="72"/>
      <c r="F316" s="72"/>
      <c r="G316" s="72"/>
      <c r="H316" s="72"/>
      <c r="I316" s="72"/>
      <c r="J316" s="72"/>
      <c r="K316" s="72"/>
      <c r="L316" s="72"/>
      <c r="M316" s="72"/>
      <c r="N316" s="62"/>
    </row>
    <row r="317" spans="1:15" s="63" customFormat="1" ht="14.25" customHeight="1">
      <c r="A317" s="60" t="s">
        <v>893</v>
      </c>
      <c r="B317" s="60"/>
      <c r="C317" s="60"/>
      <c r="D317" s="60"/>
      <c r="E317" s="60"/>
      <c r="F317" s="60"/>
      <c r="G317" s="60"/>
      <c r="H317" s="60"/>
      <c r="I317" s="60"/>
      <c r="J317" s="60"/>
      <c r="K317" s="60"/>
      <c r="L317" s="60"/>
      <c r="M317" s="60"/>
      <c r="N317" s="62"/>
    </row>
    <row r="318" spans="1:15" s="68" customFormat="1" ht="13.5" customHeight="1">
      <c r="A318" s="62" t="s">
        <v>465</v>
      </c>
      <c r="B318" s="62"/>
      <c r="C318" s="62"/>
      <c r="D318" s="62"/>
      <c r="E318" s="62"/>
      <c r="F318" s="62"/>
      <c r="G318" s="62"/>
      <c r="H318" s="62"/>
      <c r="I318" s="62"/>
      <c r="J318" s="62"/>
      <c r="K318" s="62"/>
      <c r="L318" s="62"/>
      <c r="M318" s="62"/>
    </row>
    <row r="319" spans="1:15" ht="24">
      <c r="A319" s="64"/>
      <c r="B319" s="65"/>
      <c r="C319" s="66" t="s">
        <v>276</v>
      </c>
      <c r="D319" s="66" t="s">
        <v>466</v>
      </c>
      <c r="E319" s="66" t="s">
        <v>467</v>
      </c>
      <c r="F319" s="66" t="s">
        <v>2</v>
      </c>
      <c r="G319" s="108"/>
      <c r="H319" s="67"/>
      <c r="I319" s="67"/>
      <c r="J319" s="67"/>
      <c r="K319" s="67"/>
      <c r="L319" s="67"/>
      <c r="M319" s="67"/>
      <c r="N319" s="67"/>
      <c r="O319" s="67"/>
    </row>
    <row r="320" spans="1:15">
      <c r="A320" s="69" t="s">
        <v>279</v>
      </c>
      <c r="B320" s="70"/>
      <c r="C320" s="242">
        <v>100</v>
      </c>
      <c r="D320" s="242">
        <v>80.399999999999991</v>
      </c>
      <c r="E320" s="242">
        <v>18.2</v>
      </c>
      <c r="F320" s="242">
        <v>1.4</v>
      </c>
      <c r="G320" s="72"/>
      <c r="H320" s="72"/>
      <c r="I320" s="72"/>
      <c r="J320" s="72"/>
      <c r="K320" s="72"/>
      <c r="L320" s="72"/>
      <c r="M320" s="72"/>
      <c r="N320" s="72"/>
      <c r="O320" s="72"/>
    </row>
    <row r="321" spans="1:15">
      <c r="A321" s="74" t="s">
        <v>280</v>
      </c>
      <c r="B321" s="75"/>
      <c r="C321" s="244">
        <v>100</v>
      </c>
      <c r="D321" s="244">
        <v>81.7</v>
      </c>
      <c r="E321" s="244">
        <v>17.2</v>
      </c>
      <c r="F321" s="244">
        <v>1.1000000000000001</v>
      </c>
      <c r="H321" s="72"/>
      <c r="I321" s="72"/>
      <c r="J321" s="72"/>
      <c r="K321" s="72"/>
      <c r="L321" s="72"/>
      <c r="M321" s="72"/>
      <c r="N321" s="72"/>
      <c r="O321" s="72"/>
    </row>
    <row r="322" spans="1:15">
      <c r="A322" s="77" t="s">
        <v>281</v>
      </c>
      <c r="B322" s="78"/>
      <c r="C322" s="245">
        <v>100.00000000000001</v>
      </c>
      <c r="D322" s="245">
        <v>79.300000000000011</v>
      </c>
      <c r="E322" s="245">
        <v>18.899999999999999</v>
      </c>
      <c r="F322" s="245">
        <v>1.8</v>
      </c>
      <c r="H322" s="72"/>
      <c r="I322" s="72"/>
      <c r="J322" s="72"/>
      <c r="K322" s="72"/>
      <c r="L322" s="72"/>
      <c r="M322" s="72"/>
      <c r="N322" s="72"/>
      <c r="O322" s="72"/>
    </row>
    <row r="323" spans="1:15">
      <c r="A323" s="77" t="s">
        <v>282</v>
      </c>
      <c r="B323" s="78"/>
      <c r="C323" s="245">
        <v>100</v>
      </c>
      <c r="D323" s="245">
        <v>81.3</v>
      </c>
      <c r="E323" s="245">
        <v>17.3</v>
      </c>
      <c r="F323" s="245">
        <v>1.4</v>
      </c>
      <c r="H323" s="72"/>
      <c r="I323" s="72"/>
      <c r="J323" s="72"/>
      <c r="K323" s="72"/>
      <c r="L323" s="72"/>
      <c r="M323" s="72"/>
      <c r="N323" s="72"/>
      <c r="O323" s="72"/>
    </row>
    <row r="324" spans="1:15">
      <c r="A324" s="80" t="s">
        <v>283</v>
      </c>
      <c r="B324" s="81"/>
      <c r="C324" s="246">
        <v>100</v>
      </c>
      <c r="D324" s="246">
        <v>77.8</v>
      </c>
      <c r="E324" s="246">
        <v>20.7</v>
      </c>
      <c r="F324" s="246">
        <v>1.5</v>
      </c>
      <c r="H324" s="72"/>
      <c r="I324" s="72"/>
      <c r="J324" s="72"/>
      <c r="K324" s="72"/>
      <c r="L324" s="72"/>
      <c r="M324" s="72"/>
      <c r="N324" s="72"/>
      <c r="O324" s="72"/>
    </row>
    <row r="325" spans="1:15">
      <c r="A325" s="74" t="s">
        <v>284</v>
      </c>
      <c r="B325" s="75"/>
      <c r="C325" s="244">
        <v>100</v>
      </c>
      <c r="D325" s="244">
        <v>75.399999999999991</v>
      </c>
      <c r="E325" s="244">
        <v>23.2</v>
      </c>
      <c r="F325" s="244">
        <v>1.4</v>
      </c>
      <c r="H325" s="72"/>
      <c r="I325" s="72"/>
      <c r="J325" s="72"/>
      <c r="K325" s="72"/>
      <c r="L325" s="72"/>
      <c r="M325" s="72"/>
      <c r="N325" s="72"/>
      <c r="O325" s="72"/>
    </row>
    <row r="326" spans="1:15">
      <c r="A326" s="77" t="s">
        <v>261</v>
      </c>
      <c r="B326" s="78"/>
      <c r="C326" s="245">
        <v>100</v>
      </c>
      <c r="D326" s="245">
        <v>84.5</v>
      </c>
      <c r="E326" s="245">
        <v>14</v>
      </c>
      <c r="F326" s="245">
        <v>1.5</v>
      </c>
      <c r="H326" s="72"/>
      <c r="I326" s="72"/>
      <c r="J326" s="72"/>
      <c r="K326" s="72"/>
      <c r="L326" s="72"/>
      <c r="M326" s="72"/>
      <c r="N326" s="72"/>
      <c r="O326" s="72"/>
    </row>
    <row r="327" spans="1:15">
      <c r="A327" s="80" t="s">
        <v>285</v>
      </c>
      <c r="B327" s="81"/>
      <c r="C327" s="246">
        <v>100</v>
      </c>
      <c r="D327" s="246">
        <v>23.4</v>
      </c>
      <c r="E327" s="246">
        <v>76.599999999999994</v>
      </c>
      <c r="F327" s="246">
        <v>0</v>
      </c>
      <c r="H327" s="72"/>
      <c r="I327" s="72"/>
      <c r="J327" s="72"/>
      <c r="K327" s="72"/>
      <c r="L327" s="72"/>
      <c r="M327" s="72"/>
      <c r="N327" s="72"/>
      <c r="O327" s="72"/>
    </row>
    <row r="328" spans="1:15">
      <c r="A328" s="74" t="s">
        <v>286</v>
      </c>
      <c r="B328" s="75"/>
      <c r="C328" s="244">
        <v>100</v>
      </c>
      <c r="D328" s="244">
        <v>62.7</v>
      </c>
      <c r="E328" s="244">
        <v>34.200000000000003</v>
      </c>
      <c r="F328" s="244">
        <v>3.1</v>
      </c>
      <c r="H328" s="72"/>
      <c r="I328" s="72"/>
      <c r="J328" s="72"/>
      <c r="K328" s="72"/>
      <c r="L328" s="72"/>
      <c r="M328" s="72"/>
      <c r="N328" s="72"/>
      <c r="O328" s="72"/>
    </row>
    <row r="329" spans="1:15">
      <c r="A329" s="77" t="s">
        <v>287</v>
      </c>
      <c r="B329" s="78"/>
      <c r="C329" s="245">
        <v>100</v>
      </c>
      <c r="D329" s="245">
        <v>66.7</v>
      </c>
      <c r="E329" s="245">
        <v>33.299999999999997</v>
      </c>
      <c r="F329" s="245">
        <v>0</v>
      </c>
      <c r="H329" s="72"/>
      <c r="I329" s="72"/>
      <c r="J329" s="72"/>
      <c r="K329" s="72"/>
      <c r="L329" s="72"/>
      <c r="M329" s="72"/>
      <c r="N329" s="72"/>
      <c r="O329" s="72"/>
    </row>
    <row r="330" spans="1:15">
      <c r="A330" s="77" t="s">
        <v>288</v>
      </c>
      <c r="B330" s="78"/>
      <c r="C330" s="245">
        <v>100</v>
      </c>
      <c r="D330" s="245">
        <v>81</v>
      </c>
      <c r="E330" s="245">
        <v>19</v>
      </c>
      <c r="F330" s="245">
        <v>0</v>
      </c>
      <c r="H330" s="72"/>
      <c r="I330" s="72"/>
      <c r="J330" s="72"/>
      <c r="K330" s="72"/>
      <c r="L330" s="72"/>
      <c r="M330" s="72"/>
      <c r="N330" s="72"/>
      <c r="O330" s="72"/>
    </row>
    <row r="331" spans="1:15">
      <c r="A331" s="77" t="s">
        <v>289</v>
      </c>
      <c r="B331" s="78"/>
      <c r="C331" s="245">
        <v>100</v>
      </c>
      <c r="D331" s="245">
        <v>82</v>
      </c>
      <c r="E331" s="245">
        <v>17.600000000000001</v>
      </c>
      <c r="F331" s="245">
        <v>0.4</v>
      </c>
      <c r="H331" s="72"/>
      <c r="I331" s="72"/>
      <c r="J331" s="72"/>
      <c r="K331" s="72"/>
      <c r="L331" s="72"/>
      <c r="M331" s="72"/>
      <c r="N331" s="72"/>
      <c r="O331" s="72"/>
    </row>
    <row r="332" spans="1:15">
      <c r="A332" s="77" t="s">
        <v>290</v>
      </c>
      <c r="B332" s="78"/>
      <c r="C332" s="245">
        <v>100</v>
      </c>
      <c r="D332" s="245">
        <v>83.600000000000009</v>
      </c>
      <c r="E332" s="245">
        <v>15.1</v>
      </c>
      <c r="F332" s="245">
        <v>1.3</v>
      </c>
      <c r="H332" s="72"/>
      <c r="I332" s="72"/>
      <c r="J332" s="72"/>
      <c r="K332" s="72"/>
      <c r="L332" s="72"/>
      <c r="M332" s="72"/>
      <c r="N332" s="72"/>
      <c r="O332" s="72"/>
    </row>
    <row r="333" spans="1:15">
      <c r="A333" s="77" t="s">
        <v>291</v>
      </c>
      <c r="B333" s="78"/>
      <c r="C333" s="245">
        <v>100</v>
      </c>
      <c r="D333" s="245">
        <v>83.100000000000009</v>
      </c>
      <c r="E333" s="245">
        <v>15.6</v>
      </c>
      <c r="F333" s="245">
        <v>1.3</v>
      </c>
      <c r="H333" s="72"/>
      <c r="I333" s="72"/>
      <c r="J333" s="72"/>
      <c r="K333" s="72"/>
      <c r="L333" s="72"/>
      <c r="M333" s="72"/>
      <c r="N333" s="72"/>
      <c r="O333" s="72"/>
    </row>
    <row r="334" spans="1:15">
      <c r="A334" s="80" t="s">
        <v>292</v>
      </c>
      <c r="B334" s="81"/>
      <c r="C334" s="246">
        <v>100</v>
      </c>
      <c r="D334" s="246">
        <v>79.599999999999994</v>
      </c>
      <c r="E334" s="246">
        <v>18</v>
      </c>
      <c r="F334" s="246">
        <v>2.4</v>
      </c>
      <c r="H334" s="72"/>
      <c r="I334" s="72"/>
      <c r="J334" s="72"/>
      <c r="K334" s="72"/>
      <c r="L334" s="72"/>
      <c r="M334" s="72"/>
      <c r="N334" s="72"/>
      <c r="O334" s="72"/>
    </row>
    <row r="336" spans="1:15" ht="13.5">
      <c r="A336" s="62" t="s">
        <v>468</v>
      </c>
      <c r="B336" s="62"/>
      <c r="C336" s="62"/>
      <c r="D336" s="62"/>
      <c r="E336" s="62"/>
      <c r="F336" s="62"/>
      <c r="G336" s="62"/>
      <c r="H336" s="62"/>
      <c r="I336" s="62"/>
      <c r="J336" s="63"/>
      <c r="K336" s="63"/>
      <c r="L336" s="63"/>
      <c r="M336" s="63"/>
    </row>
    <row r="337" spans="1:14" ht="13.5">
      <c r="A337" s="62" t="s">
        <v>469</v>
      </c>
      <c r="B337" s="62"/>
      <c r="C337" s="62"/>
      <c r="D337" s="62"/>
      <c r="E337" s="62"/>
      <c r="F337" s="62"/>
      <c r="G337" s="62"/>
      <c r="H337" s="62"/>
      <c r="I337" s="62"/>
      <c r="J337" s="63"/>
      <c r="K337" s="63"/>
      <c r="L337" s="63"/>
      <c r="M337" s="63"/>
    </row>
    <row r="338" spans="1:14" ht="37.5" customHeight="1">
      <c r="A338" s="83" t="s">
        <v>295</v>
      </c>
      <c r="B338" s="84"/>
      <c r="C338" s="84"/>
      <c r="D338" s="84"/>
      <c r="E338" s="65"/>
      <c r="F338" s="66" t="s">
        <v>296</v>
      </c>
      <c r="G338" s="66" t="s">
        <v>470</v>
      </c>
      <c r="H338" s="66" t="s">
        <v>471</v>
      </c>
      <c r="I338" s="66" t="s">
        <v>472</v>
      </c>
      <c r="J338" s="66" t="s">
        <v>356</v>
      </c>
      <c r="K338" s="68"/>
      <c r="L338" s="68"/>
      <c r="M338" s="68"/>
    </row>
    <row r="339" spans="1:14" ht="12.75" customHeight="1">
      <c r="A339" s="226" t="s">
        <v>473</v>
      </c>
      <c r="B339" s="227"/>
      <c r="C339" s="227"/>
      <c r="D339" s="227"/>
      <c r="E339" s="70"/>
      <c r="F339" s="242">
        <v>100</v>
      </c>
      <c r="G339" s="242">
        <v>93.6</v>
      </c>
      <c r="H339" s="242">
        <v>5.4</v>
      </c>
      <c r="I339" s="242">
        <v>0.6</v>
      </c>
      <c r="J339" s="242">
        <v>0.4</v>
      </c>
    </row>
    <row r="340" spans="1:14" ht="12.75" customHeight="1">
      <c r="A340" s="226" t="s">
        <v>474</v>
      </c>
      <c r="B340" s="227"/>
      <c r="C340" s="227"/>
      <c r="D340" s="227"/>
      <c r="E340" s="70"/>
      <c r="F340" s="242">
        <v>100</v>
      </c>
      <c r="G340" s="242">
        <v>62.5</v>
      </c>
      <c r="H340" s="242">
        <v>29.3</v>
      </c>
      <c r="I340" s="242">
        <v>5.7</v>
      </c>
      <c r="J340" s="242">
        <v>2.5</v>
      </c>
    </row>
    <row r="341" spans="1:14" ht="12.75" customHeight="1">
      <c r="A341" s="226" t="s">
        <v>475</v>
      </c>
      <c r="B341" s="227"/>
      <c r="C341" s="227"/>
      <c r="D341" s="227"/>
      <c r="E341" s="70"/>
      <c r="F341" s="242">
        <v>100</v>
      </c>
      <c r="G341" s="242">
        <v>62.6</v>
      </c>
      <c r="H341" s="242">
        <v>28.6</v>
      </c>
      <c r="I341" s="242">
        <v>6.6</v>
      </c>
      <c r="J341" s="242">
        <v>2.2000000000000002</v>
      </c>
    </row>
    <row r="342" spans="1:14" ht="12.75" customHeight="1">
      <c r="A342" s="226" t="s">
        <v>476</v>
      </c>
      <c r="B342" s="227"/>
      <c r="C342" s="227"/>
      <c r="D342" s="227"/>
      <c r="E342" s="70"/>
      <c r="F342" s="242">
        <v>100.00000000000001</v>
      </c>
      <c r="G342" s="242">
        <v>36.200000000000003</v>
      </c>
      <c r="H342" s="242">
        <v>39.600000000000009</v>
      </c>
      <c r="I342" s="242">
        <v>20.9</v>
      </c>
      <c r="J342" s="242">
        <v>3.3</v>
      </c>
    </row>
    <row r="343" spans="1:14" ht="12.75" customHeight="1">
      <c r="A343" s="226" t="s">
        <v>477</v>
      </c>
      <c r="B343" s="227"/>
      <c r="C343" s="227"/>
      <c r="D343" s="227"/>
      <c r="E343" s="70"/>
      <c r="F343" s="242">
        <v>100</v>
      </c>
      <c r="G343" s="242">
        <v>24.3</v>
      </c>
      <c r="H343" s="242">
        <v>29.8</v>
      </c>
      <c r="I343" s="242">
        <v>42.4</v>
      </c>
      <c r="J343" s="242">
        <v>3.5</v>
      </c>
    </row>
    <row r="344" spans="1:14" s="61" customFormat="1" ht="14.25">
      <c r="A344" s="226" t="s">
        <v>478</v>
      </c>
      <c r="B344" s="227"/>
      <c r="C344" s="227"/>
      <c r="D344" s="227"/>
      <c r="E344" s="70"/>
      <c r="F344" s="242">
        <v>100</v>
      </c>
      <c r="G344" s="242">
        <v>38.299999999999997</v>
      </c>
      <c r="H344" s="242">
        <v>41.8</v>
      </c>
      <c r="I344" s="242">
        <v>17.399999999999999</v>
      </c>
      <c r="J344" s="242">
        <v>2.5</v>
      </c>
      <c r="K344" s="73"/>
      <c r="L344" s="73"/>
      <c r="M344" s="73"/>
      <c r="N344" s="60"/>
    </row>
    <row r="345" spans="1:14">
      <c r="A345" s="226" t="s">
        <v>343</v>
      </c>
      <c r="B345" s="227"/>
      <c r="C345" s="227"/>
      <c r="D345" s="227"/>
      <c r="E345" s="70"/>
      <c r="F345" s="242">
        <v>100</v>
      </c>
      <c r="G345" s="242">
        <v>2.4</v>
      </c>
      <c r="H345" s="242">
        <v>0.9</v>
      </c>
      <c r="I345" s="242">
        <v>6.5</v>
      </c>
      <c r="J345" s="242">
        <v>90.2</v>
      </c>
    </row>
    <row r="346" spans="1:14">
      <c r="A346" s="72"/>
      <c r="B346" s="72"/>
      <c r="C346" s="72"/>
      <c r="D346" s="72"/>
      <c r="E346" s="72"/>
      <c r="F346" s="72"/>
      <c r="G346" s="72"/>
      <c r="H346" s="72"/>
      <c r="I346" s="72"/>
    </row>
    <row r="347" spans="1:14" ht="13.5">
      <c r="A347" s="62" t="s">
        <v>479</v>
      </c>
      <c r="B347" s="62"/>
      <c r="C347" s="62"/>
      <c r="D347" s="62"/>
      <c r="E347" s="62"/>
      <c r="F347" s="62"/>
      <c r="G347" s="62"/>
      <c r="H347" s="62"/>
      <c r="I347" s="62"/>
      <c r="J347" s="63"/>
      <c r="K347" s="63"/>
      <c r="L347" s="63"/>
      <c r="M347" s="63"/>
    </row>
    <row r="348" spans="1:14" ht="13.5">
      <c r="A348" s="62" t="s">
        <v>480</v>
      </c>
      <c r="B348" s="62"/>
      <c r="C348" s="62"/>
      <c r="D348" s="62"/>
      <c r="E348" s="62"/>
      <c r="F348" s="62"/>
      <c r="G348" s="62"/>
      <c r="H348" s="62"/>
      <c r="I348" s="62"/>
      <c r="J348" s="63"/>
      <c r="K348" s="63"/>
      <c r="L348" s="63"/>
      <c r="M348" s="63"/>
    </row>
    <row r="349" spans="1:14" ht="48.75" customHeight="1">
      <c r="A349" s="66" t="s">
        <v>296</v>
      </c>
      <c r="B349" s="66" t="s">
        <v>481</v>
      </c>
      <c r="C349" s="66" t="s">
        <v>482</v>
      </c>
      <c r="D349" s="66" t="s">
        <v>483</v>
      </c>
      <c r="E349" s="66" t="s">
        <v>484</v>
      </c>
      <c r="F349" s="66" t="s">
        <v>485</v>
      </c>
      <c r="G349" s="66" t="s">
        <v>486</v>
      </c>
      <c r="H349" s="66" t="s">
        <v>380</v>
      </c>
      <c r="I349" s="66" t="s">
        <v>2</v>
      </c>
      <c r="J349" s="68"/>
      <c r="K349" s="68"/>
      <c r="L349" s="68"/>
      <c r="M349" s="68"/>
    </row>
    <row r="350" spans="1:14">
      <c r="A350" s="71"/>
      <c r="B350" s="242">
        <v>20.933903544948837</v>
      </c>
      <c r="C350" s="242">
        <v>4.6955256036137261</v>
      </c>
      <c r="D350" s="242">
        <v>30.071259098230932</v>
      </c>
      <c r="E350" s="242">
        <v>31.908679524081123</v>
      </c>
      <c r="F350" s="242">
        <v>39.822272703814889</v>
      </c>
      <c r="G350" s="242">
        <v>25.754166240370161</v>
      </c>
      <c r="H350" s="242">
        <v>12.757311631882507</v>
      </c>
      <c r="I350" s="242">
        <v>2.750746283521678</v>
      </c>
      <c r="J350" s="234"/>
    </row>
    <row r="351" spans="1:14">
      <c r="A351" s="88"/>
      <c r="B351" s="236"/>
      <c r="C351" s="236"/>
      <c r="D351" s="236"/>
      <c r="E351" s="236"/>
      <c r="F351" s="236"/>
      <c r="G351" s="236"/>
      <c r="H351" s="236"/>
      <c r="I351" s="236"/>
      <c r="J351" s="234"/>
    </row>
    <row r="352" spans="1:14" s="63" customFormat="1" ht="13.5">
      <c r="A352" s="72"/>
      <c r="B352" s="72"/>
      <c r="C352" s="72"/>
      <c r="D352" s="72"/>
      <c r="E352" s="72"/>
      <c r="F352" s="72"/>
      <c r="G352" s="72"/>
      <c r="H352" s="72"/>
      <c r="I352" s="72"/>
      <c r="J352" s="73"/>
      <c r="K352" s="73"/>
      <c r="L352" s="73"/>
      <c r="M352" s="73"/>
    </row>
    <row r="353" spans="1:15" s="63" customFormat="1" ht="14.25">
      <c r="A353" s="60" t="s">
        <v>894</v>
      </c>
      <c r="B353" s="60"/>
      <c r="C353" s="60"/>
      <c r="D353" s="60"/>
      <c r="E353" s="60"/>
      <c r="F353" s="60"/>
      <c r="G353" s="60"/>
      <c r="H353" s="60"/>
      <c r="I353" s="60"/>
      <c r="J353" s="60"/>
      <c r="K353" s="60"/>
      <c r="L353" s="60"/>
      <c r="M353" s="60"/>
    </row>
    <row r="354" spans="1:15" s="68" customFormat="1" ht="13.5" customHeight="1">
      <c r="A354" s="62" t="s">
        <v>487</v>
      </c>
      <c r="B354" s="62"/>
      <c r="C354" s="62"/>
      <c r="D354" s="62"/>
      <c r="E354" s="62"/>
      <c r="F354" s="62"/>
      <c r="G354" s="62"/>
      <c r="H354" s="62"/>
      <c r="I354" s="62"/>
      <c r="J354" s="62"/>
      <c r="K354" s="62"/>
      <c r="L354" s="62"/>
      <c r="M354" s="62"/>
    </row>
    <row r="355" spans="1:15" ht="93.75" customHeight="1">
      <c r="A355" s="64"/>
      <c r="B355" s="65"/>
      <c r="C355" s="66" t="s">
        <v>276</v>
      </c>
      <c r="D355" s="66" t="s">
        <v>488</v>
      </c>
      <c r="E355" s="66" t="s">
        <v>489</v>
      </c>
      <c r="F355" s="66" t="s">
        <v>356</v>
      </c>
      <c r="G355" s="67"/>
      <c r="H355" s="67"/>
      <c r="I355" s="67"/>
      <c r="J355" s="67"/>
      <c r="K355" s="67"/>
      <c r="L355" s="67"/>
      <c r="M355" s="67"/>
      <c r="N355" s="67"/>
      <c r="O355" s="67"/>
    </row>
    <row r="356" spans="1:15">
      <c r="A356" s="69" t="s">
        <v>279</v>
      </c>
      <c r="B356" s="70"/>
      <c r="C356" s="242">
        <v>100.00000000000001</v>
      </c>
      <c r="D356" s="242">
        <v>26.4</v>
      </c>
      <c r="E356" s="242">
        <v>72.400000000000006</v>
      </c>
      <c r="F356" s="242">
        <v>1.2</v>
      </c>
      <c r="G356" s="235"/>
      <c r="H356" s="72"/>
      <c r="I356" s="72"/>
      <c r="J356" s="72"/>
      <c r="K356" s="72"/>
      <c r="L356" s="72"/>
      <c r="M356" s="72"/>
      <c r="N356" s="72"/>
      <c r="O356" s="72"/>
    </row>
    <row r="357" spans="1:15">
      <c r="A357" s="74" t="s">
        <v>280</v>
      </c>
      <c r="B357" s="75"/>
      <c r="C357" s="244">
        <v>99.999999999999986</v>
      </c>
      <c r="D357" s="244">
        <v>31.1</v>
      </c>
      <c r="E357" s="244">
        <v>68.199999999999989</v>
      </c>
      <c r="F357" s="244">
        <v>0.7</v>
      </c>
      <c r="G357" s="234"/>
      <c r="H357" s="72"/>
      <c r="I357" s="72"/>
      <c r="J357" s="72"/>
      <c r="K357" s="72"/>
      <c r="L357" s="72"/>
      <c r="M357" s="72"/>
      <c r="N357" s="72"/>
      <c r="O357" s="72"/>
    </row>
    <row r="358" spans="1:15">
      <c r="A358" s="77" t="s">
        <v>281</v>
      </c>
      <c r="B358" s="78"/>
      <c r="C358" s="245">
        <v>100</v>
      </c>
      <c r="D358" s="245">
        <v>23.7</v>
      </c>
      <c r="E358" s="245">
        <v>74.899999999999991</v>
      </c>
      <c r="F358" s="245">
        <v>1.4</v>
      </c>
      <c r="G358" s="234"/>
      <c r="H358" s="72"/>
      <c r="I358" s="72"/>
      <c r="J358" s="72"/>
      <c r="K358" s="72"/>
      <c r="L358" s="72"/>
      <c r="M358" s="72"/>
      <c r="N358" s="72"/>
      <c r="O358" s="72"/>
    </row>
    <row r="359" spans="1:15">
      <c r="A359" s="77" t="s">
        <v>282</v>
      </c>
      <c r="B359" s="78"/>
      <c r="C359" s="245">
        <v>100</v>
      </c>
      <c r="D359" s="245">
        <v>19.899999999999999</v>
      </c>
      <c r="E359" s="245">
        <v>78.199999999999989</v>
      </c>
      <c r="F359" s="245">
        <v>1.9</v>
      </c>
      <c r="G359" s="234"/>
      <c r="H359" s="72"/>
      <c r="I359" s="72"/>
      <c r="J359" s="72"/>
      <c r="K359" s="72"/>
      <c r="L359" s="72"/>
      <c r="M359" s="72"/>
      <c r="N359" s="72"/>
      <c r="O359" s="72"/>
    </row>
    <row r="360" spans="1:15">
      <c r="A360" s="80" t="s">
        <v>283</v>
      </c>
      <c r="B360" s="81"/>
      <c r="C360" s="246">
        <v>100</v>
      </c>
      <c r="D360" s="246">
        <v>28.7</v>
      </c>
      <c r="E360" s="246">
        <v>69.599999999999994</v>
      </c>
      <c r="F360" s="246">
        <v>1.7</v>
      </c>
      <c r="G360" s="234"/>
      <c r="H360" s="72"/>
      <c r="I360" s="72"/>
      <c r="J360" s="72"/>
      <c r="K360" s="72"/>
      <c r="L360" s="72"/>
      <c r="M360" s="72"/>
      <c r="N360" s="72"/>
      <c r="O360" s="72"/>
    </row>
    <row r="361" spans="1:15">
      <c r="A361" s="74" t="s">
        <v>284</v>
      </c>
      <c r="B361" s="75"/>
      <c r="C361" s="244">
        <v>99.999999999999986</v>
      </c>
      <c r="D361" s="244">
        <v>20.9</v>
      </c>
      <c r="E361" s="244">
        <v>78.3</v>
      </c>
      <c r="F361" s="244">
        <v>0.8</v>
      </c>
      <c r="G361" s="234"/>
      <c r="H361" s="72"/>
      <c r="I361" s="72"/>
      <c r="J361" s="72"/>
      <c r="K361" s="72"/>
      <c r="L361" s="72"/>
      <c r="M361" s="72"/>
      <c r="N361" s="72"/>
      <c r="O361" s="72"/>
    </row>
    <row r="362" spans="1:15">
      <c r="A362" s="77" t="s">
        <v>261</v>
      </c>
      <c r="B362" s="78"/>
      <c r="C362" s="245">
        <v>100</v>
      </c>
      <c r="D362" s="245">
        <v>31</v>
      </c>
      <c r="E362" s="245">
        <v>67.400000000000006</v>
      </c>
      <c r="F362" s="245">
        <v>1.6</v>
      </c>
      <c r="G362" s="234"/>
      <c r="H362" s="72"/>
      <c r="I362" s="72"/>
      <c r="J362" s="72"/>
      <c r="K362" s="72"/>
      <c r="L362" s="72"/>
      <c r="M362" s="72"/>
      <c r="N362" s="72"/>
      <c r="O362" s="72"/>
    </row>
    <row r="363" spans="1:15">
      <c r="A363" s="80" t="s">
        <v>285</v>
      </c>
      <c r="B363" s="81"/>
      <c r="C363" s="246">
        <v>100</v>
      </c>
      <c r="D363" s="246">
        <v>0</v>
      </c>
      <c r="E363" s="246">
        <v>100</v>
      </c>
      <c r="F363" s="246">
        <v>0</v>
      </c>
      <c r="G363" s="234"/>
      <c r="H363" s="72"/>
      <c r="I363" s="72"/>
      <c r="J363" s="72"/>
      <c r="K363" s="72"/>
      <c r="L363" s="72"/>
      <c r="M363" s="72"/>
      <c r="N363" s="72"/>
      <c r="O363" s="72"/>
    </row>
    <row r="364" spans="1:15">
      <c r="A364" s="74" t="s">
        <v>286</v>
      </c>
      <c r="B364" s="75"/>
      <c r="C364" s="244">
        <v>100</v>
      </c>
      <c r="D364" s="244">
        <v>9.1999999999999993</v>
      </c>
      <c r="E364" s="244">
        <v>90.8</v>
      </c>
      <c r="F364" s="244">
        <v>0</v>
      </c>
      <c r="G364" s="234"/>
      <c r="H364" s="72"/>
      <c r="I364" s="72"/>
      <c r="J364" s="72"/>
      <c r="K364" s="72"/>
      <c r="L364" s="72"/>
      <c r="M364" s="72"/>
      <c r="N364" s="72"/>
      <c r="O364" s="72"/>
    </row>
    <row r="365" spans="1:15">
      <c r="A365" s="77" t="s">
        <v>287</v>
      </c>
      <c r="B365" s="78"/>
      <c r="C365" s="245">
        <v>100</v>
      </c>
      <c r="D365" s="245">
        <v>8.6</v>
      </c>
      <c r="E365" s="245">
        <v>91.4</v>
      </c>
      <c r="F365" s="245">
        <v>0</v>
      </c>
      <c r="G365" s="234"/>
      <c r="H365" s="72"/>
      <c r="I365" s="72"/>
      <c r="J365" s="72"/>
      <c r="K365" s="72"/>
      <c r="L365" s="72"/>
      <c r="M365" s="72"/>
      <c r="N365" s="72"/>
      <c r="O365" s="72"/>
    </row>
    <row r="366" spans="1:15">
      <c r="A366" s="77" t="s">
        <v>288</v>
      </c>
      <c r="B366" s="78"/>
      <c r="C366" s="245">
        <v>100</v>
      </c>
      <c r="D366" s="245">
        <v>19</v>
      </c>
      <c r="E366" s="245">
        <v>80.599999999999994</v>
      </c>
      <c r="F366" s="245">
        <v>0.4</v>
      </c>
      <c r="G366" s="234"/>
      <c r="H366" s="72"/>
      <c r="I366" s="72"/>
      <c r="J366" s="72"/>
      <c r="K366" s="72"/>
      <c r="L366" s="72"/>
      <c r="M366" s="72"/>
      <c r="N366" s="72"/>
      <c r="O366" s="72"/>
    </row>
    <row r="367" spans="1:15">
      <c r="A367" s="77" t="s">
        <v>289</v>
      </c>
      <c r="B367" s="78"/>
      <c r="C367" s="245">
        <v>100</v>
      </c>
      <c r="D367" s="245">
        <v>20.7</v>
      </c>
      <c r="E367" s="245">
        <v>79.3</v>
      </c>
      <c r="F367" s="245">
        <v>0</v>
      </c>
      <c r="G367" s="234"/>
      <c r="H367" s="72"/>
      <c r="I367" s="72"/>
      <c r="J367" s="72"/>
      <c r="K367" s="72"/>
      <c r="L367" s="72"/>
      <c r="M367" s="72"/>
      <c r="N367" s="72"/>
      <c r="O367" s="72"/>
    </row>
    <row r="368" spans="1:15">
      <c r="A368" s="77" t="s">
        <v>290</v>
      </c>
      <c r="B368" s="78"/>
      <c r="C368" s="245">
        <v>100</v>
      </c>
      <c r="D368" s="245">
        <v>28.2</v>
      </c>
      <c r="E368" s="245">
        <v>71.2</v>
      </c>
      <c r="F368" s="245">
        <v>0.6</v>
      </c>
      <c r="G368" s="234"/>
      <c r="H368" s="72"/>
      <c r="I368" s="72"/>
      <c r="J368" s="72"/>
      <c r="K368" s="72"/>
      <c r="L368" s="72"/>
      <c r="M368" s="72"/>
      <c r="N368" s="72"/>
      <c r="O368" s="72"/>
    </row>
    <row r="369" spans="1:15">
      <c r="A369" s="77" t="s">
        <v>291</v>
      </c>
      <c r="B369" s="78"/>
      <c r="C369" s="245">
        <v>100</v>
      </c>
      <c r="D369" s="245">
        <v>31.8</v>
      </c>
      <c r="E369" s="245">
        <v>67.900000000000006</v>
      </c>
      <c r="F369" s="245">
        <v>0.3</v>
      </c>
      <c r="G369" s="234"/>
      <c r="H369" s="72"/>
      <c r="I369" s="72"/>
      <c r="J369" s="72"/>
      <c r="K369" s="72"/>
      <c r="L369" s="72"/>
      <c r="M369" s="72"/>
      <c r="N369" s="72"/>
      <c r="O369" s="72"/>
    </row>
    <row r="370" spans="1:15">
      <c r="A370" s="80" t="s">
        <v>292</v>
      </c>
      <c r="B370" s="81"/>
      <c r="C370" s="246">
        <v>100</v>
      </c>
      <c r="D370" s="246">
        <v>29.8</v>
      </c>
      <c r="E370" s="246">
        <v>67.400000000000006</v>
      </c>
      <c r="F370" s="246">
        <v>2.8</v>
      </c>
      <c r="G370" s="234"/>
      <c r="H370" s="72"/>
      <c r="I370" s="72"/>
      <c r="J370" s="72"/>
      <c r="K370" s="72"/>
      <c r="L370" s="72"/>
      <c r="M370" s="72"/>
      <c r="N370" s="72"/>
      <c r="O370" s="72"/>
    </row>
    <row r="371" spans="1:15" s="63" customFormat="1" ht="13.5">
      <c r="A371" s="72"/>
      <c r="B371" s="72"/>
      <c r="C371" s="72"/>
      <c r="D371" s="72"/>
      <c r="E371" s="72"/>
      <c r="F371" s="72"/>
      <c r="G371" s="72"/>
      <c r="H371" s="72"/>
      <c r="I371" s="72"/>
      <c r="J371" s="72"/>
      <c r="K371" s="72"/>
      <c r="L371" s="72"/>
      <c r="M371" s="72"/>
    </row>
    <row r="372" spans="1:15" s="68" customFormat="1" ht="13.5" customHeight="1">
      <c r="A372" s="62" t="s">
        <v>490</v>
      </c>
      <c r="B372" s="62"/>
      <c r="C372" s="62"/>
      <c r="D372" s="62"/>
      <c r="E372" s="62"/>
      <c r="F372" s="62"/>
      <c r="G372" s="62"/>
      <c r="H372" s="62"/>
      <c r="I372" s="62"/>
      <c r="J372" s="62"/>
      <c r="K372" s="62"/>
      <c r="L372" s="62"/>
      <c r="M372" s="62"/>
    </row>
    <row r="373" spans="1:15" s="68" customFormat="1" ht="13.5" customHeight="1">
      <c r="A373" s="62" t="s">
        <v>491</v>
      </c>
      <c r="B373" s="62"/>
      <c r="C373" s="62"/>
      <c r="D373" s="62"/>
      <c r="E373" s="62"/>
      <c r="F373" s="62"/>
      <c r="G373" s="62"/>
      <c r="H373" s="62"/>
      <c r="I373" s="62"/>
      <c r="J373" s="62"/>
      <c r="K373" s="62"/>
      <c r="L373" s="62"/>
      <c r="M373" s="62"/>
    </row>
    <row r="374" spans="1:15" ht="13.5">
      <c r="A374" s="62" t="s">
        <v>492</v>
      </c>
      <c r="B374" s="62"/>
      <c r="C374" s="62"/>
      <c r="D374" s="62"/>
      <c r="E374" s="62"/>
      <c r="F374" s="62"/>
      <c r="G374" s="62"/>
      <c r="H374" s="62"/>
      <c r="I374" s="62"/>
      <c r="J374" s="62"/>
      <c r="K374" s="62"/>
      <c r="L374" s="62"/>
      <c r="M374" s="63"/>
    </row>
    <row r="375" spans="1:15" ht="36">
      <c r="A375" s="83" t="s">
        <v>295</v>
      </c>
      <c r="B375" s="84"/>
      <c r="C375" s="84"/>
      <c r="D375" s="84"/>
      <c r="E375" s="84"/>
      <c r="F375" s="84"/>
      <c r="G375" s="83" t="s">
        <v>296</v>
      </c>
      <c r="H375" s="66" t="s">
        <v>393</v>
      </c>
      <c r="I375" s="66" t="s">
        <v>297</v>
      </c>
      <c r="J375" s="66" t="s">
        <v>298</v>
      </c>
      <c r="K375" s="66" t="s">
        <v>299</v>
      </c>
      <c r="L375" s="66" t="s">
        <v>493</v>
      </c>
      <c r="M375" s="66" t="s">
        <v>2</v>
      </c>
    </row>
    <row r="376" spans="1:15" s="63" customFormat="1" ht="12" customHeight="1">
      <c r="A376" s="226" t="s">
        <v>494</v>
      </c>
      <c r="B376" s="227"/>
      <c r="C376" s="227"/>
      <c r="D376" s="227"/>
      <c r="E376" s="227"/>
      <c r="F376" s="227"/>
      <c r="G376" s="243">
        <v>100</v>
      </c>
      <c r="H376" s="242">
        <v>24.300000000000004</v>
      </c>
      <c r="I376" s="242">
        <v>8.8000000000000007</v>
      </c>
      <c r="J376" s="242">
        <v>13.5</v>
      </c>
      <c r="K376" s="242">
        <v>19.3</v>
      </c>
      <c r="L376" s="242">
        <v>23.8</v>
      </c>
      <c r="M376" s="242">
        <v>10.3</v>
      </c>
      <c r="N376" s="238"/>
    </row>
    <row r="377" spans="1:15" s="68" customFormat="1" ht="12" customHeight="1">
      <c r="A377" s="226" t="s">
        <v>495</v>
      </c>
      <c r="B377" s="227"/>
      <c r="C377" s="227"/>
      <c r="D377" s="227"/>
      <c r="E377" s="227"/>
      <c r="F377" s="227"/>
      <c r="G377" s="243">
        <v>100</v>
      </c>
      <c r="H377" s="249">
        <v>9.1</v>
      </c>
      <c r="I377" s="242">
        <v>1.1000000000000001</v>
      </c>
      <c r="J377" s="242">
        <v>1.8</v>
      </c>
      <c r="K377" s="242">
        <v>3.6</v>
      </c>
      <c r="L377" s="242">
        <v>60.800000000000004</v>
      </c>
      <c r="M377" s="242">
        <v>23.6</v>
      </c>
      <c r="N377" s="239"/>
    </row>
    <row r="378" spans="1:15" ht="12" customHeight="1">
      <c r="A378" s="226" t="s">
        <v>496</v>
      </c>
      <c r="B378" s="227"/>
      <c r="C378" s="227"/>
      <c r="D378" s="227"/>
      <c r="E378" s="227"/>
      <c r="F378" s="227"/>
      <c r="G378" s="242">
        <v>100</v>
      </c>
      <c r="H378" s="242">
        <v>16.3</v>
      </c>
      <c r="I378" s="242">
        <v>6</v>
      </c>
      <c r="J378" s="242">
        <v>6.2</v>
      </c>
      <c r="K378" s="242">
        <v>15.6</v>
      </c>
      <c r="L378" s="242">
        <v>39.299999999999997</v>
      </c>
      <c r="M378" s="242">
        <v>16.600000000000001</v>
      </c>
      <c r="N378" s="234"/>
    </row>
    <row r="379" spans="1:15" ht="12" customHeight="1">
      <c r="A379" s="226" t="s">
        <v>497</v>
      </c>
      <c r="B379" s="227"/>
      <c r="C379" s="227"/>
      <c r="D379" s="227"/>
      <c r="E379" s="227"/>
      <c r="F379" s="227"/>
      <c r="G379" s="243">
        <v>100</v>
      </c>
      <c r="H379" s="242">
        <v>9.1</v>
      </c>
      <c r="I379" s="242">
        <v>2.7</v>
      </c>
      <c r="J379" s="242">
        <v>3.2</v>
      </c>
      <c r="K379" s="242">
        <v>8.5</v>
      </c>
      <c r="L379" s="242">
        <v>55.8</v>
      </c>
      <c r="M379" s="242">
        <v>20.7</v>
      </c>
      <c r="N379" s="234"/>
    </row>
    <row r="380" spans="1:15" s="61" customFormat="1" ht="12" customHeight="1">
      <c r="A380" s="226" t="s">
        <v>498</v>
      </c>
      <c r="B380" s="227"/>
      <c r="C380" s="227"/>
      <c r="D380" s="227"/>
      <c r="E380" s="227"/>
      <c r="F380" s="227"/>
      <c r="G380" s="243">
        <v>100</v>
      </c>
      <c r="H380" s="242">
        <v>6.9</v>
      </c>
      <c r="I380" s="242">
        <v>0.8</v>
      </c>
      <c r="J380" s="242">
        <v>2.1</v>
      </c>
      <c r="K380" s="242">
        <v>8.5</v>
      </c>
      <c r="L380" s="242">
        <v>58.800000000000004</v>
      </c>
      <c r="M380" s="242">
        <v>22.9</v>
      </c>
      <c r="N380" s="240"/>
    </row>
    <row r="381" spans="1:15" s="63" customFormat="1" ht="12" customHeight="1">
      <c r="A381" s="226" t="s">
        <v>499</v>
      </c>
      <c r="B381" s="227"/>
      <c r="C381" s="227"/>
      <c r="D381" s="227"/>
      <c r="E381" s="227"/>
      <c r="F381" s="227"/>
      <c r="G381" s="243">
        <v>100</v>
      </c>
      <c r="H381" s="242">
        <v>3</v>
      </c>
      <c r="I381" s="242">
        <v>0.1</v>
      </c>
      <c r="J381" s="242">
        <v>1</v>
      </c>
      <c r="K381" s="242">
        <v>6</v>
      </c>
      <c r="L381" s="242">
        <v>65.8</v>
      </c>
      <c r="M381" s="242">
        <v>24.1</v>
      </c>
      <c r="N381" s="238"/>
    </row>
    <row r="382" spans="1:15" s="68" customFormat="1" ht="12" customHeight="1">
      <c r="A382" s="226" t="s">
        <v>500</v>
      </c>
      <c r="B382" s="227"/>
      <c r="C382" s="227"/>
      <c r="D382" s="227"/>
      <c r="E382" s="227"/>
      <c r="F382" s="227"/>
      <c r="G382" s="243">
        <v>100</v>
      </c>
      <c r="H382" s="242">
        <v>3.2</v>
      </c>
      <c r="I382" s="242">
        <v>1.5</v>
      </c>
      <c r="J382" s="242">
        <v>4.5</v>
      </c>
      <c r="K382" s="242">
        <v>5.9</v>
      </c>
      <c r="L382" s="242">
        <v>60.199999999999996</v>
      </c>
      <c r="M382" s="242">
        <v>24.7</v>
      </c>
      <c r="N382" s="239"/>
    </row>
    <row r="383" spans="1:15" ht="12" customHeight="1">
      <c r="A383" s="226" t="s">
        <v>501</v>
      </c>
      <c r="B383" s="227"/>
      <c r="C383" s="227"/>
      <c r="D383" s="227"/>
      <c r="E383" s="227"/>
      <c r="F383" s="227"/>
      <c r="G383" s="242">
        <v>100</v>
      </c>
      <c r="H383" s="242">
        <v>2.8</v>
      </c>
      <c r="I383" s="242">
        <v>1.8</v>
      </c>
      <c r="J383" s="242">
        <v>1.7</v>
      </c>
      <c r="K383" s="242">
        <v>9</v>
      </c>
      <c r="L383" s="242">
        <v>60.900000000000006</v>
      </c>
      <c r="M383" s="242">
        <v>23.8</v>
      </c>
      <c r="N383" s="234"/>
    </row>
    <row r="384" spans="1:15" ht="12" customHeight="1">
      <c r="A384" s="226" t="s">
        <v>502</v>
      </c>
      <c r="B384" s="227"/>
      <c r="C384" s="227"/>
      <c r="D384" s="227"/>
      <c r="E384" s="227"/>
      <c r="F384" s="227"/>
      <c r="G384" s="243">
        <v>100</v>
      </c>
      <c r="H384" s="242">
        <v>16.600000000000001</v>
      </c>
      <c r="I384" s="242">
        <v>5.5</v>
      </c>
      <c r="J384" s="242">
        <v>7.9</v>
      </c>
      <c r="K384" s="242">
        <v>10.4</v>
      </c>
      <c r="L384" s="242">
        <v>38.700000000000003</v>
      </c>
      <c r="M384" s="242">
        <v>20.9</v>
      </c>
      <c r="N384" s="234"/>
    </row>
    <row r="385" spans="1:14" s="63" customFormat="1" ht="12" customHeight="1">
      <c r="A385" s="226" t="s">
        <v>503</v>
      </c>
      <c r="B385" s="227"/>
      <c r="C385" s="227"/>
      <c r="D385" s="227"/>
      <c r="E385" s="227"/>
      <c r="F385" s="227"/>
      <c r="G385" s="243">
        <v>100</v>
      </c>
      <c r="H385" s="242">
        <v>6.8</v>
      </c>
      <c r="I385" s="242">
        <v>3.6</v>
      </c>
      <c r="J385" s="242">
        <v>6.7</v>
      </c>
      <c r="K385" s="242">
        <v>10.199999999999999</v>
      </c>
      <c r="L385" s="242">
        <v>50.499999999999993</v>
      </c>
      <c r="M385" s="242">
        <v>22.2</v>
      </c>
      <c r="N385" s="241"/>
    </row>
    <row r="386" spans="1:14" s="63" customFormat="1" ht="12" customHeight="1">
      <c r="A386" s="226" t="s">
        <v>504</v>
      </c>
      <c r="B386" s="227"/>
      <c r="C386" s="227"/>
      <c r="D386" s="227"/>
      <c r="E386" s="227"/>
      <c r="F386" s="227"/>
      <c r="G386" s="243">
        <v>100</v>
      </c>
      <c r="H386" s="242">
        <v>3.2</v>
      </c>
      <c r="I386" s="242">
        <v>1.5</v>
      </c>
      <c r="J386" s="242">
        <v>3.9</v>
      </c>
      <c r="K386" s="242">
        <v>15.2</v>
      </c>
      <c r="L386" s="242">
        <v>56.3</v>
      </c>
      <c r="M386" s="242">
        <v>19.899999999999999</v>
      </c>
      <c r="N386" s="238"/>
    </row>
    <row r="387" spans="1:14" s="68" customFormat="1" ht="12" customHeight="1">
      <c r="A387" s="226" t="s">
        <v>505</v>
      </c>
      <c r="B387" s="227"/>
      <c r="C387" s="227"/>
      <c r="D387" s="227"/>
      <c r="E387" s="227"/>
      <c r="F387" s="227"/>
      <c r="G387" s="243">
        <v>100</v>
      </c>
      <c r="H387" s="242">
        <v>1.6</v>
      </c>
      <c r="I387" s="242">
        <v>0.3</v>
      </c>
      <c r="J387" s="242">
        <v>0.3</v>
      </c>
      <c r="K387" s="242">
        <v>0.7</v>
      </c>
      <c r="L387" s="242">
        <v>12.2</v>
      </c>
      <c r="M387" s="242">
        <v>84.9</v>
      </c>
      <c r="N387" s="239"/>
    </row>
    <row r="388" spans="1:14">
      <c r="A388" s="72"/>
      <c r="B388" s="72"/>
      <c r="C388" s="72"/>
      <c r="D388" s="72"/>
      <c r="E388" s="72"/>
      <c r="F388" s="72"/>
      <c r="G388" s="235"/>
      <c r="H388" s="235"/>
      <c r="I388" s="235"/>
      <c r="J388" s="235"/>
      <c r="K388" s="234"/>
      <c r="L388" s="234"/>
      <c r="M388" s="234"/>
      <c r="N388" s="234"/>
    </row>
    <row r="389" spans="1:14" ht="13.5">
      <c r="A389" s="62" t="s">
        <v>506</v>
      </c>
      <c r="B389" s="62"/>
      <c r="C389" s="62"/>
      <c r="D389" s="62"/>
      <c r="E389" s="62"/>
      <c r="F389" s="62"/>
      <c r="G389" s="62"/>
      <c r="H389" s="62"/>
      <c r="I389" s="62"/>
      <c r="J389" s="62"/>
      <c r="K389" s="63"/>
      <c r="L389" s="63"/>
      <c r="M389" s="63"/>
    </row>
    <row r="390" spans="1:14" ht="36">
      <c r="A390" s="66" t="s">
        <v>296</v>
      </c>
      <c r="B390" s="66" t="s">
        <v>507</v>
      </c>
      <c r="C390" s="66" t="s">
        <v>508</v>
      </c>
      <c r="D390" s="66" t="s">
        <v>509</v>
      </c>
      <c r="E390" s="66" t="s">
        <v>510</v>
      </c>
      <c r="F390" s="66" t="s">
        <v>511</v>
      </c>
      <c r="G390" s="66" t="s">
        <v>512</v>
      </c>
      <c r="H390" s="66" t="s">
        <v>380</v>
      </c>
      <c r="I390" s="66" t="s">
        <v>2</v>
      </c>
      <c r="J390" s="67"/>
      <c r="K390" s="68"/>
      <c r="L390" s="68"/>
      <c r="M390" s="68"/>
    </row>
    <row r="391" spans="1:14">
      <c r="A391" s="71"/>
      <c r="B391" s="242">
        <v>55.415979623398911</v>
      </c>
      <c r="C391" s="242">
        <v>31.478747673363848</v>
      </c>
      <c r="D391" s="242">
        <v>21.723742122425012</v>
      </c>
      <c r="E391" s="242">
        <v>34.311994423619694</v>
      </c>
      <c r="F391" s="242">
        <v>23.491530743424651</v>
      </c>
      <c r="G391" s="242">
        <v>6.8621569137450571</v>
      </c>
      <c r="H391" s="242">
        <v>8.5375569691883335</v>
      </c>
      <c r="I391" s="242">
        <v>7.4422842807328022</v>
      </c>
      <c r="J391" s="72"/>
    </row>
    <row r="392" spans="1:14">
      <c r="A392" s="72"/>
      <c r="B392" s="235"/>
      <c r="C392" s="235"/>
      <c r="D392" s="235"/>
      <c r="E392" s="235"/>
      <c r="F392" s="235"/>
      <c r="G392" s="235"/>
      <c r="H392" s="235"/>
      <c r="I392" s="235"/>
      <c r="J392" s="72"/>
      <c r="K392" s="72"/>
      <c r="L392" s="72"/>
      <c r="M392" s="72"/>
    </row>
    <row r="393" spans="1:14" ht="13.5">
      <c r="A393" s="62" t="s">
        <v>513</v>
      </c>
      <c r="B393" s="62"/>
      <c r="C393" s="62"/>
      <c r="D393" s="62"/>
      <c r="E393" s="62"/>
      <c r="F393" s="62"/>
      <c r="G393" s="62"/>
      <c r="H393" s="62"/>
      <c r="I393" s="62"/>
      <c r="J393" s="62"/>
      <c r="K393" s="62"/>
      <c r="L393" s="62"/>
      <c r="M393" s="62"/>
    </row>
    <row r="394" spans="1:14" ht="13.5">
      <c r="A394" s="62" t="s">
        <v>514</v>
      </c>
      <c r="B394" s="62"/>
      <c r="C394" s="62"/>
      <c r="D394" s="62"/>
      <c r="E394" s="62"/>
      <c r="F394" s="62"/>
      <c r="G394" s="62"/>
      <c r="H394" s="62"/>
      <c r="I394" s="62"/>
      <c r="J394" s="62"/>
      <c r="K394" s="62"/>
      <c r="L394" s="62"/>
      <c r="M394" s="62"/>
    </row>
    <row r="395" spans="1:14" ht="36.75" customHeight="1">
      <c r="A395" s="66" t="s">
        <v>296</v>
      </c>
      <c r="B395" s="66" t="s">
        <v>515</v>
      </c>
      <c r="C395" s="66" t="s">
        <v>516</v>
      </c>
      <c r="D395" s="66" t="s">
        <v>517</v>
      </c>
      <c r="E395" s="66" t="s">
        <v>518</v>
      </c>
      <c r="F395" s="66" t="s">
        <v>519</v>
      </c>
      <c r="G395" s="66" t="s">
        <v>387</v>
      </c>
      <c r="H395" s="66" t="s">
        <v>2</v>
      </c>
      <c r="I395" s="67"/>
      <c r="J395" s="67"/>
      <c r="K395" s="68"/>
      <c r="L395" s="68"/>
      <c r="M395" s="68"/>
    </row>
    <row r="396" spans="1:14">
      <c r="A396" s="71"/>
      <c r="B396" s="242">
        <v>49.203538972742869</v>
      </c>
      <c r="C396" s="242">
        <v>5.5888169878105982</v>
      </c>
      <c r="D396" s="242">
        <v>5.0590046486728717</v>
      </c>
      <c r="E396" s="242">
        <v>30.767968432727738</v>
      </c>
      <c r="F396" s="242">
        <v>40.558199472921544</v>
      </c>
      <c r="G396" s="242">
        <v>8.2738177732942226</v>
      </c>
      <c r="H396" s="242">
        <v>0.9149217307143519</v>
      </c>
      <c r="I396" s="72"/>
      <c r="J396" s="72"/>
    </row>
    <row r="397" spans="1:14">
      <c r="A397" s="88"/>
      <c r="B397" s="88"/>
      <c r="C397" s="88"/>
      <c r="D397" s="88"/>
      <c r="E397" s="88"/>
      <c r="F397" s="88"/>
      <c r="G397" s="88"/>
      <c r="H397" s="88"/>
      <c r="I397" s="72"/>
      <c r="J397" s="72"/>
    </row>
    <row r="399" spans="1:14" s="68" customFormat="1" ht="14.25" customHeight="1">
      <c r="A399" s="60" t="s">
        <v>895</v>
      </c>
      <c r="B399" s="60"/>
      <c r="C399" s="60"/>
      <c r="D399" s="60"/>
      <c r="E399" s="60"/>
      <c r="F399" s="60"/>
      <c r="G399" s="60"/>
      <c r="H399" s="60"/>
      <c r="I399" s="60"/>
      <c r="J399" s="60"/>
      <c r="K399" s="60"/>
      <c r="L399" s="60"/>
      <c r="M399" s="61"/>
      <c r="N399" s="67"/>
    </row>
    <row r="400" spans="1:14" ht="13.5">
      <c r="A400" s="62" t="s">
        <v>520</v>
      </c>
      <c r="B400" s="62"/>
      <c r="C400" s="62"/>
      <c r="D400" s="62"/>
      <c r="E400" s="62"/>
      <c r="F400" s="62"/>
      <c r="G400" s="62"/>
      <c r="H400" s="62"/>
      <c r="I400" s="62"/>
      <c r="J400" s="62"/>
      <c r="K400" s="62"/>
      <c r="L400" s="62"/>
      <c r="M400" s="63"/>
      <c r="N400" s="72"/>
    </row>
    <row r="401" spans="1:16" ht="93" customHeight="1">
      <c r="A401" s="64"/>
      <c r="B401" s="65"/>
      <c r="C401" s="66" t="s">
        <v>276</v>
      </c>
      <c r="D401" s="66" t="s">
        <v>521</v>
      </c>
      <c r="E401" s="66" t="s">
        <v>522</v>
      </c>
      <c r="F401" s="66" t="s">
        <v>2</v>
      </c>
      <c r="G401" s="68"/>
      <c r="H401" s="67"/>
      <c r="I401" s="67"/>
      <c r="J401" s="67"/>
      <c r="K401" s="67"/>
      <c r="L401" s="67"/>
      <c r="M401" s="68"/>
      <c r="N401" s="68"/>
      <c r="O401" s="68"/>
      <c r="P401" s="72"/>
    </row>
    <row r="402" spans="1:16" s="63" customFormat="1" ht="13.5">
      <c r="A402" s="69" t="s">
        <v>279</v>
      </c>
      <c r="B402" s="70"/>
      <c r="C402" s="242">
        <v>100.00000000000001</v>
      </c>
      <c r="D402" s="242">
        <v>80.300000000000011</v>
      </c>
      <c r="E402" s="242">
        <v>18.899999999999999</v>
      </c>
      <c r="F402" s="242">
        <v>0.8</v>
      </c>
      <c r="G402" s="234"/>
      <c r="H402" s="72"/>
      <c r="I402" s="72"/>
      <c r="J402" s="72"/>
      <c r="K402" s="72"/>
      <c r="L402" s="72"/>
      <c r="M402" s="72"/>
      <c r="N402" s="72"/>
      <c r="O402" s="72"/>
      <c r="P402" s="62"/>
    </row>
    <row r="403" spans="1:16">
      <c r="A403" s="74" t="s">
        <v>280</v>
      </c>
      <c r="B403" s="75"/>
      <c r="C403" s="244">
        <v>100</v>
      </c>
      <c r="D403" s="244">
        <v>82.399999999999991</v>
      </c>
      <c r="E403" s="244">
        <v>17.2</v>
      </c>
      <c r="F403" s="244">
        <v>0.4</v>
      </c>
      <c r="G403" s="234"/>
      <c r="H403" s="72"/>
      <c r="I403" s="72"/>
      <c r="J403" s="72"/>
      <c r="K403" s="72"/>
      <c r="L403" s="72"/>
      <c r="M403" s="72"/>
      <c r="N403" s="72"/>
      <c r="O403" s="72"/>
    </row>
    <row r="404" spans="1:16">
      <c r="A404" s="77" t="s">
        <v>281</v>
      </c>
      <c r="B404" s="78"/>
      <c r="C404" s="245">
        <v>100</v>
      </c>
      <c r="D404" s="245">
        <v>78.5</v>
      </c>
      <c r="E404" s="245">
        <v>20.399999999999999</v>
      </c>
      <c r="F404" s="245">
        <v>1.1000000000000001</v>
      </c>
      <c r="G404" s="234"/>
      <c r="H404" s="72"/>
      <c r="I404" s="72"/>
      <c r="J404" s="72"/>
      <c r="K404" s="72"/>
      <c r="L404" s="72"/>
      <c r="M404" s="72"/>
      <c r="N404" s="72"/>
      <c r="O404" s="72"/>
    </row>
    <row r="405" spans="1:16">
      <c r="A405" s="77" t="s">
        <v>282</v>
      </c>
      <c r="B405" s="78"/>
      <c r="C405" s="245">
        <v>100</v>
      </c>
      <c r="D405" s="245">
        <v>82.100000000000009</v>
      </c>
      <c r="E405" s="245">
        <v>16.8</v>
      </c>
      <c r="F405" s="245">
        <v>1.1000000000000001</v>
      </c>
      <c r="G405" s="234"/>
      <c r="H405" s="72"/>
      <c r="I405" s="72"/>
      <c r="J405" s="72"/>
      <c r="K405" s="72"/>
      <c r="L405" s="72"/>
      <c r="M405" s="72"/>
      <c r="N405" s="72"/>
      <c r="O405" s="72"/>
    </row>
    <row r="406" spans="1:16">
      <c r="A406" s="80" t="s">
        <v>283</v>
      </c>
      <c r="B406" s="81"/>
      <c r="C406" s="246">
        <v>100</v>
      </c>
      <c r="D406" s="246">
        <v>75.8</v>
      </c>
      <c r="E406" s="246">
        <v>23.1</v>
      </c>
      <c r="F406" s="246">
        <v>1.1000000000000001</v>
      </c>
      <c r="G406" s="234"/>
      <c r="H406" s="72"/>
      <c r="I406" s="72"/>
      <c r="J406" s="72"/>
      <c r="K406" s="72"/>
      <c r="L406" s="72"/>
      <c r="M406" s="72"/>
      <c r="N406" s="72"/>
      <c r="O406" s="72"/>
    </row>
    <row r="407" spans="1:16">
      <c r="A407" s="74" t="s">
        <v>284</v>
      </c>
      <c r="B407" s="75"/>
      <c r="C407" s="244">
        <v>100</v>
      </c>
      <c r="D407" s="244">
        <v>75.400000000000006</v>
      </c>
      <c r="E407" s="244">
        <v>24</v>
      </c>
      <c r="F407" s="244">
        <v>0.6</v>
      </c>
      <c r="G407" s="234"/>
      <c r="H407" s="72"/>
      <c r="I407" s="72"/>
      <c r="J407" s="72"/>
      <c r="K407" s="72"/>
      <c r="L407" s="72"/>
      <c r="M407" s="72"/>
      <c r="N407" s="72"/>
      <c r="O407" s="72"/>
    </row>
    <row r="408" spans="1:16">
      <c r="A408" s="77" t="s">
        <v>261</v>
      </c>
      <c r="B408" s="78"/>
      <c r="C408" s="245">
        <v>100</v>
      </c>
      <c r="D408" s="245">
        <v>84.4</v>
      </c>
      <c r="E408" s="245">
        <v>14.6</v>
      </c>
      <c r="F408" s="245">
        <v>1</v>
      </c>
      <c r="G408" s="234"/>
      <c r="H408" s="72"/>
      <c r="I408" s="72"/>
      <c r="J408" s="72"/>
      <c r="K408" s="72"/>
      <c r="L408" s="72"/>
      <c r="M408" s="72"/>
      <c r="N408" s="72"/>
      <c r="O408" s="72"/>
    </row>
    <row r="409" spans="1:16">
      <c r="A409" s="80" t="s">
        <v>285</v>
      </c>
      <c r="B409" s="81"/>
      <c r="C409" s="246">
        <v>100</v>
      </c>
      <c r="D409" s="246">
        <v>26.6</v>
      </c>
      <c r="E409" s="246">
        <v>73.400000000000006</v>
      </c>
      <c r="F409" s="246">
        <v>0</v>
      </c>
      <c r="G409" s="234"/>
      <c r="H409" s="72"/>
      <c r="I409" s="72"/>
      <c r="J409" s="72"/>
      <c r="K409" s="72"/>
      <c r="L409" s="72"/>
      <c r="M409" s="72"/>
      <c r="N409" s="72"/>
      <c r="O409" s="72"/>
    </row>
    <row r="410" spans="1:16">
      <c r="A410" s="74" t="s">
        <v>286</v>
      </c>
      <c r="B410" s="75"/>
      <c r="C410" s="244">
        <v>100</v>
      </c>
      <c r="D410" s="244">
        <v>55.8</v>
      </c>
      <c r="E410" s="244">
        <v>43.1</v>
      </c>
      <c r="F410" s="244">
        <v>1.1000000000000001</v>
      </c>
      <c r="G410" s="234"/>
      <c r="H410" s="72"/>
      <c r="I410" s="72"/>
      <c r="J410" s="72"/>
      <c r="K410" s="72"/>
      <c r="L410" s="72"/>
      <c r="M410" s="72"/>
      <c r="N410" s="72"/>
      <c r="O410" s="72"/>
    </row>
    <row r="411" spans="1:16">
      <c r="A411" s="77" t="s">
        <v>287</v>
      </c>
      <c r="B411" s="78"/>
      <c r="C411" s="245">
        <v>100</v>
      </c>
      <c r="D411" s="245">
        <v>69.3</v>
      </c>
      <c r="E411" s="245">
        <v>30.7</v>
      </c>
      <c r="F411" s="245">
        <v>0</v>
      </c>
      <c r="G411" s="234"/>
      <c r="H411" s="72"/>
      <c r="I411" s="72"/>
      <c r="J411" s="72"/>
      <c r="K411" s="72"/>
      <c r="L411" s="72"/>
      <c r="M411" s="72"/>
      <c r="N411" s="72"/>
      <c r="O411" s="72"/>
    </row>
    <row r="412" spans="1:16">
      <c r="A412" s="77" t="s">
        <v>288</v>
      </c>
      <c r="B412" s="78"/>
      <c r="C412" s="245">
        <v>100</v>
      </c>
      <c r="D412" s="245">
        <v>78.2</v>
      </c>
      <c r="E412" s="245">
        <v>21.4</v>
      </c>
      <c r="F412" s="245">
        <v>0.4</v>
      </c>
      <c r="G412" s="234"/>
      <c r="H412" s="72"/>
      <c r="I412" s="72"/>
      <c r="J412" s="72"/>
      <c r="K412" s="72"/>
      <c r="L412" s="72"/>
      <c r="M412" s="72"/>
      <c r="N412" s="72"/>
      <c r="O412" s="72"/>
    </row>
    <row r="413" spans="1:16">
      <c r="A413" s="77" t="s">
        <v>289</v>
      </c>
      <c r="B413" s="78"/>
      <c r="C413" s="245">
        <v>100</v>
      </c>
      <c r="D413" s="245">
        <v>80.099999999999994</v>
      </c>
      <c r="E413" s="245">
        <v>19.899999999999999</v>
      </c>
      <c r="F413" s="245">
        <v>0</v>
      </c>
      <c r="G413" s="234"/>
      <c r="H413" s="72"/>
      <c r="I413" s="72"/>
      <c r="J413" s="72"/>
      <c r="K413" s="72"/>
      <c r="L413" s="72"/>
      <c r="M413" s="72"/>
      <c r="N413" s="72"/>
      <c r="O413" s="72"/>
    </row>
    <row r="414" spans="1:16">
      <c r="A414" s="77" t="s">
        <v>290</v>
      </c>
      <c r="B414" s="78"/>
      <c r="C414" s="245">
        <v>100</v>
      </c>
      <c r="D414" s="245">
        <v>83.9</v>
      </c>
      <c r="E414" s="245">
        <v>15.8</v>
      </c>
      <c r="F414" s="245">
        <v>0.3</v>
      </c>
      <c r="G414" s="234"/>
      <c r="H414" s="72"/>
      <c r="I414" s="72"/>
      <c r="J414" s="72"/>
      <c r="K414" s="72"/>
      <c r="L414" s="72"/>
      <c r="M414" s="72"/>
      <c r="N414" s="72"/>
      <c r="O414" s="72"/>
    </row>
    <row r="415" spans="1:16">
      <c r="A415" s="77" t="s">
        <v>291</v>
      </c>
      <c r="B415" s="78"/>
      <c r="C415" s="245">
        <v>100</v>
      </c>
      <c r="D415" s="245">
        <v>81.5</v>
      </c>
      <c r="E415" s="245">
        <v>18</v>
      </c>
      <c r="F415" s="245">
        <v>0.5</v>
      </c>
      <c r="G415" s="234"/>
      <c r="H415" s="72"/>
      <c r="I415" s="72"/>
      <c r="J415" s="72"/>
      <c r="K415" s="72"/>
      <c r="L415" s="72"/>
      <c r="M415" s="72"/>
      <c r="N415" s="72"/>
      <c r="O415" s="72"/>
    </row>
    <row r="416" spans="1:16">
      <c r="A416" s="80" t="s">
        <v>292</v>
      </c>
      <c r="B416" s="81"/>
      <c r="C416" s="246">
        <v>100</v>
      </c>
      <c r="D416" s="246">
        <v>81.400000000000006</v>
      </c>
      <c r="E416" s="246">
        <v>16.8</v>
      </c>
      <c r="F416" s="246">
        <v>1.8</v>
      </c>
      <c r="H416" s="72"/>
      <c r="I416" s="72"/>
      <c r="J416" s="72"/>
      <c r="K416" s="72"/>
      <c r="L416" s="72"/>
      <c r="M416" s="72"/>
      <c r="N416" s="72"/>
      <c r="O416" s="72"/>
    </row>
    <row r="417" spans="1:14" s="63" customFormat="1" ht="13.5">
      <c r="A417" s="72"/>
      <c r="B417" s="72"/>
      <c r="C417" s="235"/>
      <c r="D417" s="235"/>
      <c r="E417" s="235"/>
      <c r="F417" s="235"/>
      <c r="G417" s="72"/>
      <c r="H417" s="72"/>
      <c r="I417" s="72"/>
      <c r="J417" s="72"/>
      <c r="K417" s="72"/>
      <c r="L417" s="72"/>
      <c r="M417" s="73"/>
      <c r="N417" s="62"/>
    </row>
    <row r="418" spans="1:14" s="68" customFormat="1" ht="13.5" customHeight="1">
      <c r="A418" s="62" t="s">
        <v>523</v>
      </c>
      <c r="B418" s="62"/>
      <c r="C418" s="62"/>
      <c r="D418" s="62"/>
      <c r="E418" s="62"/>
      <c r="F418" s="62"/>
      <c r="G418" s="62"/>
      <c r="H418" s="62"/>
      <c r="I418" s="62"/>
      <c r="J418" s="62"/>
      <c r="K418" s="62"/>
      <c r="L418" s="62"/>
      <c r="M418" s="63"/>
      <c r="N418" s="67"/>
    </row>
    <row r="419" spans="1:14" ht="13.5">
      <c r="A419" s="62" t="s">
        <v>492</v>
      </c>
      <c r="B419" s="62"/>
      <c r="C419" s="62"/>
      <c r="D419" s="62"/>
      <c r="E419" s="62"/>
      <c r="F419" s="62"/>
      <c r="G419" s="62"/>
      <c r="H419" s="62"/>
      <c r="I419" s="62"/>
      <c r="J419" s="62"/>
      <c r="K419" s="62"/>
      <c r="L419" s="62"/>
      <c r="M419" s="63"/>
      <c r="N419" s="72"/>
    </row>
    <row r="420" spans="1:14" ht="36">
      <c r="A420" s="83" t="s">
        <v>295</v>
      </c>
      <c r="B420" s="84"/>
      <c r="C420" s="91"/>
      <c r="D420" s="66" t="s">
        <v>296</v>
      </c>
      <c r="E420" s="66" t="s">
        <v>393</v>
      </c>
      <c r="F420" s="66" t="s">
        <v>297</v>
      </c>
      <c r="G420" s="66" t="s">
        <v>298</v>
      </c>
      <c r="H420" s="66" t="s">
        <v>299</v>
      </c>
      <c r="I420" s="66" t="s">
        <v>493</v>
      </c>
      <c r="J420" s="66" t="s">
        <v>2</v>
      </c>
      <c r="K420" s="68"/>
      <c r="L420" s="68"/>
      <c r="M420" s="68"/>
      <c r="N420" s="72"/>
    </row>
    <row r="421" spans="1:14" s="61" customFormat="1" ht="12" customHeight="1">
      <c r="A421" s="226" t="s">
        <v>524</v>
      </c>
      <c r="B421" s="227"/>
      <c r="C421" s="228"/>
      <c r="D421" s="242">
        <v>100</v>
      </c>
      <c r="E421" s="242">
        <v>79.8</v>
      </c>
      <c r="F421" s="242">
        <v>4.4000000000000004</v>
      </c>
      <c r="G421" s="242">
        <v>7.7</v>
      </c>
      <c r="H421" s="242">
        <v>3.5</v>
      </c>
      <c r="I421" s="242">
        <v>2.6</v>
      </c>
      <c r="J421" s="242">
        <v>2</v>
      </c>
      <c r="K421" s="73"/>
      <c r="L421" s="73"/>
      <c r="M421" s="73"/>
      <c r="N421" s="60"/>
    </row>
    <row r="422" spans="1:14" s="63" customFormat="1" ht="12" customHeight="1">
      <c r="A422" s="226" t="s">
        <v>525</v>
      </c>
      <c r="B422" s="227"/>
      <c r="C422" s="228"/>
      <c r="D422" s="242">
        <v>100</v>
      </c>
      <c r="E422" s="242">
        <v>63.500000000000014</v>
      </c>
      <c r="F422" s="242">
        <v>23.3</v>
      </c>
      <c r="G422" s="242">
        <v>9.6999999999999993</v>
      </c>
      <c r="H422" s="242">
        <v>1.1000000000000001</v>
      </c>
      <c r="I422" s="242">
        <v>0.6</v>
      </c>
      <c r="J422" s="242">
        <v>1.8</v>
      </c>
      <c r="K422" s="73"/>
      <c r="L422" s="73"/>
      <c r="M422" s="73"/>
      <c r="N422" s="62"/>
    </row>
    <row r="423" spans="1:14" s="68" customFormat="1" ht="12" customHeight="1">
      <c r="A423" s="226" t="s">
        <v>526</v>
      </c>
      <c r="B423" s="227"/>
      <c r="C423" s="228"/>
      <c r="D423" s="242">
        <v>99.999999999999986</v>
      </c>
      <c r="E423" s="242">
        <v>41.499999999999986</v>
      </c>
      <c r="F423" s="242">
        <v>22.2</v>
      </c>
      <c r="G423" s="242">
        <v>23.1</v>
      </c>
      <c r="H423" s="242">
        <v>9.1999999999999993</v>
      </c>
      <c r="I423" s="242">
        <v>1.7</v>
      </c>
      <c r="J423" s="242">
        <v>2.2999999999999998</v>
      </c>
      <c r="K423" s="73"/>
      <c r="L423" s="73"/>
      <c r="M423" s="73"/>
      <c r="N423" s="67"/>
    </row>
    <row r="424" spans="1:14" ht="12" customHeight="1">
      <c r="A424" s="226" t="s">
        <v>527</v>
      </c>
      <c r="B424" s="227"/>
      <c r="C424" s="228"/>
      <c r="D424" s="242">
        <v>100</v>
      </c>
      <c r="E424" s="242">
        <v>29.2</v>
      </c>
      <c r="F424" s="242">
        <v>26.3</v>
      </c>
      <c r="G424" s="242">
        <v>26.8</v>
      </c>
      <c r="H424" s="242">
        <v>10</v>
      </c>
      <c r="I424" s="242">
        <v>4.3</v>
      </c>
      <c r="J424" s="242">
        <v>3.4</v>
      </c>
      <c r="N424" s="72"/>
    </row>
    <row r="425" spans="1:14" ht="12" customHeight="1">
      <c r="A425" s="226" t="s">
        <v>528</v>
      </c>
      <c r="B425" s="227"/>
      <c r="C425" s="228"/>
      <c r="D425" s="242">
        <v>100</v>
      </c>
      <c r="E425" s="242">
        <v>55.3</v>
      </c>
      <c r="F425" s="242">
        <v>25.2</v>
      </c>
      <c r="G425" s="242">
        <v>10.8</v>
      </c>
      <c r="H425" s="242">
        <v>2.9</v>
      </c>
      <c r="I425" s="242">
        <v>3.8</v>
      </c>
      <c r="J425" s="242">
        <v>2</v>
      </c>
    </row>
    <row r="426" spans="1:14" s="63" customFormat="1" ht="12" customHeight="1">
      <c r="A426" s="226" t="s">
        <v>529</v>
      </c>
      <c r="B426" s="227"/>
      <c r="C426" s="228"/>
      <c r="D426" s="242">
        <v>100</v>
      </c>
      <c r="E426" s="242">
        <v>51.099999999999994</v>
      </c>
      <c r="F426" s="242">
        <v>17.5</v>
      </c>
      <c r="G426" s="242">
        <v>15</v>
      </c>
      <c r="H426" s="242">
        <v>4.9000000000000004</v>
      </c>
      <c r="I426" s="242">
        <v>9.1999999999999993</v>
      </c>
      <c r="J426" s="242">
        <v>2.2999999999999998</v>
      </c>
      <c r="K426" s="73"/>
      <c r="L426" s="73"/>
      <c r="M426" s="73"/>
      <c r="N426" s="62"/>
    </row>
    <row r="427" spans="1:14" s="63" customFormat="1" ht="12" customHeight="1">
      <c r="A427" s="226" t="s">
        <v>530</v>
      </c>
      <c r="B427" s="227"/>
      <c r="C427" s="228"/>
      <c r="D427" s="242">
        <v>100</v>
      </c>
      <c r="E427" s="242">
        <v>30</v>
      </c>
      <c r="F427" s="242">
        <v>35.199999999999989</v>
      </c>
      <c r="G427" s="242">
        <v>22.3</v>
      </c>
      <c r="H427" s="242">
        <v>5.9</v>
      </c>
      <c r="I427" s="242">
        <v>3.9</v>
      </c>
      <c r="J427" s="242">
        <v>2.7</v>
      </c>
      <c r="K427" s="73"/>
      <c r="L427" s="73"/>
      <c r="M427" s="73"/>
      <c r="N427" s="62"/>
    </row>
    <row r="428" spans="1:14" s="68" customFormat="1" ht="12" customHeight="1">
      <c r="A428" s="226" t="s">
        <v>531</v>
      </c>
      <c r="B428" s="227"/>
      <c r="C428" s="228"/>
      <c r="D428" s="242">
        <v>100</v>
      </c>
      <c r="E428" s="242">
        <v>25.7</v>
      </c>
      <c r="F428" s="242">
        <v>36.900000000000013</v>
      </c>
      <c r="G428" s="242">
        <v>25</v>
      </c>
      <c r="H428" s="242">
        <v>6.3</v>
      </c>
      <c r="I428" s="242">
        <v>3.6</v>
      </c>
      <c r="J428" s="242">
        <v>2.5</v>
      </c>
      <c r="K428" s="73"/>
      <c r="L428" s="73"/>
      <c r="M428" s="73"/>
      <c r="N428" s="67"/>
    </row>
    <row r="429" spans="1:14" ht="12" customHeight="1">
      <c r="A429" s="226" t="s">
        <v>532</v>
      </c>
      <c r="B429" s="227"/>
      <c r="C429" s="228"/>
      <c r="D429" s="242">
        <v>100</v>
      </c>
      <c r="E429" s="242">
        <v>27.2</v>
      </c>
      <c r="F429" s="242">
        <v>32.5</v>
      </c>
      <c r="G429" s="242">
        <v>25.9</v>
      </c>
      <c r="H429" s="242">
        <v>7.4</v>
      </c>
      <c r="I429" s="242">
        <v>4.4000000000000004</v>
      </c>
      <c r="J429" s="242">
        <v>2.6</v>
      </c>
      <c r="N429" s="72"/>
    </row>
    <row r="430" spans="1:14" ht="12" customHeight="1">
      <c r="A430" s="226" t="s">
        <v>533</v>
      </c>
      <c r="B430" s="227"/>
      <c r="C430" s="228"/>
      <c r="D430" s="242">
        <v>100</v>
      </c>
      <c r="E430" s="242">
        <v>13.8</v>
      </c>
      <c r="F430" s="242">
        <v>6.5</v>
      </c>
      <c r="G430" s="242">
        <v>23</v>
      </c>
      <c r="H430" s="242">
        <v>27.300000000000015</v>
      </c>
      <c r="I430" s="242">
        <v>25.3</v>
      </c>
      <c r="J430" s="242">
        <v>4.0999999999999996</v>
      </c>
      <c r="N430" s="72"/>
    </row>
    <row r="431" spans="1:14" ht="12" customHeight="1">
      <c r="A431" s="226" t="s">
        <v>534</v>
      </c>
      <c r="B431" s="227"/>
      <c r="C431" s="228"/>
      <c r="D431" s="242">
        <v>100</v>
      </c>
      <c r="E431" s="242">
        <v>0.8</v>
      </c>
      <c r="F431" s="242">
        <v>0.5</v>
      </c>
      <c r="G431" s="242">
        <v>0.9</v>
      </c>
      <c r="H431" s="242">
        <v>0.4</v>
      </c>
      <c r="I431" s="242">
        <v>5.9</v>
      </c>
      <c r="J431" s="242">
        <v>91.5</v>
      </c>
      <c r="N431" s="72"/>
    </row>
    <row r="432" spans="1:14">
      <c r="A432" s="72"/>
      <c r="B432" s="72"/>
      <c r="C432" s="72"/>
      <c r="D432" s="72"/>
      <c r="E432" s="72"/>
      <c r="F432" s="72"/>
      <c r="G432" s="72"/>
      <c r="H432" s="72"/>
      <c r="I432" s="72"/>
      <c r="J432" s="72"/>
      <c r="N432" s="72"/>
    </row>
    <row r="433" spans="1:14" ht="13.5">
      <c r="A433" s="62" t="s">
        <v>535</v>
      </c>
      <c r="B433" s="62"/>
      <c r="C433" s="62"/>
      <c r="D433" s="62"/>
      <c r="E433" s="62"/>
      <c r="F433" s="62"/>
      <c r="G433" s="62"/>
      <c r="H433" s="62"/>
      <c r="I433" s="62"/>
      <c r="J433" s="62"/>
      <c r="K433" s="63"/>
      <c r="L433" s="63"/>
      <c r="M433" s="63"/>
      <c r="N433" s="72"/>
    </row>
    <row r="434" spans="1:14" s="63" customFormat="1" ht="24">
      <c r="A434" s="66" t="s">
        <v>296</v>
      </c>
      <c r="B434" s="66" t="s">
        <v>536</v>
      </c>
      <c r="C434" s="66" t="s">
        <v>537</v>
      </c>
      <c r="D434" s="66" t="s">
        <v>538</v>
      </c>
      <c r="E434" s="66" t="s">
        <v>539</v>
      </c>
      <c r="F434" s="66" t="s">
        <v>540</v>
      </c>
      <c r="G434" s="66" t="s">
        <v>387</v>
      </c>
      <c r="H434" s="66" t="s">
        <v>2</v>
      </c>
      <c r="I434" s="67"/>
      <c r="J434" s="67"/>
      <c r="K434" s="68"/>
      <c r="L434" s="68"/>
      <c r="M434" s="68"/>
      <c r="N434" s="62"/>
    </row>
    <row r="435" spans="1:14" s="63" customFormat="1" ht="13.5">
      <c r="A435" s="71"/>
      <c r="B435" s="242">
        <v>70.196846166023363</v>
      </c>
      <c r="C435" s="242">
        <v>25.998308045139961</v>
      </c>
      <c r="D435" s="242">
        <v>64.375555690492661</v>
      </c>
      <c r="E435" s="242">
        <v>33.01698836286171</v>
      </c>
      <c r="F435" s="242">
        <v>55.382725716077928</v>
      </c>
      <c r="G435" s="242">
        <v>4.8791536363700052</v>
      </c>
      <c r="H435" s="242">
        <v>8.8252607277957775</v>
      </c>
      <c r="I435" s="72"/>
      <c r="J435" s="72"/>
      <c r="K435" s="73"/>
      <c r="L435" s="73"/>
      <c r="M435" s="73"/>
      <c r="N435" s="62"/>
    </row>
    <row r="436" spans="1:14" s="68" customFormat="1" ht="12" customHeight="1">
      <c r="A436" s="88"/>
      <c r="B436" s="88"/>
      <c r="C436" s="88"/>
      <c r="D436" s="88"/>
      <c r="E436" s="88"/>
      <c r="F436" s="88"/>
      <c r="G436" s="88"/>
      <c r="H436" s="88"/>
      <c r="I436" s="72"/>
      <c r="J436" s="72"/>
      <c r="K436" s="73"/>
      <c r="L436" s="73"/>
      <c r="M436" s="73"/>
      <c r="N436" s="67"/>
    </row>
    <row r="437" spans="1:14" ht="13.5">
      <c r="A437" s="62" t="s">
        <v>541</v>
      </c>
      <c r="B437" s="62"/>
      <c r="C437" s="62"/>
      <c r="D437" s="62"/>
      <c r="E437" s="62"/>
      <c r="F437" s="62"/>
      <c r="G437" s="62"/>
      <c r="H437" s="62"/>
      <c r="I437" s="62"/>
      <c r="J437" s="62"/>
      <c r="K437" s="63"/>
      <c r="L437" s="63"/>
      <c r="M437" s="63"/>
      <c r="N437" s="72"/>
    </row>
    <row r="438" spans="1:14" ht="13.5">
      <c r="A438" s="62" t="s">
        <v>542</v>
      </c>
      <c r="B438" s="62"/>
      <c r="C438" s="62"/>
      <c r="D438" s="62"/>
      <c r="E438" s="62"/>
      <c r="F438" s="62"/>
      <c r="G438" s="62"/>
      <c r="H438" s="62"/>
      <c r="I438" s="62"/>
      <c r="J438" s="62"/>
      <c r="K438" s="63"/>
      <c r="L438" s="63"/>
      <c r="M438" s="63"/>
      <c r="N438" s="72"/>
    </row>
    <row r="439" spans="1:14" s="63" customFormat="1" ht="48.75" customHeight="1">
      <c r="A439" s="66" t="s">
        <v>296</v>
      </c>
      <c r="B439" s="66" t="s">
        <v>543</v>
      </c>
      <c r="C439" s="66" t="s">
        <v>544</v>
      </c>
      <c r="D439" s="66" t="s">
        <v>2</v>
      </c>
      <c r="E439" s="68"/>
      <c r="F439" s="67"/>
      <c r="G439" s="67"/>
      <c r="H439" s="67"/>
      <c r="I439" s="67"/>
      <c r="J439" s="67"/>
      <c r="K439" s="68"/>
      <c r="L439" s="68"/>
      <c r="M439" s="68"/>
      <c r="N439" s="62"/>
    </row>
    <row r="440" spans="1:14" s="68" customFormat="1" ht="12" customHeight="1">
      <c r="A440" s="242">
        <v>99.999999999999986</v>
      </c>
      <c r="B440" s="242">
        <v>44.7</v>
      </c>
      <c r="C440" s="242">
        <v>54.599999999999987</v>
      </c>
      <c r="D440" s="242">
        <v>0.7</v>
      </c>
      <c r="E440" s="73"/>
      <c r="F440" s="72"/>
      <c r="G440" s="72"/>
      <c r="H440" s="72"/>
      <c r="I440" s="72"/>
      <c r="J440" s="72"/>
      <c r="K440" s="72"/>
      <c r="L440" s="72"/>
      <c r="M440" s="72"/>
      <c r="N440" s="67"/>
    </row>
    <row r="441" spans="1:14">
      <c r="A441" s="72"/>
      <c r="B441" s="72"/>
      <c r="C441" s="72"/>
      <c r="D441" s="72"/>
      <c r="E441" s="72"/>
      <c r="F441" s="72"/>
      <c r="G441" s="72"/>
      <c r="H441" s="72"/>
      <c r="I441" s="72"/>
      <c r="J441" s="72"/>
      <c r="K441" s="72"/>
      <c r="L441" s="72"/>
      <c r="M441" s="72"/>
      <c r="N441" s="72"/>
    </row>
    <row r="442" spans="1:14" ht="13.5">
      <c r="A442" s="62" t="s">
        <v>545</v>
      </c>
      <c r="B442" s="62"/>
      <c r="C442" s="62"/>
      <c r="D442" s="62"/>
      <c r="E442" s="62"/>
      <c r="F442" s="62"/>
      <c r="G442" s="62"/>
      <c r="H442" s="62"/>
      <c r="I442" s="62"/>
      <c r="J442" s="62"/>
      <c r="K442" s="62"/>
      <c r="L442" s="62"/>
      <c r="M442" s="62"/>
      <c r="N442" s="72"/>
    </row>
    <row r="443" spans="1:14" s="61" customFormat="1" ht="14.25">
      <c r="A443" s="62" t="s">
        <v>546</v>
      </c>
      <c r="B443" s="62"/>
      <c r="C443" s="62"/>
      <c r="D443" s="62"/>
      <c r="E443" s="62"/>
      <c r="F443" s="62"/>
      <c r="G443" s="62"/>
      <c r="H443" s="62"/>
      <c r="I443" s="62"/>
      <c r="J443" s="62"/>
      <c r="K443" s="62"/>
      <c r="L443" s="62"/>
      <c r="M443" s="62"/>
      <c r="N443" s="60"/>
    </row>
    <row r="444" spans="1:14" s="63" customFormat="1" ht="36">
      <c r="A444" s="66" t="s">
        <v>296</v>
      </c>
      <c r="B444" s="66" t="s">
        <v>524</v>
      </c>
      <c r="C444" s="66" t="s">
        <v>525</v>
      </c>
      <c r="D444" s="66" t="s">
        <v>526</v>
      </c>
      <c r="E444" s="66" t="s">
        <v>547</v>
      </c>
      <c r="F444" s="66" t="s">
        <v>548</v>
      </c>
      <c r="G444" s="66" t="s">
        <v>549</v>
      </c>
      <c r="H444" s="66" t="s">
        <v>550</v>
      </c>
      <c r="I444" s="66" t="s">
        <v>531</v>
      </c>
      <c r="J444" s="66" t="s">
        <v>532</v>
      </c>
      <c r="K444" s="66" t="s">
        <v>533</v>
      </c>
      <c r="L444" s="66" t="s">
        <v>551</v>
      </c>
      <c r="M444" s="66" t="s">
        <v>2</v>
      </c>
    </row>
    <row r="445" spans="1:14" s="63" customFormat="1" ht="13.5">
      <c r="A445" s="233"/>
      <c r="B445" s="242">
        <v>69.186691158930486</v>
      </c>
      <c r="C445" s="242">
        <v>73.200725782291201</v>
      </c>
      <c r="D445" s="242">
        <v>57.522275368013432</v>
      </c>
      <c r="E445" s="242">
        <v>35.349289441948464</v>
      </c>
      <c r="F445" s="242">
        <v>46.934165607970229</v>
      </c>
      <c r="G445" s="242">
        <v>42.978049016920089</v>
      </c>
      <c r="H445" s="242">
        <v>48.564111379404494</v>
      </c>
      <c r="I445" s="242">
        <v>57.70875092145176</v>
      </c>
      <c r="J445" s="242">
        <v>39.276923155810508</v>
      </c>
      <c r="K445" s="242">
        <v>15.436156723460888</v>
      </c>
      <c r="L445" s="242">
        <v>3.2206283911167053</v>
      </c>
      <c r="M445" s="242">
        <v>1.5450343222943359</v>
      </c>
    </row>
    <row r="446" spans="1:14" s="68" customFormat="1" ht="13.5" customHeight="1">
      <c r="A446" s="62" t="s">
        <v>552</v>
      </c>
      <c r="B446" s="72"/>
      <c r="C446" s="72"/>
      <c r="D446" s="72"/>
      <c r="E446" s="72"/>
      <c r="F446" s="72"/>
      <c r="G446" s="72"/>
      <c r="H446" s="72"/>
      <c r="I446" s="72"/>
      <c r="J446" s="72"/>
      <c r="K446" s="72"/>
      <c r="L446" s="72"/>
      <c r="M446" s="72"/>
    </row>
    <row r="447" spans="1:14" ht="52.5" customHeight="1">
      <c r="A447" s="66" t="s">
        <v>296</v>
      </c>
      <c r="B447" s="66" t="s">
        <v>553</v>
      </c>
      <c r="C447" s="66" t="s">
        <v>554</v>
      </c>
      <c r="D447" s="66" t="s">
        <v>555</v>
      </c>
      <c r="E447" s="66" t="s">
        <v>556</v>
      </c>
      <c r="F447" s="66" t="s">
        <v>557</v>
      </c>
      <c r="G447" s="66" t="s">
        <v>558</v>
      </c>
      <c r="H447" s="66" t="s">
        <v>380</v>
      </c>
      <c r="I447" s="66" t="s">
        <v>2</v>
      </c>
      <c r="J447" s="68"/>
      <c r="K447" s="67"/>
      <c r="L447" s="67"/>
      <c r="M447" s="67"/>
    </row>
    <row r="448" spans="1:14">
      <c r="A448" s="233"/>
      <c r="B448" s="242">
        <v>56.647644711451953</v>
      </c>
      <c r="C448" s="242">
        <v>50.060225474998113</v>
      </c>
      <c r="D448" s="242">
        <v>26.772756939847877</v>
      </c>
      <c r="E448" s="242">
        <v>30.17823712843802</v>
      </c>
      <c r="F448" s="242">
        <v>23.694433056448656</v>
      </c>
      <c r="G448" s="242">
        <v>17.362065593392678</v>
      </c>
      <c r="H448" s="242">
        <v>0.60790737412290496</v>
      </c>
      <c r="I448" s="242">
        <v>20.246027108667136</v>
      </c>
      <c r="K448" s="72"/>
      <c r="L448" s="72"/>
      <c r="M448" s="72"/>
    </row>
    <row r="449" spans="1:15">
      <c r="A449" s="88"/>
      <c r="B449" s="88"/>
      <c r="C449" s="88"/>
      <c r="D449" s="88"/>
      <c r="E449" s="88"/>
      <c r="F449" s="88"/>
      <c r="G449" s="88"/>
      <c r="H449" s="88"/>
      <c r="I449" s="88"/>
      <c r="K449" s="72"/>
      <c r="L449" s="72"/>
      <c r="M449" s="72"/>
    </row>
    <row r="450" spans="1:15">
      <c r="A450" s="72"/>
      <c r="B450" s="72"/>
      <c r="C450" s="72"/>
      <c r="D450" s="72"/>
      <c r="E450" s="72"/>
      <c r="F450" s="72"/>
      <c r="G450" s="72"/>
      <c r="H450" s="72"/>
      <c r="I450" s="72"/>
      <c r="J450" s="72"/>
      <c r="K450" s="72"/>
      <c r="L450" s="72"/>
      <c r="M450" s="72"/>
    </row>
    <row r="451" spans="1:15" ht="14.25">
      <c r="A451" s="60" t="s">
        <v>896</v>
      </c>
      <c r="B451" s="60"/>
      <c r="C451" s="60"/>
      <c r="D451" s="60"/>
      <c r="E451" s="60"/>
      <c r="F451" s="60"/>
      <c r="G451" s="60"/>
      <c r="H451" s="60"/>
      <c r="I451" s="60"/>
      <c r="J451" s="60"/>
      <c r="K451" s="60"/>
      <c r="L451" s="60"/>
      <c r="M451" s="60"/>
    </row>
    <row r="452" spans="1:15" ht="13.5">
      <c r="A452" s="62" t="s">
        <v>559</v>
      </c>
      <c r="B452" s="62"/>
      <c r="C452" s="62"/>
      <c r="D452" s="62"/>
      <c r="E452" s="62"/>
      <c r="F452" s="62"/>
      <c r="G452" s="62"/>
      <c r="H452" s="62"/>
      <c r="I452" s="62"/>
      <c r="J452" s="62"/>
      <c r="K452" s="62"/>
      <c r="L452" s="62"/>
      <c r="M452" s="62"/>
    </row>
    <row r="453" spans="1:15" ht="36">
      <c r="A453" s="64"/>
      <c r="B453" s="65"/>
      <c r="C453" s="66" t="s">
        <v>276</v>
      </c>
      <c r="D453" s="66" t="s">
        <v>361</v>
      </c>
      <c r="E453" s="66" t="s">
        <v>362</v>
      </c>
      <c r="F453" s="66" t="s">
        <v>2</v>
      </c>
      <c r="G453" s="67"/>
      <c r="H453" s="67"/>
      <c r="I453" s="67"/>
      <c r="J453" s="67"/>
      <c r="K453" s="67"/>
      <c r="L453" s="67"/>
      <c r="M453" s="67"/>
      <c r="N453" s="67"/>
      <c r="O453" s="67"/>
    </row>
    <row r="454" spans="1:15">
      <c r="A454" s="69" t="s">
        <v>279</v>
      </c>
      <c r="B454" s="70"/>
      <c r="C454" s="242">
        <v>100</v>
      </c>
      <c r="D454" s="242">
        <v>10.8</v>
      </c>
      <c r="E454" s="242">
        <v>87.5</v>
      </c>
      <c r="F454" s="242">
        <v>1.7</v>
      </c>
      <c r="G454" s="72"/>
      <c r="H454" s="72"/>
      <c r="I454" s="72"/>
      <c r="J454" s="72"/>
      <c r="K454" s="72"/>
      <c r="L454" s="72"/>
      <c r="M454" s="72"/>
      <c r="N454" s="72"/>
      <c r="O454" s="72"/>
    </row>
    <row r="455" spans="1:15">
      <c r="A455" s="74" t="s">
        <v>280</v>
      </c>
      <c r="B455" s="75"/>
      <c r="C455" s="244">
        <v>100</v>
      </c>
      <c r="D455" s="244">
        <v>8</v>
      </c>
      <c r="E455" s="244">
        <v>90.7</v>
      </c>
      <c r="F455" s="244">
        <v>1.3</v>
      </c>
      <c r="H455" s="72"/>
      <c r="I455" s="72"/>
      <c r="J455" s="72"/>
      <c r="K455" s="72"/>
      <c r="L455" s="72"/>
      <c r="M455" s="72"/>
      <c r="N455" s="72"/>
      <c r="O455" s="72"/>
    </row>
    <row r="456" spans="1:15">
      <c r="A456" s="77" t="s">
        <v>281</v>
      </c>
      <c r="B456" s="78"/>
      <c r="C456" s="245">
        <v>100</v>
      </c>
      <c r="D456" s="245">
        <v>11.7</v>
      </c>
      <c r="E456" s="245">
        <v>86.399999999999991</v>
      </c>
      <c r="F456" s="245">
        <v>1.9</v>
      </c>
      <c r="H456" s="72"/>
      <c r="I456" s="72"/>
      <c r="J456" s="72"/>
      <c r="K456" s="72"/>
      <c r="L456" s="72"/>
      <c r="M456" s="72"/>
      <c r="N456" s="72"/>
      <c r="O456" s="72"/>
    </row>
    <row r="457" spans="1:15">
      <c r="A457" s="77" t="s">
        <v>282</v>
      </c>
      <c r="B457" s="78"/>
      <c r="C457" s="245">
        <v>100</v>
      </c>
      <c r="D457" s="245">
        <v>15.1</v>
      </c>
      <c r="E457" s="245">
        <v>82.600000000000009</v>
      </c>
      <c r="F457" s="245">
        <v>2.2999999999999998</v>
      </c>
      <c r="H457" s="72"/>
      <c r="I457" s="72"/>
      <c r="J457" s="72"/>
      <c r="K457" s="72"/>
      <c r="L457" s="72"/>
      <c r="M457" s="72"/>
      <c r="N457" s="72"/>
      <c r="O457" s="72"/>
    </row>
    <row r="458" spans="1:15">
      <c r="A458" s="80" t="s">
        <v>283</v>
      </c>
      <c r="B458" s="81"/>
      <c r="C458" s="246">
        <v>100</v>
      </c>
      <c r="D458" s="246">
        <v>11.8</v>
      </c>
      <c r="E458" s="246">
        <v>87</v>
      </c>
      <c r="F458" s="246">
        <v>1.2</v>
      </c>
      <c r="H458" s="72"/>
      <c r="I458" s="72"/>
      <c r="J458" s="72"/>
      <c r="K458" s="72"/>
      <c r="L458" s="72"/>
      <c r="M458" s="72"/>
      <c r="N458" s="72"/>
      <c r="O458" s="72"/>
    </row>
    <row r="459" spans="1:15">
      <c r="A459" s="74" t="s">
        <v>284</v>
      </c>
      <c r="B459" s="75"/>
      <c r="C459" s="244">
        <v>100</v>
      </c>
      <c r="D459" s="244">
        <v>11.4</v>
      </c>
      <c r="E459" s="244">
        <v>87.399999999999991</v>
      </c>
      <c r="F459" s="244">
        <v>1.2</v>
      </c>
      <c r="H459" s="72"/>
      <c r="I459" s="72"/>
      <c r="J459" s="72"/>
      <c r="K459" s="72"/>
      <c r="L459" s="72"/>
      <c r="M459" s="72"/>
      <c r="N459" s="72"/>
      <c r="O459" s="72"/>
    </row>
    <row r="460" spans="1:15">
      <c r="A460" s="77" t="s">
        <v>261</v>
      </c>
      <c r="B460" s="78"/>
      <c r="C460" s="245">
        <v>100</v>
      </c>
      <c r="D460" s="245">
        <v>10.3</v>
      </c>
      <c r="E460" s="245">
        <v>87.600000000000009</v>
      </c>
      <c r="F460" s="245">
        <v>2.1</v>
      </c>
      <c r="H460" s="72"/>
      <c r="I460" s="72"/>
      <c r="J460" s="72"/>
      <c r="K460" s="72"/>
      <c r="L460" s="72"/>
      <c r="M460" s="72"/>
      <c r="N460" s="72"/>
      <c r="O460" s="72"/>
    </row>
    <row r="461" spans="1:15">
      <c r="A461" s="80" t="s">
        <v>285</v>
      </c>
      <c r="B461" s="81"/>
      <c r="C461" s="246">
        <v>100</v>
      </c>
      <c r="D461" s="246">
        <v>0</v>
      </c>
      <c r="E461" s="246">
        <v>100</v>
      </c>
      <c r="F461" s="246">
        <v>0</v>
      </c>
      <c r="H461" s="72"/>
      <c r="I461" s="72"/>
      <c r="J461" s="72"/>
      <c r="K461" s="72"/>
      <c r="L461" s="72"/>
      <c r="M461" s="72"/>
      <c r="N461" s="72"/>
      <c r="O461" s="72"/>
    </row>
    <row r="462" spans="1:15">
      <c r="A462" s="74" t="s">
        <v>286</v>
      </c>
      <c r="B462" s="75"/>
      <c r="C462" s="244">
        <v>100</v>
      </c>
      <c r="D462" s="244">
        <v>11.5</v>
      </c>
      <c r="E462" s="244">
        <v>88.5</v>
      </c>
      <c r="F462" s="244">
        <v>0</v>
      </c>
      <c r="H462" s="72"/>
      <c r="I462" s="72"/>
      <c r="J462" s="72"/>
      <c r="K462" s="72"/>
      <c r="L462" s="72"/>
      <c r="M462" s="72"/>
      <c r="N462" s="72"/>
      <c r="O462" s="72"/>
    </row>
    <row r="463" spans="1:15">
      <c r="A463" s="77" t="s">
        <v>287</v>
      </c>
      <c r="B463" s="78"/>
      <c r="C463" s="245">
        <v>100</v>
      </c>
      <c r="D463" s="245">
        <v>7.1</v>
      </c>
      <c r="E463" s="245">
        <v>92.2</v>
      </c>
      <c r="F463" s="245">
        <v>0.7</v>
      </c>
      <c r="H463" s="72"/>
      <c r="I463" s="72"/>
      <c r="J463" s="72"/>
      <c r="K463" s="72"/>
      <c r="L463" s="72"/>
      <c r="M463" s="72"/>
      <c r="N463" s="72"/>
      <c r="O463" s="72"/>
    </row>
    <row r="464" spans="1:15">
      <c r="A464" s="77" t="s">
        <v>288</v>
      </c>
      <c r="B464" s="78"/>
      <c r="C464" s="245">
        <v>100</v>
      </c>
      <c r="D464" s="245">
        <v>9.5</v>
      </c>
      <c r="E464" s="245">
        <v>89.6</v>
      </c>
      <c r="F464" s="245">
        <v>0.9</v>
      </c>
      <c r="H464" s="72"/>
      <c r="I464" s="72"/>
      <c r="J464" s="72"/>
      <c r="K464" s="72"/>
      <c r="L464" s="72"/>
      <c r="M464" s="72"/>
      <c r="N464" s="72"/>
      <c r="O464" s="72"/>
    </row>
    <row r="465" spans="1:15">
      <c r="A465" s="77" t="s">
        <v>289</v>
      </c>
      <c r="B465" s="78"/>
      <c r="C465" s="245">
        <v>100</v>
      </c>
      <c r="D465" s="245">
        <v>12</v>
      </c>
      <c r="E465" s="245">
        <v>87.7</v>
      </c>
      <c r="F465" s="245">
        <v>0.3</v>
      </c>
      <c r="H465" s="72"/>
      <c r="I465" s="72"/>
      <c r="J465" s="72"/>
      <c r="K465" s="72"/>
      <c r="L465" s="72"/>
      <c r="M465" s="72"/>
      <c r="N465" s="72"/>
      <c r="O465" s="72"/>
    </row>
    <row r="466" spans="1:15">
      <c r="A466" s="77" t="s">
        <v>290</v>
      </c>
      <c r="B466" s="78"/>
      <c r="C466" s="245">
        <v>100</v>
      </c>
      <c r="D466" s="245">
        <v>10.9</v>
      </c>
      <c r="E466" s="245">
        <v>88.1</v>
      </c>
      <c r="F466" s="245">
        <v>1</v>
      </c>
      <c r="H466" s="72"/>
      <c r="I466" s="72"/>
      <c r="J466" s="72"/>
      <c r="K466" s="72"/>
      <c r="L466" s="72"/>
      <c r="M466" s="72"/>
      <c r="N466" s="72"/>
      <c r="O466" s="72"/>
    </row>
    <row r="467" spans="1:15">
      <c r="A467" s="77" t="s">
        <v>291</v>
      </c>
      <c r="B467" s="78"/>
      <c r="C467" s="245">
        <v>100</v>
      </c>
      <c r="D467" s="245">
        <v>9.9</v>
      </c>
      <c r="E467" s="245">
        <v>89.6</v>
      </c>
      <c r="F467" s="245">
        <v>0.5</v>
      </c>
      <c r="H467" s="72"/>
      <c r="I467" s="72"/>
      <c r="J467" s="72"/>
      <c r="K467" s="72"/>
      <c r="L467" s="72"/>
      <c r="M467" s="72"/>
      <c r="N467" s="72"/>
      <c r="O467" s="72"/>
    </row>
    <row r="468" spans="1:15">
      <c r="A468" s="80" t="s">
        <v>292</v>
      </c>
      <c r="B468" s="81"/>
      <c r="C468" s="246">
        <v>100</v>
      </c>
      <c r="D468" s="246">
        <v>11.6</v>
      </c>
      <c r="E468" s="246">
        <v>84.9</v>
      </c>
      <c r="F468" s="246">
        <v>3.5</v>
      </c>
      <c r="H468" s="72"/>
      <c r="I468" s="72"/>
      <c r="J468" s="72"/>
      <c r="K468" s="72"/>
      <c r="L468" s="72"/>
      <c r="M468" s="72"/>
      <c r="N468" s="72"/>
      <c r="O468" s="72"/>
    </row>
    <row r="469" spans="1:15" ht="12" customHeight="1"/>
    <row r="470" spans="1:15" ht="13.5">
      <c r="A470" s="62" t="s">
        <v>363</v>
      </c>
      <c r="B470" s="62"/>
      <c r="C470" s="62"/>
      <c r="D470" s="62"/>
      <c r="E470" s="62"/>
      <c r="F470" s="62"/>
      <c r="G470" s="62"/>
      <c r="H470" s="62"/>
      <c r="I470" s="62"/>
      <c r="J470" s="62"/>
      <c r="K470" s="62"/>
      <c r="L470" s="62"/>
      <c r="M470" s="62"/>
    </row>
    <row r="471" spans="1:15" s="61" customFormat="1" ht="14.25">
      <c r="A471" s="62" t="s">
        <v>560</v>
      </c>
      <c r="B471" s="62"/>
      <c r="C471" s="62"/>
      <c r="D471" s="62"/>
      <c r="E471" s="62"/>
      <c r="F471" s="62"/>
      <c r="G471" s="62"/>
      <c r="H471" s="62"/>
      <c r="I471" s="62"/>
      <c r="J471" s="62"/>
      <c r="K471" s="62"/>
      <c r="L471" s="62"/>
      <c r="M471" s="62"/>
    </row>
    <row r="472" spans="1:15" s="63" customFormat="1" ht="24">
      <c r="A472" s="83" t="s">
        <v>295</v>
      </c>
      <c r="B472" s="84"/>
      <c r="C472" s="84"/>
      <c r="D472" s="84"/>
      <c r="E472" s="84"/>
      <c r="F472" s="91"/>
      <c r="G472" s="66" t="s">
        <v>296</v>
      </c>
      <c r="H472" s="66" t="s">
        <v>561</v>
      </c>
      <c r="I472" s="66" t="s">
        <v>562</v>
      </c>
      <c r="J472" s="66" t="s">
        <v>563</v>
      </c>
      <c r="K472" s="66" t="s">
        <v>356</v>
      </c>
      <c r="L472" s="67"/>
      <c r="M472" s="67"/>
    </row>
    <row r="473" spans="1:15" s="63" customFormat="1" ht="12" customHeight="1">
      <c r="A473" s="226" t="s">
        <v>564</v>
      </c>
      <c r="B473" s="227"/>
      <c r="C473" s="227"/>
      <c r="D473" s="227"/>
      <c r="E473" s="227"/>
      <c r="F473" s="228"/>
      <c r="G473" s="242">
        <v>100</v>
      </c>
      <c r="H473" s="242">
        <v>15.7</v>
      </c>
      <c r="I473" s="242">
        <v>18.600000000000001</v>
      </c>
      <c r="J473" s="242">
        <v>49.400000000000006</v>
      </c>
      <c r="K473" s="242">
        <v>16.3</v>
      </c>
      <c r="L473" s="72"/>
      <c r="M473" s="72"/>
    </row>
    <row r="474" spans="1:15" s="68" customFormat="1" ht="12" customHeight="1">
      <c r="A474" s="226" t="s">
        <v>565</v>
      </c>
      <c r="B474" s="227"/>
      <c r="C474" s="227"/>
      <c r="D474" s="227"/>
      <c r="E474" s="227"/>
      <c r="F474" s="228"/>
      <c r="G474" s="242">
        <v>100</v>
      </c>
      <c r="H474" s="242">
        <v>25.4</v>
      </c>
      <c r="I474" s="242">
        <v>42.2</v>
      </c>
      <c r="J474" s="242">
        <v>23.5</v>
      </c>
      <c r="K474" s="242">
        <v>8.9</v>
      </c>
      <c r="L474" s="72"/>
      <c r="M474" s="72"/>
    </row>
    <row r="475" spans="1:15" ht="12" customHeight="1">
      <c r="A475" s="226" t="s">
        <v>566</v>
      </c>
      <c r="B475" s="227"/>
      <c r="C475" s="227"/>
      <c r="D475" s="227"/>
      <c r="E475" s="227"/>
      <c r="F475" s="228"/>
      <c r="G475" s="242">
        <v>99.999999999999986</v>
      </c>
      <c r="H475" s="242">
        <v>41.6</v>
      </c>
      <c r="I475" s="242">
        <v>48.699999999999989</v>
      </c>
      <c r="J475" s="242">
        <v>5.5</v>
      </c>
      <c r="K475" s="242">
        <v>4.2</v>
      </c>
      <c r="L475" s="72"/>
      <c r="M475" s="72"/>
    </row>
    <row r="476" spans="1:15" ht="12" customHeight="1">
      <c r="A476" s="226" t="s">
        <v>567</v>
      </c>
      <c r="B476" s="227"/>
      <c r="C476" s="227"/>
      <c r="D476" s="227"/>
      <c r="E476" s="227"/>
      <c r="F476" s="228"/>
      <c r="G476" s="242">
        <v>100</v>
      </c>
      <c r="H476" s="242">
        <v>1.9</v>
      </c>
      <c r="I476" s="242">
        <v>1.1000000000000001</v>
      </c>
      <c r="J476" s="242">
        <v>7.2</v>
      </c>
      <c r="K476" s="242">
        <v>89.8</v>
      </c>
      <c r="L476" s="72"/>
      <c r="M476" s="72"/>
    </row>
    <row r="477" spans="1:15" ht="12" customHeight="1">
      <c r="A477" s="72"/>
      <c r="B477" s="72"/>
      <c r="C477" s="72"/>
      <c r="D477" s="72"/>
      <c r="E477" s="72"/>
      <c r="F477" s="72"/>
      <c r="G477" s="235"/>
      <c r="H477" s="235"/>
      <c r="I477" s="235"/>
      <c r="J477" s="235"/>
      <c r="K477" s="235"/>
      <c r="L477" s="72"/>
      <c r="M477" s="72"/>
    </row>
    <row r="478" spans="1:15" ht="13.5">
      <c r="A478" s="62" t="s">
        <v>373</v>
      </c>
      <c r="B478" s="62"/>
      <c r="C478" s="62"/>
      <c r="D478" s="62"/>
      <c r="E478" s="62"/>
      <c r="F478" s="62"/>
      <c r="G478" s="62"/>
      <c r="H478" s="62"/>
      <c r="I478" s="62"/>
      <c r="J478" s="62"/>
      <c r="K478" s="62"/>
      <c r="L478" s="62"/>
      <c r="M478" s="62"/>
    </row>
    <row r="479" spans="1:15" ht="13.5">
      <c r="A479" s="62" t="s">
        <v>568</v>
      </c>
      <c r="B479" s="62"/>
      <c r="C479" s="62"/>
      <c r="D479" s="62"/>
      <c r="E479" s="62"/>
      <c r="F479" s="62"/>
      <c r="G479" s="62"/>
      <c r="H479" s="62"/>
      <c r="I479" s="62"/>
      <c r="J479" s="62"/>
      <c r="K479" s="62"/>
      <c r="L479" s="62"/>
      <c r="M479" s="62"/>
    </row>
    <row r="480" spans="1:15" ht="87" customHeight="1">
      <c r="A480" s="66" t="s">
        <v>296</v>
      </c>
      <c r="B480" s="66" t="s">
        <v>569</v>
      </c>
      <c r="C480" s="66" t="s">
        <v>570</v>
      </c>
      <c r="D480" s="66" t="s">
        <v>571</v>
      </c>
      <c r="E480" s="66" t="s">
        <v>572</v>
      </c>
      <c r="F480" s="66" t="s">
        <v>573</v>
      </c>
      <c r="G480" s="66" t="s">
        <v>574</v>
      </c>
      <c r="H480" s="66" t="s">
        <v>380</v>
      </c>
      <c r="I480" s="66" t="s">
        <v>2</v>
      </c>
      <c r="J480" s="67"/>
      <c r="K480" s="67"/>
      <c r="L480" s="67"/>
      <c r="M480" s="67"/>
    </row>
    <row r="481" spans="1:17">
      <c r="A481" s="233"/>
      <c r="B481" s="242">
        <v>49.380856312392623</v>
      </c>
      <c r="C481" s="242">
        <v>34.470230904186785</v>
      </c>
      <c r="D481" s="242">
        <v>14.670287105434813</v>
      </c>
      <c r="E481" s="242">
        <v>15.530453646369638</v>
      </c>
      <c r="F481" s="242">
        <v>16.666252178937494</v>
      </c>
      <c r="G481" s="242">
        <v>14.263644114119378</v>
      </c>
      <c r="H481" s="242">
        <v>10.486764995837383</v>
      </c>
      <c r="I481" s="242">
        <v>2.5258588678910225</v>
      </c>
      <c r="J481" s="72"/>
      <c r="K481" s="72"/>
      <c r="L481" s="72"/>
      <c r="M481" s="72"/>
    </row>
    <row r="482" spans="1:17" ht="12" customHeight="1">
      <c r="A482" s="72"/>
      <c r="B482" s="72"/>
      <c r="C482" s="72"/>
      <c r="D482" s="72"/>
      <c r="E482" s="72"/>
      <c r="F482" s="72"/>
      <c r="G482" s="72"/>
      <c r="H482" s="72"/>
      <c r="I482" s="72"/>
      <c r="J482" s="72"/>
      <c r="K482" s="72"/>
      <c r="L482" s="72"/>
      <c r="M482" s="72"/>
    </row>
    <row r="483" spans="1:17" ht="13.5">
      <c r="A483" s="62" t="s">
        <v>575</v>
      </c>
      <c r="B483" s="62"/>
      <c r="C483" s="62"/>
      <c r="D483" s="62"/>
      <c r="E483" s="62"/>
      <c r="F483" s="62"/>
      <c r="G483" s="62"/>
      <c r="H483" s="62"/>
      <c r="I483" s="62"/>
      <c r="J483" s="62"/>
      <c r="K483" s="62"/>
      <c r="L483" s="62"/>
      <c r="M483" s="62"/>
      <c r="N483" s="72"/>
    </row>
    <row r="484" spans="1:17" s="61" customFormat="1" ht="49.5" customHeight="1">
      <c r="A484" s="66" t="s">
        <v>296</v>
      </c>
      <c r="B484" s="66" t="s">
        <v>576</v>
      </c>
      <c r="C484" s="66" t="s">
        <v>577</v>
      </c>
      <c r="D484" s="66" t="s">
        <v>2</v>
      </c>
      <c r="E484" s="67"/>
      <c r="F484" s="67"/>
      <c r="G484" s="67"/>
      <c r="H484" s="67"/>
      <c r="I484" s="67"/>
      <c r="J484" s="67"/>
      <c r="K484" s="67"/>
      <c r="L484" s="67"/>
      <c r="M484" s="67"/>
      <c r="N484" s="60"/>
    </row>
    <row r="485" spans="1:17" s="63" customFormat="1" ht="13.5">
      <c r="A485" s="242">
        <v>100</v>
      </c>
      <c r="B485" s="242">
        <v>54</v>
      </c>
      <c r="C485" s="242">
        <v>40.200000000000003</v>
      </c>
      <c r="D485" s="242">
        <v>5.8</v>
      </c>
      <c r="E485" s="72"/>
      <c r="F485" s="72"/>
      <c r="G485" s="72"/>
      <c r="H485" s="72"/>
      <c r="I485" s="72"/>
      <c r="J485" s="72"/>
      <c r="K485" s="72"/>
      <c r="L485" s="72"/>
      <c r="M485" s="72"/>
      <c r="N485" s="62"/>
    </row>
    <row r="486" spans="1:17" s="63" customFormat="1" ht="13.5">
      <c r="A486" s="88"/>
      <c r="B486" s="88"/>
      <c r="C486" s="88"/>
      <c r="D486" s="88"/>
      <c r="E486" s="72"/>
      <c r="F486" s="72"/>
      <c r="G486" s="72"/>
      <c r="H486" s="72"/>
      <c r="I486" s="72"/>
      <c r="J486" s="72"/>
      <c r="K486" s="72"/>
      <c r="L486" s="72"/>
      <c r="M486" s="72"/>
      <c r="N486" s="62"/>
    </row>
    <row r="487" spans="1:17" s="63" customFormat="1" ht="12" customHeight="1">
      <c r="A487" s="88"/>
      <c r="B487" s="88"/>
      <c r="C487" s="88"/>
      <c r="D487" s="88"/>
      <c r="E487" s="72"/>
      <c r="F487" s="72"/>
      <c r="G487" s="72"/>
      <c r="H487" s="72"/>
      <c r="I487" s="72"/>
      <c r="J487" s="72"/>
      <c r="K487" s="72"/>
      <c r="L487" s="72"/>
      <c r="M487" s="72"/>
      <c r="N487" s="62"/>
    </row>
    <row r="488" spans="1:17" s="68" customFormat="1" ht="14.25" customHeight="1">
      <c r="A488" s="60" t="s">
        <v>897</v>
      </c>
      <c r="B488" s="60"/>
      <c r="C488" s="60"/>
      <c r="D488" s="60"/>
      <c r="E488" s="60"/>
      <c r="F488" s="60"/>
      <c r="G488" s="60"/>
      <c r="H488" s="60"/>
      <c r="I488" s="60"/>
      <c r="J488" s="60"/>
      <c r="K488" s="60"/>
      <c r="L488" s="60"/>
      <c r="M488" s="60"/>
      <c r="N488" s="67"/>
    </row>
    <row r="489" spans="1:17" ht="13.5">
      <c r="A489" s="62" t="s">
        <v>578</v>
      </c>
      <c r="B489" s="62"/>
      <c r="C489" s="62"/>
      <c r="D489" s="62"/>
      <c r="E489" s="62"/>
      <c r="F489" s="62"/>
      <c r="G489" s="62"/>
      <c r="H489" s="62"/>
      <c r="I489" s="62"/>
      <c r="J489" s="62"/>
      <c r="K489" s="62"/>
      <c r="L489" s="62"/>
      <c r="M489" s="62"/>
      <c r="N489" s="72"/>
    </row>
    <row r="490" spans="1:17" ht="62.25" customHeight="1">
      <c r="A490" s="64"/>
      <c r="B490" s="65"/>
      <c r="C490" s="66" t="s">
        <v>276</v>
      </c>
      <c r="D490" s="66" t="s">
        <v>579</v>
      </c>
      <c r="E490" s="66" t="s">
        <v>580</v>
      </c>
      <c r="F490" s="66" t="s">
        <v>581</v>
      </c>
      <c r="G490" s="66" t="s">
        <v>2</v>
      </c>
      <c r="H490" s="66" t="s">
        <v>582</v>
      </c>
      <c r="I490" s="67"/>
      <c r="J490" s="67"/>
      <c r="K490" s="67"/>
      <c r="L490" s="67"/>
      <c r="M490" s="67"/>
      <c r="N490" s="67"/>
      <c r="O490" s="67"/>
    </row>
    <row r="491" spans="1:17" s="63" customFormat="1" ht="13.5">
      <c r="A491" s="69" t="s">
        <v>279</v>
      </c>
      <c r="B491" s="70"/>
      <c r="C491" s="242">
        <v>100</v>
      </c>
      <c r="D491" s="242">
        <v>24.6</v>
      </c>
      <c r="E491" s="242">
        <v>42.1</v>
      </c>
      <c r="F491" s="242">
        <v>30</v>
      </c>
      <c r="G491" s="242">
        <v>3.3</v>
      </c>
      <c r="H491" s="242">
        <v>66.7</v>
      </c>
      <c r="I491" s="72"/>
      <c r="J491" s="72"/>
      <c r="K491" s="72"/>
      <c r="L491" s="72"/>
      <c r="M491" s="72"/>
      <c r="N491" s="72"/>
      <c r="O491" s="72"/>
      <c r="P491" s="62"/>
    </row>
    <row r="492" spans="1:17" s="63" customFormat="1" ht="13.5">
      <c r="A492" s="73"/>
      <c r="B492" s="73"/>
      <c r="C492" s="73"/>
      <c r="D492" s="73"/>
      <c r="E492" s="73"/>
      <c r="F492" s="73"/>
      <c r="G492" s="73"/>
      <c r="H492" s="73"/>
      <c r="I492" s="73"/>
      <c r="J492" s="73"/>
      <c r="K492" s="73"/>
      <c r="L492" s="73"/>
      <c r="M492" s="73"/>
      <c r="N492" s="62"/>
    </row>
    <row r="493" spans="1:17" ht="13.5">
      <c r="A493" s="62" t="s">
        <v>583</v>
      </c>
      <c r="B493" s="62"/>
      <c r="C493" s="62"/>
      <c r="D493" s="62"/>
      <c r="E493" s="62"/>
      <c r="F493" s="62"/>
      <c r="G493" s="62"/>
      <c r="H493" s="62"/>
      <c r="I493" s="62"/>
      <c r="J493" s="62"/>
      <c r="K493" s="62"/>
      <c r="L493" s="62"/>
      <c r="M493" s="62"/>
    </row>
    <row r="494" spans="1:17" ht="13.5">
      <c r="A494" s="62" t="s">
        <v>584</v>
      </c>
      <c r="B494" s="62"/>
      <c r="C494" s="62"/>
      <c r="D494" s="62"/>
      <c r="E494" s="62"/>
      <c r="F494" s="62"/>
      <c r="G494" s="62"/>
      <c r="H494" s="62"/>
      <c r="I494" s="62"/>
      <c r="J494" s="62"/>
      <c r="K494" s="62"/>
      <c r="L494" s="62"/>
      <c r="M494" s="62"/>
    </row>
    <row r="495" spans="1:17" s="63" customFormat="1" ht="36" customHeight="1">
      <c r="A495" s="64"/>
      <c r="B495" s="65"/>
      <c r="C495" s="66" t="s">
        <v>276</v>
      </c>
      <c r="D495" s="66" t="s">
        <v>585</v>
      </c>
      <c r="E495" s="66" t="s">
        <v>586</v>
      </c>
      <c r="F495" s="66" t="s">
        <v>587</v>
      </c>
      <c r="G495" s="66" t="s">
        <v>2</v>
      </c>
      <c r="H495" s="66" t="s">
        <v>442</v>
      </c>
      <c r="I495" s="67"/>
      <c r="J495" s="67"/>
      <c r="K495" s="67"/>
      <c r="L495" s="67"/>
      <c r="M495" s="67"/>
      <c r="N495" s="67"/>
      <c r="O495" s="67"/>
      <c r="P495" s="68"/>
      <c r="Q495" s="62"/>
    </row>
    <row r="496" spans="1:17" s="68" customFormat="1" ht="12" customHeight="1">
      <c r="A496" s="69" t="s">
        <v>279</v>
      </c>
      <c r="B496" s="70"/>
      <c r="C496" s="242">
        <v>100</v>
      </c>
      <c r="D496" s="242">
        <v>25.1</v>
      </c>
      <c r="E496" s="242">
        <v>12</v>
      </c>
      <c r="F496" s="242">
        <v>51.3</v>
      </c>
      <c r="G496" s="242">
        <v>11.6</v>
      </c>
      <c r="H496" s="242">
        <v>37.1</v>
      </c>
      <c r="I496" s="72"/>
      <c r="J496" s="72"/>
      <c r="K496" s="72"/>
      <c r="L496" s="72"/>
      <c r="M496" s="72"/>
      <c r="N496" s="72"/>
      <c r="O496" s="72"/>
      <c r="P496" s="73"/>
      <c r="Q496" s="67"/>
    </row>
    <row r="497" spans="1:16">
      <c r="A497" s="74" t="s">
        <v>280</v>
      </c>
      <c r="B497" s="75"/>
      <c r="C497" s="244">
        <v>100</v>
      </c>
      <c r="D497" s="244">
        <v>25.5</v>
      </c>
      <c r="E497" s="244">
        <v>10.6</v>
      </c>
      <c r="F497" s="244">
        <v>53.9</v>
      </c>
      <c r="G497" s="244">
        <v>10.1</v>
      </c>
      <c r="H497" s="244">
        <v>36.1</v>
      </c>
      <c r="I497" s="72"/>
      <c r="J497" s="72"/>
      <c r="K497" s="72"/>
      <c r="L497" s="72"/>
      <c r="M497" s="72"/>
      <c r="N497" s="72"/>
      <c r="O497" s="72"/>
      <c r="P497" s="72"/>
    </row>
    <row r="498" spans="1:16">
      <c r="A498" s="77" t="s">
        <v>281</v>
      </c>
      <c r="B498" s="78"/>
      <c r="C498" s="245">
        <v>100</v>
      </c>
      <c r="D498" s="245">
        <v>25.6</v>
      </c>
      <c r="E498" s="245">
        <v>12.5</v>
      </c>
      <c r="F498" s="245">
        <v>50</v>
      </c>
      <c r="G498" s="245">
        <v>11.9</v>
      </c>
      <c r="H498" s="245">
        <v>38.1</v>
      </c>
      <c r="I498" s="72"/>
      <c r="J498" s="72"/>
      <c r="K498" s="72"/>
      <c r="L498" s="72"/>
      <c r="M498" s="72"/>
      <c r="N498" s="72"/>
      <c r="O498" s="72"/>
      <c r="P498" s="72"/>
    </row>
    <row r="499" spans="1:16">
      <c r="A499" s="77" t="s">
        <v>282</v>
      </c>
      <c r="B499" s="78"/>
      <c r="C499" s="245">
        <v>100</v>
      </c>
      <c r="D499" s="245">
        <v>22.8</v>
      </c>
      <c r="E499" s="245">
        <v>12.9</v>
      </c>
      <c r="F499" s="245">
        <v>50</v>
      </c>
      <c r="G499" s="245">
        <v>14.3</v>
      </c>
      <c r="H499" s="245">
        <v>35.700000000000003</v>
      </c>
      <c r="I499" s="72"/>
      <c r="J499" s="72"/>
      <c r="K499" s="72"/>
      <c r="L499" s="72"/>
      <c r="M499" s="72"/>
      <c r="N499" s="72"/>
      <c r="O499" s="72"/>
      <c r="P499" s="72"/>
    </row>
    <row r="500" spans="1:16">
      <c r="A500" s="80" t="s">
        <v>283</v>
      </c>
      <c r="B500" s="81"/>
      <c r="C500" s="246">
        <v>100</v>
      </c>
      <c r="D500" s="246">
        <v>24.7</v>
      </c>
      <c r="E500" s="246">
        <v>15.3</v>
      </c>
      <c r="F500" s="246">
        <v>47.9</v>
      </c>
      <c r="G500" s="246">
        <v>12.1</v>
      </c>
      <c r="H500" s="246">
        <v>40</v>
      </c>
      <c r="I500" s="72"/>
      <c r="J500" s="72"/>
      <c r="K500" s="72"/>
      <c r="L500" s="72"/>
      <c r="M500" s="72"/>
      <c r="N500" s="72"/>
      <c r="O500" s="72"/>
      <c r="P500" s="72"/>
    </row>
    <row r="501" spans="1:16">
      <c r="A501" s="74" t="s">
        <v>284</v>
      </c>
      <c r="B501" s="75"/>
      <c r="C501" s="244">
        <v>100</v>
      </c>
      <c r="D501" s="244">
        <v>25.5</v>
      </c>
      <c r="E501" s="244">
        <v>13.7</v>
      </c>
      <c r="F501" s="244">
        <v>50.8</v>
      </c>
      <c r="G501" s="244">
        <v>10</v>
      </c>
      <c r="H501" s="244">
        <v>39.200000000000003</v>
      </c>
      <c r="I501" s="72"/>
      <c r="J501" s="72"/>
      <c r="K501" s="72"/>
      <c r="L501" s="72"/>
      <c r="M501" s="72"/>
      <c r="N501" s="72"/>
      <c r="O501" s="72"/>
      <c r="P501" s="72"/>
    </row>
    <row r="502" spans="1:16">
      <c r="A502" s="77" t="s">
        <v>261</v>
      </c>
      <c r="B502" s="78"/>
      <c r="C502" s="245">
        <v>100</v>
      </c>
      <c r="D502" s="245">
        <v>24.9</v>
      </c>
      <c r="E502" s="245">
        <v>10.7</v>
      </c>
      <c r="F502" s="245">
        <v>51.6</v>
      </c>
      <c r="G502" s="245">
        <v>12.8</v>
      </c>
      <c r="H502" s="245">
        <v>35.599999999999994</v>
      </c>
      <c r="I502" s="72"/>
      <c r="J502" s="72"/>
      <c r="K502" s="72"/>
      <c r="L502" s="72"/>
      <c r="M502" s="72"/>
      <c r="N502" s="72"/>
      <c r="O502" s="72"/>
      <c r="P502" s="72"/>
    </row>
    <row r="503" spans="1:16">
      <c r="A503" s="80" t="s">
        <v>285</v>
      </c>
      <c r="B503" s="81"/>
      <c r="C503" s="246">
        <v>100</v>
      </c>
      <c r="D503" s="246">
        <v>4.7</v>
      </c>
      <c r="E503" s="246">
        <v>5.3</v>
      </c>
      <c r="F503" s="246">
        <v>90</v>
      </c>
      <c r="G503" s="246">
        <v>0</v>
      </c>
      <c r="H503" s="246">
        <v>10</v>
      </c>
      <c r="I503" s="72"/>
      <c r="J503" s="72"/>
      <c r="K503" s="72"/>
      <c r="L503" s="72"/>
      <c r="M503" s="72"/>
      <c r="N503" s="72"/>
      <c r="O503" s="72"/>
      <c r="P503" s="72"/>
    </row>
    <row r="504" spans="1:16">
      <c r="A504" s="74" t="s">
        <v>286</v>
      </c>
      <c r="B504" s="75"/>
      <c r="C504" s="244">
        <v>100</v>
      </c>
      <c r="D504" s="244">
        <v>28.2</v>
      </c>
      <c r="E504" s="244">
        <v>7.4</v>
      </c>
      <c r="F504" s="244">
        <v>62.8</v>
      </c>
      <c r="G504" s="244">
        <v>1.5</v>
      </c>
      <c r="H504" s="244">
        <v>35.6</v>
      </c>
      <c r="I504" s="72"/>
      <c r="J504" s="72"/>
      <c r="K504" s="72"/>
      <c r="L504" s="72"/>
      <c r="M504" s="72"/>
      <c r="N504" s="72"/>
      <c r="O504" s="72"/>
      <c r="P504" s="72"/>
    </row>
    <row r="505" spans="1:16">
      <c r="A505" s="77" t="s">
        <v>287</v>
      </c>
      <c r="B505" s="78"/>
      <c r="C505" s="245">
        <v>100</v>
      </c>
      <c r="D505" s="245">
        <v>29.6</v>
      </c>
      <c r="E505" s="245">
        <v>11</v>
      </c>
      <c r="F505" s="245">
        <v>54.5</v>
      </c>
      <c r="G505" s="245">
        <v>4.8</v>
      </c>
      <c r="H505" s="245">
        <v>40.6</v>
      </c>
      <c r="I505" s="72"/>
      <c r="J505" s="72"/>
      <c r="K505" s="72"/>
      <c r="L505" s="72"/>
      <c r="M505" s="72"/>
      <c r="N505" s="72"/>
      <c r="O505" s="72"/>
      <c r="P505" s="72"/>
    </row>
    <row r="506" spans="1:16">
      <c r="A506" s="77" t="s">
        <v>288</v>
      </c>
      <c r="B506" s="78"/>
      <c r="C506" s="245">
        <v>100</v>
      </c>
      <c r="D506" s="245">
        <v>27</v>
      </c>
      <c r="E506" s="245">
        <v>8.6</v>
      </c>
      <c r="F506" s="245">
        <v>60.4</v>
      </c>
      <c r="G506" s="245">
        <v>3.9</v>
      </c>
      <c r="H506" s="245">
        <v>35.6</v>
      </c>
      <c r="I506" s="72"/>
      <c r="J506" s="72"/>
      <c r="K506" s="72"/>
      <c r="L506" s="72"/>
      <c r="M506" s="72"/>
      <c r="N506" s="72"/>
      <c r="O506" s="72"/>
      <c r="P506" s="72"/>
    </row>
    <row r="507" spans="1:16">
      <c r="A507" s="77" t="s">
        <v>289</v>
      </c>
      <c r="B507" s="78"/>
      <c r="C507" s="245">
        <v>100</v>
      </c>
      <c r="D507" s="245">
        <v>25.9</v>
      </c>
      <c r="E507" s="245">
        <v>11.2</v>
      </c>
      <c r="F507" s="245">
        <v>60</v>
      </c>
      <c r="G507" s="245">
        <v>3</v>
      </c>
      <c r="H507" s="245">
        <v>37.099999999999994</v>
      </c>
      <c r="I507" s="72"/>
      <c r="J507" s="72"/>
      <c r="K507" s="72"/>
      <c r="L507" s="72"/>
      <c r="M507" s="72"/>
      <c r="N507" s="72"/>
      <c r="O507" s="72"/>
      <c r="P507" s="72"/>
    </row>
    <row r="508" spans="1:16">
      <c r="A508" s="77" t="s">
        <v>290</v>
      </c>
      <c r="B508" s="78"/>
      <c r="C508" s="245">
        <v>100</v>
      </c>
      <c r="D508" s="245">
        <v>28.9</v>
      </c>
      <c r="E508" s="245">
        <v>11.5</v>
      </c>
      <c r="F508" s="245">
        <v>54.1</v>
      </c>
      <c r="G508" s="245">
        <v>5.5</v>
      </c>
      <c r="H508" s="245">
        <v>40.4</v>
      </c>
      <c r="I508" s="72"/>
      <c r="J508" s="72"/>
      <c r="K508" s="72"/>
      <c r="L508" s="72"/>
      <c r="M508" s="72"/>
      <c r="N508" s="72"/>
      <c r="O508" s="72"/>
      <c r="P508" s="72"/>
    </row>
    <row r="509" spans="1:16">
      <c r="A509" s="77" t="s">
        <v>291</v>
      </c>
      <c r="B509" s="78"/>
      <c r="C509" s="245">
        <v>100</v>
      </c>
      <c r="D509" s="245">
        <v>27.5</v>
      </c>
      <c r="E509" s="245">
        <v>14.1</v>
      </c>
      <c r="F509" s="245">
        <v>50.3</v>
      </c>
      <c r="G509" s="245">
        <v>8.1</v>
      </c>
      <c r="H509" s="245">
        <v>41.6</v>
      </c>
      <c r="I509" s="72"/>
      <c r="J509" s="72"/>
      <c r="K509" s="72"/>
      <c r="L509" s="72"/>
      <c r="M509" s="72"/>
      <c r="N509" s="72"/>
      <c r="O509" s="72"/>
      <c r="P509" s="72"/>
    </row>
    <row r="510" spans="1:16">
      <c r="A510" s="80" t="s">
        <v>292</v>
      </c>
      <c r="B510" s="81"/>
      <c r="C510" s="246">
        <v>100</v>
      </c>
      <c r="D510" s="246">
        <v>20.6</v>
      </c>
      <c r="E510" s="246">
        <v>12.5</v>
      </c>
      <c r="F510" s="246">
        <v>44.5</v>
      </c>
      <c r="G510" s="246">
        <v>22.3</v>
      </c>
      <c r="H510" s="246">
        <v>33.1</v>
      </c>
      <c r="I510" s="72"/>
      <c r="J510" s="72"/>
      <c r="K510" s="72"/>
      <c r="L510" s="72"/>
      <c r="M510" s="72"/>
      <c r="N510" s="72"/>
      <c r="O510" s="72"/>
      <c r="P510" s="72"/>
    </row>
    <row r="511" spans="1:16">
      <c r="A511" s="109"/>
      <c r="B511" s="105"/>
      <c r="C511" s="105"/>
      <c r="D511" s="105"/>
      <c r="E511" s="105"/>
      <c r="F511" s="105"/>
      <c r="G511" s="105"/>
      <c r="H511" s="105"/>
      <c r="I511" s="72"/>
      <c r="J511" s="72"/>
      <c r="K511" s="72"/>
      <c r="L511" s="72"/>
      <c r="M511" s="72"/>
      <c r="N511" s="72"/>
      <c r="O511" s="72"/>
      <c r="P511" s="72"/>
    </row>
    <row r="512" spans="1:16" ht="36" customHeight="1">
      <c r="A512" s="83" t="s">
        <v>295</v>
      </c>
      <c r="B512" s="84"/>
      <c r="C512" s="84"/>
      <c r="D512" s="84"/>
      <c r="E512" s="84"/>
      <c r="F512" s="91"/>
      <c r="G512" s="66" t="s">
        <v>296</v>
      </c>
      <c r="H512" s="66" t="s">
        <v>588</v>
      </c>
      <c r="I512" s="66" t="s">
        <v>589</v>
      </c>
      <c r="J512" s="66" t="s">
        <v>300</v>
      </c>
      <c r="K512" s="66" t="s">
        <v>356</v>
      </c>
      <c r="L512" s="68"/>
      <c r="M512" s="67"/>
      <c r="N512" s="72"/>
    </row>
    <row r="513" spans="1:17" s="61" customFormat="1" ht="28.5" customHeight="1">
      <c r="A513" s="406" t="s">
        <v>590</v>
      </c>
      <c r="B513" s="407"/>
      <c r="C513" s="407"/>
      <c r="D513" s="407"/>
      <c r="E513" s="407"/>
      <c r="F513" s="408"/>
      <c r="G513" s="242">
        <v>100</v>
      </c>
      <c r="H513" s="242">
        <v>58.7</v>
      </c>
      <c r="I513" s="242">
        <v>11.1</v>
      </c>
      <c r="J513" s="242">
        <v>20.8</v>
      </c>
      <c r="K513" s="242">
        <v>9.4</v>
      </c>
      <c r="L513" s="73"/>
      <c r="M513" s="72"/>
      <c r="N513" s="60"/>
    </row>
    <row r="514" spans="1:17" s="63" customFormat="1" ht="12" customHeight="1">
      <c r="A514" s="412" t="s">
        <v>591</v>
      </c>
      <c r="B514" s="413"/>
      <c r="C514" s="413"/>
      <c r="D514" s="413"/>
      <c r="E514" s="413"/>
      <c r="F514" s="414"/>
      <c r="G514" s="242">
        <v>100</v>
      </c>
      <c r="H514" s="242">
        <v>2</v>
      </c>
      <c r="I514" s="242">
        <v>6</v>
      </c>
      <c r="J514" s="242">
        <v>81.599999999999994</v>
      </c>
      <c r="K514" s="242">
        <v>10.4</v>
      </c>
      <c r="L514" s="73"/>
      <c r="M514" s="72"/>
      <c r="N514" s="62"/>
    </row>
    <row r="515" spans="1:17" s="68" customFormat="1" ht="12" customHeight="1">
      <c r="A515" s="412" t="s">
        <v>592</v>
      </c>
      <c r="B515" s="413"/>
      <c r="C515" s="413"/>
      <c r="D515" s="413"/>
      <c r="E515" s="413"/>
      <c r="F515" s="414"/>
      <c r="G515" s="242">
        <v>100</v>
      </c>
      <c r="H515" s="242">
        <v>37.799999999999997</v>
      </c>
      <c r="I515" s="242">
        <v>4.4000000000000004</v>
      </c>
      <c r="J515" s="242">
        <v>40.5</v>
      </c>
      <c r="K515" s="242">
        <v>17.3</v>
      </c>
      <c r="L515" s="73"/>
      <c r="M515" s="72"/>
      <c r="N515" s="67"/>
    </row>
    <row r="516" spans="1:17" ht="24" customHeight="1">
      <c r="A516" s="406" t="s">
        <v>593</v>
      </c>
      <c r="B516" s="407"/>
      <c r="C516" s="407"/>
      <c r="D516" s="407"/>
      <c r="E516" s="407"/>
      <c r="F516" s="408"/>
      <c r="G516" s="242">
        <v>100</v>
      </c>
      <c r="H516" s="242">
        <v>15.9</v>
      </c>
      <c r="I516" s="242">
        <v>21.7</v>
      </c>
      <c r="J516" s="242">
        <v>52</v>
      </c>
      <c r="K516" s="242">
        <v>10.4</v>
      </c>
      <c r="M516" s="72"/>
      <c r="N516" s="72"/>
    </row>
    <row r="517" spans="1:17">
      <c r="A517" s="226" t="s">
        <v>594</v>
      </c>
      <c r="B517" s="227"/>
      <c r="C517" s="227"/>
      <c r="D517" s="227"/>
      <c r="E517" s="227"/>
      <c r="F517" s="228"/>
      <c r="G517" s="242">
        <v>100</v>
      </c>
      <c r="H517" s="242">
        <v>11.2</v>
      </c>
      <c r="I517" s="242">
        <v>17</v>
      </c>
      <c r="J517" s="242">
        <v>61.6</v>
      </c>
      <c r="K517" s="242">
        <v>10.199999999999999</v>
      </c>
      <c r="M517" s="72"/>
      <c r="N517" s="72"/>
    </row>
    <row r="518" spans="1:17" ht="10.9" customHeight="1">
      <c r="A518" s="72"/>
      <c r="B518" s="72"/>
      <c r="C518" s="72"/>
      <c r="D518" s="72"/>
      <c r="E518" s="72"/>
      <c r="F518" s="72"/>
      <c r="G518" s="236"/>
      <c r="H518" s="236"/>
      <c r="I518" s="236"/>
      <c r="J518" s="236"/>
      <c r="K518" s="236"/>
      <c r="M518" s="72"/>
      <c r="N518" s="72"/>
    </row>
    <row r="519" spans="1:17" s="63" customFormat="1" ht="10.9" customHeight="1">
      <c r="A519" s="72"/>
      <c r="B519" s="72"/>
      <c r="C519" s="72"/>
      <c r="D519" s="72"/>
      <c r="E519" s="72"/>
      <c r="F519" s="72"/>
      <c r="G519" s="72"/>
      <c r="H519" s="72"/>
      <c r="I519" s="72"/>
      <c r="J519" s="72"/>
      <c r="K519" s="72"/>
      <c r="L519" s="72"/>
      <c r="M519" s="73"/>
    </row>
    <row r="520" spans="1:17" s="63" customFormat="1" ht="14.25">
      <c r="A520" s="89" t="s">
        <v>898</v>
      </c>
      <c r="B520" s="60"/>
      <c r="C520" s="60"/>
      <c r="D520" s="60"/>
      <c r="E520" s="60"/>
      <c r="F520" s="60"/>
      <c r="G520" s="60"/>
      <c r="H520" s="60"/>
      <c r="I520" s="60"/>
      <c r="J520" s="60"/>
      <c r="K520" s="60"/>
      <c r="L520" s="60"/>
      <c r="M520" s="61"/>
      <c r="N520" s="62"/>
    </row>
    <row r="521" spans="1:17" s="63" customFormat="1" ht="13.5">
      <c r="A521" s="62" t="s">
        <v>595</v>
      </c>
      <c r="C521" s="62"/>
      <c r="D521" s="62"/>
      <c r="E521" s="62"/>
      <c r="F521" s="62"/>
      <c r="G521" s="62"/>
      <c r="H521" s="62"/>
      <c r="I521" s="62"/>
      <c r="J521" s="62"/>
      <c r="K521" s="62"/>
      <c r="L521" s="62"/>
      <c r="N521" s="62"/>
    </row>
    <row r="522" spans="1:17" s="68" customFormat="1" ht="13.5" customHeight="1">
      <c r="A522" s="62" t="s">
        <v>584</v>
      </c>
      <c r="B522" s="63"/>
      <c r="C522" s="62"/>
      <c r="D522" s="62"/>
      <c r="E522" s="62"/>
      <c r="F522" s="62"/>
      <c r="G522" s="62"/>
      <c r="H522" s="62"/>
      <c r="I522" s="62"/>
      <c r="J522" s="62"/>
      <c r="K522" s="62"/>
      <c r="L522" s="62"/>
      <c r="M522" s="63"/>
    </row>
    <row r="523" spans="1:17" s="63" customFormat="1" ht="36" customHeight="1">
      <c r="A523" s="64"/>
      <c r="B523" s="65"/>
      <c r="C523" s="66" t="s">
        <v>276</v>
      </c>
      <c r="D523" s="66" t="s">
        <v>439</v>
      </c>
      <c r="E523" s="66" t="s">
        <v>440</v>
      </c>
      <c r="F523" s="66" t="s">
        <v>441</v>
      </c>
      <c r="G523" s="66" t="s">
        <v>2</v>
      </c>
      <c r="H523" s="66" t="s">
        <v>442</v>
      </c>
      <c r="I523" s="67"/>
      <c r="J523" s="67"/>
      <c r="K523" s="67"/>
      <c r="L523" s="67"/>
      <c r="M523" s="67"/>
      <c r="N523" s="67"/>
      <c r="O523" s="67"/>
      <c r="P523" s="68"/>
      <c r="Q523" s="62"/>
    </row>
    <row r="524" spans="1:17" s="68" customFormat="1" ht="12" customHeight="1">
      <c r="A524" s="69" t="s">
        <v>279</v>
      </c>
      <c r="B524" s="70"/>
      <c r="C524" s="242">
        <v>100</v>
      </c>
      <c r="D524" s="242">
        <v>43.9</v>
      </c>
      <c r="E524" s="242">
        <v>32</v>
      </c>
      <c r="F524" s="242">
        <v>20.6</v>
      </c>
      <c r="G524" s="242">
        <v>3.5</v>
      </c>
      <c r="H524" s="242">
        <v>75.900000000000006</v>
      </c>
      <c r="I524" s="72"/>
      <c r="J524" s="72"/>
      <c r="K524" s="72"/>
      <c r="L524" s="72"/>
      <c r="M524" s="72"/>
      <c r="N524" s="72"/>
      <c r="O524" s="72"/>
      <c r="P524" s="73"/>
      <c r="Q524" s="67"/>
    </row>
    <row r="525" spans="1:17">
      <c r="A525" s="74" t="s">
        <v>280</v>
      </c>
      <c r="B525" s="75"/>
      <c r="C525" s="244">
        <v>100</v>
      </c>
      <c r="D525" s="244">
        <v>44.9</v>
      </c>
      <c r="E525" s="244">
        <v>32.299999999999997</v>
      </c>
      <c r="F525" s="244">
        <v>20.2</v>
      </c>
      <c r="G525" s="244">
        <v>2.5</v>
      </c>
      <c r="H525" s="244">
        <v>77.199999999999989</v>
      </c>
      <c r="I525" s="72"/>
      <c r="J525" s="72"/>
      <c r="K525" s="72"/>
      <c r="L525" s="72"/>
      <c r="M525" s="72"/>
      <c r="N525" s="72"/>
      <c r="O525" s="72"/>
      <c r="P525" s="72"/>
    </row>
    <row r="526" spans="1:17">
      <c r="A526" s="77" t="s">
        <v>281</v>
      </c>
      <c r="B526" s="78"/>
      <c r="C526" s="245">
        <v>100</v>
      </c>
      <c r="D526" s="245">
        <v>43.5</v>
      </c>
      <c r="E526" s="245">
        <v>31.6</v>
      </c>
      <c r="F526" s="245">
        <v>21.1</v>
      </c>
      <c r="G526" s="245">
        <v>3.9</v>
      </c>
      <c r="H526" s="245">
        <v>75.099999999999994</v>
      </c>
      <c r="I526" s="72"/>
      <c r="J526" s="72"/>
      <c r="K526" s="72"/>
      <c r="L526" s="72"/>
      <c r="M526" s="72"/>
      <c r="N526" s="72"/>
      <c r="O526" s="72"/>
      <c r="P526" s="72"/>
    </row>
    <row r="527" spans="1:17">
      <c r="A527" s="77" t="s">
        <v>282</v>
      </c>
      <c r="B527" s="78"/>
      <c r="C527" s="245">
        <v>100</v>
      </c>
      <c r="D527" s="245">
        <v>42.8</v>
      </c>
      <c r="E527" s="245">
        <v>32.5</v>
      </c>
      <c r="F527" s="245">
        <v>20</v>
      </c>
      <c r="G527" s="245">
        <v>4.5999999999999996</v>
      </c>
      <c r="H527" s="245">
        <v>75.3</v>
      </c>
      <c r="I527" s="72"/>
      <c r="J527" s="72"/>
      <c r="K527" s="72"/>
      <c r="L527" s="72"/>
      <c r="M527" s="72"/>
      <c r="N527" s="72"/>
      <c r="O527" s="72"/>
      <c r="P527" s="72"/>
    </row>
    <row r="528" spans="1:17">
      <c r="A528" s="80" t="s">
        <v>283</v>
      </c>
      <c r="B528" s="81"/>
      <c r="C528" s="246">
        <v>100</v>
      </c>
      <c r="D528" s="246">
        <v>43.2</v>
      </c>
      <c r="E528" s="246">
        <v>31.4</v>
      </c>
      <c r="F528" s="246">
        <v>20.8</v>
      </c>
      <c r="G528" s="246">
        <v>4.5999999999999996</v>
      </c>
      <c r="H528" s="246">
        <v>74.599999999999994</v>
      </c>
      <c r="I528" s="72"/>
      <c r="J528" s="72"/>
      <c r="K528" s="72"/>
      <c r="L528" s="72"/>
      <c r="M528" s="72"/>
      <c r="N528" s="72"/>
      <c r="O528" s="72"/>
      <c r="P528" s="72"/>
    </row>
    <row r="529" spans="1:16">
      <c r="A529" s="74" t="s">
        <v>284</v>
      </c>
      <c r="B529" s="75"/>
      <c r="C529" s="244">
        <v>100</v>
      </c>
      <c r="D529" s="244">
        <v>39</v>
      </c>
      <c r="E529" s="244">
        <v>34</v>
      </c>
      <c r="F529" s="244">
        <v>24.2</v>
      </c>
      <c r="G529" s="244">
        <v>2.8</v>
      </c>
      <c r="H529" s="244">
        <v>73</v>
      </c>
      <c r="I529" s="72"/>
      <c r="J529" s="72"/>
      <c r="K529" s="72"/>
      <c r="L529" s="72"/>
      <c r="M529" s="72"/>
      <c r="N529" s="72"/>
      <c r="O529" s="72"/>
      <c r="P529" s="72"/>
    </row>
    <row r="530" spans="1:16">
      <c r="A530" s="77" t="s">
        <v>261</v>
      </c>
      <c r="B530" s="78"/>
      <c r="C530" s="245">
        <v>100</v>
      </c>
      <c r="D530" s="245">
        <v>47.8</v>
      </c>
      <c r="E530" s="245">
        <v>30.4</v>
      </c>
      <c r="F530" s="245">
        <v>17.7</v>
      </c>
      <c r="G530" s="245">
        <v>4.0999999999999996</v>
      </c>
      <c r="H530" s="245">
        <v>78.199999999999989</v>
      </c>
      <c r="I530" s="72"/>
      <c r="J530" s="72"/>
      <c r="K530" s="72"/>
      <c r="L530" s="72"/>
      <c r="M530" s="72"/>
      <c r="N530" s="72"/>
      <c r="O530" s="72"/>
      <c r="P530" s="72"/>
    </row>
    <row r="531" spans="1:16">
      <c r="A531" s="80" t="s">
        <v>285</v>
      </c>
      <c r="B531" s="81"/>
      <c r="C531" s="246">
        <v>100</v>
      </c>
      <c r="D531" s="246">
        <v>41.4</v>
      </c>
      <c r="E531" s="246">
        <v>30.6</v>
      </c>
      <c r="F531" s="246">
        <v>28</v>
      </c>
      <c r="G531" s="246">
        <v>0</v>
      </c>
      <c r="H531" s="246">
        <v>72</v>
      </c>
      <c r="I531" s="72"/>
      <c r="J531" s="72"/>
      <c r="K531" s="72"/>
      <c r="L531" s="72"/>
      <c r="M531" s="72"/>
      <c r="N531" s="72"/>
      <c r="O531" s="72"/>
      <c r="P531" s="72"/>
    </row>
    <row r="532" spans="1:16">
      <c r="A532" s="74" t="s">
        <v>286</v>
      </c>
      <c r="B532" s="75"/>
      <c r="C532" s="244">
        <v>100</v>
      </c>
      <c r="D532" s="244">
        <v>34.799999999999997</v>
      </c>
      <c r="E532" s="244">
        <v>29.7</v>
      </c>
      <c r="F532" s="244">
        <v>35.5</v>
      </c>
      <c r="G532" s="244">
        <v>0</v>
      </c>
      <c r="H532" s="244">
        <v>64.5</v>
      </c>
      <c r="I532" s="72"/>
      <c r="J532" s="72"/>
      <c r="K532" s="72"/>
      <c r="L532" s="72"/>
      <c r="M532" s="72"/>
      <c r="N532" s="72"/>
      <c r="O532" s="72"/>
      <c r="P532" s="72"/>
    </row>
    <row r="533" spans="1:16">
      <c r="A533" s="77" t="s">
        <v>287</v>
      </c>
      <c r="B533" s="78"/>
      <c r="C533" s="245">
        <v>100</v>
      </c>
      <c r="D533" s="245">
        <v>36.299999999999997</v>
      </c>
      <c r="E533" s="245">
        <v>33.5</v>
      </c>
      <c r="F533" s="245">
        <v>30.2</v>
      </c>
      <c r="G533" s="245">
        <v>0</v>
      </c>
      <c r="H533" s="245">
        <v>69.8</v>
      </c>
      <c r="I533" s="72"/>
      <c r="J533" s="72"/>
      <c r="K533" s="72"/>
      <c r="L533" s="72"/>
      <c r="M533" s="72"/>
      <c r="N533" s="72"/>
      <c r="O533" s="72"/>
      <c r="P533" s="72"/>
    </row>
    <row r="534" spans="1:16">
      <c r="A534" s="77" t="s">
        <v>288</v>
      </c>
      <c r="B534" s="78"/>
      <c r="C534" s="245">
        <v>100</v>
      </c>
      <c r="D534" s="245">
        <v>38.200000000000003</v>
      </c>
      <c r="E534" s="245">
        <v>34</v>
      </c>
      <c r="F534" s="245">
        <v>27.2</v>
      </c>
      <c r="G534" s="245">
        <v>0.5</v>
      </c>
      <c r="H534" s="245">
        <v>72.2</v>
      </c>
      <c r="I534" s="72"/>
      <c r="J534" s="72"/>
      <c r="K534" s="72"/>
      <c r="L534" s="72"/>
      <c r="M534" s="72"/>
      <c r="N534" s="72"/>
      <c r="O534" s="72"/>
      <c r="P534" s="72"/>
    </row>
    <row r="535" spans="1:16">
      <c r="A535" s="77" t="s">
        <v>289</v>
      </c>
      <c r="B535" s="78"/>
      <c r="C535" s="245">
        <v>100</v>
      </c>
      <c r="D535" s="245">
        <v>39.299999999999997</v>
      </c>
      <c r="E535" s="245">
        <v>34.700000000000003</v>
      </c>
      <c r="F535" s="245">
        <v>25.6</v>
      </c>
      <c r="G535" s="245">
        <v>0.4</v>
      </c>
      <c r="H535" s="245">
        <v>74</v>
      </c>
      <c r="I535" s="72"/>
      <c r="J535" s="72"/>
      <c r="K535" s="72"/>
      <c r="L535" s="72"/>
      <c r="M535" s="72"/>
      <c r="N535" s="72"/>
      <c r="O535" s="72"/>
      <c r="P535" s="72"/>
    </row>
    <row r="536" spans="1:16">
      <c r="A536" s="77" t="s">
        <v>290</v>
      </c>
      <c r="B536" s="78"/>
      <c r="C536" s="245">
        <v>100</v>
      </c>
      <c r="D536" s="245">
        <v>43.5</v>
      </c>
      <c r="E536" s="245">
        <v>35</v>
      </c>
      <c r="F536" s="245">
        <v>20.5</v>
      </c>
      <c r="G536" s="245">
        <v>1</v>
      </c>
      <c r="H536" s="245">
        <v>78.5</v>
      </c>
      <c r="I536" s="72"/>
      <c r="J536" s="72"/>
      <c r="K536" s="72"/>
      <c r="L536" s="72"/>
      <c r="M536" s="72"/>
      <c r="N536" s="72"/>
      <c r="O536" s="72"/>
      <c r="P536" s="72"/>
    </row>
    <row r="537" spans="1:16">
      <c r="A537" s="77" t="s">
        <v>291</v>
      </c>
      <c r="B537" s="78"/>
      <c r="C537" s="245">
        <v>100</v>
      </c>
      <c r="D537" s="245">
        <v>45.2</v>
      </c>
      <c r="E537" s="245">
        <v>34.200000000000003</v>
      </c>
      <c r="F537" s="245">
        <v>18.5</v>
      </c>
      <c r="G537" s="245">
        <v>2.1</v>
      </c>
      <c r="H537" s="245">
        <v>79.400000000000006</v>
      </c>
      <c r="I537" s="72"/>
      <c r="J537" s="72"/>
      <c r="K537" s="72"/>
      <c r="L537" s="72"/>
      <c r="M537" s="72"/>
      <c r="N537" s="72"/>
      <c r="O537" s="72"/>
      <c r="P537" s="72"/>
    </row>
    <row r="538" spans="1:16">
      <c r="A538" s="80" t="s">
        <v>292</v>
      </c>
      <c r="B538" s="81"/>
      <c r="C538" s="246">
        <v>100</v>
      </c>
      <c r="D538" s="246">
        <v>47.8</v>
      </c>
      <c r="E538" s="246">
        <v>27.9</v>
      </c>
      <c r="F538" s="246">
        <v>16.3</v>
      </c>
      <c r="G538" s="246">
        <v>7.9</v>
      </c>
      <c r="H538" s="246">
        <v>75.699999999999989</v>
      </c>
      <c r="I538" s="72"/>
      <c r="J538" s="72"/>
      <c r="K538" s="72"/>
      <c r="L538" s="72"/>
      <c r="M538" s="72"/>
      <c r="N538" s="72"/>
      <c r="O538" s="72"/>
      <c r="P538" s="72"/>
    </row>
    <row r="539" spans="1:16">
      <c r="A539" s="110"/>
      <c r="B539" s="88"/>
      <c r="C539" s="88"/>
      <c r="D539" s="88"/>
      <c r="E539" s="88"/>
      <c r="F539" s="88"/>
      <c r="G539" s="88"/>
      <c r="H539" s="88"/>
      <c r="I539" s="72"/>
      <c r="J539" s="72"/>
      <c r="K539" s="72"/>
      <c r="L539" s="72"/>
      <c r="M539" s="72"/>
      <c r="N539" s="72"/>
      <c r="O539" s="72"/>
      <c r="P539" s="72"/>
    </row>
    <row r="540" spans="1:16" ht="36.75" customHeight="1">
      <c r="A540" s="83" t="s">
        <v>295</v>
      </c>
      <c r="B540" s="84"/>
      <c r="C540" s="84"/>
      <c r="D540" s="84"/>
      <c r="E540" s="84"/>
      <c r="F540" s="84"/>
      <c r="G540" s="84"/>
      <c r="H540" s="84"/>
      <c r="I540" s="66" t="s">
        <v>296</v>
      </c>
      <c r="J540" s="66" t="s">
        <v>335</v>
      </c>
      <c r="K540" s="66" t="s">
        <v>336</v>
      </c>
      <c r="L540" s="66" t="s">
        <v>5</v>
      </c>
      <c r="M540" s="66" t="s">
        <v>2</v>
      </c>
    </row>
    <row r="541" spans="1:16">
      <c r="A541" s="226" t="s">
        <v>596</v>
      </c>
      <c r="B541" s="227"/>
      <c r="C541" s="227"/>
      <c r="D541" s="227"/>
      <c r="E541" s="227"/>
      <c r="F541" s="227"/>
      <c r="G541" s="227"/>
      <c r="H541" s="227"/>
      <c r="I541" s="242">
        <v>100</v>
      </c>
      <c r="J541" s="242">
        <v>70.7</v>
      </c>
      <c r="K541" s="242">
        <v>19.7</v>
      </c>
      <c r="L541" s="242">
        <v>7.6</v>
      </c>
      <c r="M541" s="242">
        <v>1.9</v>
      </c>
    </row>
    <row r="542" spans="1:16">
      <c r="A542" s="226" t="s">
        <v>597</v>
      </c>
      <c r="B542" s="227"/>
      <c r="C542" s="227"/>
      <c r="D542" s="227"/>
      <c r="E542" s="227"/>
      <c r="F542" s="227"/>
      <c r="G542" s="227"/>
      <c r="H542" s="227"/>
      <c r="I542" s="242">
        <v>100</v>
      </c>
      <c r="J542" s="242">
        <v>38.799999999999997</v>
      </c>
      <c r="K542" s="242">
        <v>39.200000000000003</v>
      </c>
      <c r="L542" s="242">
        <v>18.8</v>
      </c>
      <c r="M542" s="242">
        <v>3.2</v>
      </c>
    </row>
    <row r="543" spans="1:16">
      <c r="A543" s="226" t="s">
        <v>598</v>
      </c>
      <c r="B543" s="227"/>
      <c r="C543" s="227"/>
      <c r="D543" s="227"/>
      <c r="E543" s="227"/>
      <c r="F543" s="227"/>
      <c r="G543" s="227"/>
      <c r="H543" s="227"/>
      <c r="I543" s="242">
        <v>100</v>
      </c>
      <c r="J543" s="242">
        <v>45.6</v>
      </c>
      <c r="K543" s="242">
        <v>35.799999999999997</v>
      </c>
      <c r="L543" s="242">
        <v>14.8</v>
      </c>
      <c r="M543" s="242">
        <v>3.8</v>
      </c>
    </row>
    <row r="544" spans="1:16">
      <c r="A544" s="406" t="s">
        <v>599</v>
      </c>
      <c r="B544" s="407"/>
      <c r="C544" s="407"/>
      <c r="D544" s="407"/>
      <c r="E544" s="407"/>
      <c r="F544" s="407"/>
      <c r="G544" s="407"/>
      <c r="H544" s="408"/>
      <c r="I544" s="242">
        <v>100</v>
      </c>
      <c r="J544" s="242">
        <v>37.1</v>
      </c>
      <c r="K544" s="242">
        <v>23.5</v>
      </c>
      <c r="L544" s="242">
        <v>36.1</v>
      </c>
      <c r="M544" s="242">
        <v>3.3</v>
      </c>
    </row>
    <row r="545" spans="1:17" ht="26.25" customHeight="1">
      <c r="A545" s="415" t="s">
        <v>600</v>
      </c>
      <c r="B545" s="416"/>
      <c r="C545" s="416"/>
      <c r="D545" s="416"/>
      <c r="E545" s="416"/>
      <c r="F545" s="416"/>
      <c r="G545" s="416"/>
      <c r="H545" s="417"/>
      <c r="I545" s="242">
        <v>100</v>
      </c>
      <c r="J545" s="242">
        <v>63</v>
      </c>
      <c r="K545" s="242">
        <v>26.9</v>
      </c>
      <c r="L545" s="242">
        <v>6.5</v>
      </c>
      <c r="M545" s="242">
        <v>3.6</v>
      </c>
    </row>
    <row r="546" spans="1:17">
      <c r="A546" s="226" t="s">
        <v>601</v>
      </c>
      <c r="B546" s="227"/>
      <c r="C546" s="227"/>
      <c r="D546" s="227"/>
      <c r="E546" s="227"/>
      <c r="F546" s="227"/>
      <c r="G546" s="227"/>
      <c r="H546" s="227"/>
      <c r="I546" s="242">
        <v>100</v>
      </c>
      <c r="J546" s="242">
        <v>21.7</v>
      </c>
      <c r="K546" s="242">
        <v>46.7</v>
      </c>
      <c r="L546" s="242">
        <v>27.5</v>
      </c>
      <c r="M546" s="242">
        <v>4.0999999999999996</v>
      </c>
    </row>
    <row r="547" spans="1:17">
      <c r="A547" s="226" t="s">
        <v>602</v>
      </c>
      <c r="B547" s="227"/>
      <c r="C547" s="227"/>
      <c r="D547" s="227"/>
      <c r="E547" s="227"/>
      <c r="F547" s="227"/>
      <c r="G547" s="227"/>
      <c r="H547" s="227"/>
      <c r="I547" s="242">
        <v>100</v>
      </c>
      <c r="J547" s="242">
        <v>20.7</v>
      </c>
      <c r="K547" s="242">
        <v>50.5</v>
      </c>
      <c r="L547" s="242">
        <v>24.3</v>
      </c>
      <c r="M547" s="242">
        <v>4.5</v>
      </c>
    </row>
    <row r="548" spans="1:17">
      <c r="A548" s="226" t="s">
        <v>603</v>
      </c>
      <c r="B548" s="227"/>
      <c r="C548" s="227"/>
      <c r="D548" s="227"/>
      <c r="E548" s="227"/>
      <c r="F548" s="227"/>
      <c r="G548" s="227"/>
      <c r="H548" s="227"/>
      <c r="I548" s="242">
        <v>100</v>
      </c>
      <c r="J548" s="242">
        <v>44.2</v>
      </c>
      <c r="K548" s="242">
        <v>33.700000000000003</v>
      </c>
      <c r="L548" s="242">
        <v>18</v>
      </c>
      <c r="M548" s="242">
        <v>4.0999999999999996</v>
      </c>
    </row>
    <row r="549" spans="1:17">
      <c r="A549" s="226" t="s">
        <v>862</v>
      </c>
      <c r="B549" s="227"/>
      <c r="C549" s="227"/>
      <c r="D549" s="227"/>
      <c r="E549" s="227"/>
      <c r="F549" s="227"/>
      <c r="G549" s="227"/>
      <c r="H549" s="227"/>
      <c r="I549" s="242">
        <v>100</v>
      </c>
      <c r="J549" s="242">
        <v>17</v>
      </c>
      <c r="K549" s="242">
        <v>31.1</v>
      </c>
      <c r="L549" s="242">
        <v>47.2</v>
      </c>
      <c r="M549" s="242">
        <v>4.5999999999999996</v>
      </c>
    </row>
    <row r="550" spans="1:17" s="63" customFormat="1" ht="28.5" customHeight="1">
      <c r="A550" s="406" t="s">
        <v>604</v>
      </c>
      <c r="B550" s="407"/>
      <c r="C550" s="407"/>
      <c r="D550" s="407"/>
      <c r="E550" s="407"/>
      <c r="F550" s="407"/>
      <c r="G550" s="407"/>
      <c r="H550" s="408"/>
      <c r="I550" s="242">
        <v>100</v>
      </c>
      <c r="J550" s="242">
        <v>80.099999999999994</v>
      </c>
      <c r="K550" s="242">
        <v>12.8</v>
      </c>
      <c r="L550" s="242">
        <v>4.8</v>
      </c>
      <c r="M550" s="242">
        <v>2.2999999999999998</v>
      </c>
    </row>
    <row r="551" spans="1:17" s="63" customFormat="1" ht="12" customHeight="1">
      <c r="A551" s="72"/>
      <c r="B551" s="72"/>
      <c r="C551" s="72"/>
      <c r="D551" s="72"/>
      <c r="E551" s="72"/>
      <c r="F551" s="72"/>
      <c r="G551" s="72"/>
      <c r="H551" s="72"/>
      <c r="I551" s="235"/>
      <c r="J551" s="235"/>
      <c r="K551" s="235"/>
      <c r="L551" s="235"/>
      <c r="M551" s="234"/>
    </row>
    <row r="552" spans="1:17" s="63" customFormat="1" ht="12" customHeight="1">
      <c r="A552" s="72"/>
      <c r="B552" s="72"/>
      <c r="C552" s="72"/>
      <c r="D552" s="72"/>
      <c r="E552" s="72"/>
      <c r="F552" s="72"/>
      <c r="G552" s="72"/>
      <c r="H552" s="72"/>
      <c r="I552" s="72"/>
      <c r="J552" s="72"/>
      <c r="K552" s="72"/>
      <c r="L552" s="72"/>
      <c r="M552" s="72"/>
    </row>
    <row r="553" spans="1:17" s="68" customFormat="1" ht="14.25" customHeight="1">
      <c r="A553" s="89" t="s">
        <v>899</v>
      </c>
      <c r="B553" s="60"/>
      <c r="C553" s="60"/>
      <c r="D553" s="60"/>
      <c r="E553" s="60"/>
      <c r="F553" s="60"/>
      <c r="G553" s="60"/>
      <c r="H553" s="60"/>
      <c r="I553" s="60"/>
      <c r="J553" s="60"/>
      <c r="K553" s="60"/>
      <c r="L553" s="60"/>
      <c r="M553" s="60"/>
      <c r="N553" s="67"/>
    </row>
    <row r="554" spans="1:17" ht="13.5">
      <c r="A554" s="62" t="s">
        <v>605</v>
      </c>
      <c r="B554" s="62"/>
      <c r="C554" s="62"/>
      <c r="D554" s="62"/>
      <c r="E554" s="62"/>
      <c r="F554" s="62"/>
      <c r="G554" s="62"/>
      <c r="H554" s="62"/>
      <c r="I554" s="62"/>
      <c r="J554" s="62"/>
      <c r="K554" s="62"/>
      <c r="L554" s="62"/>
      <c r="M554" s="63"/>
      <c r="N554" s="72"/>
    </row>
    <row r="555" spans="1:17" ht="13.5">
      <c r="A555" s="62" t="s">
        <v>584</v>
      </c>
      <c r="B555" s="62"/>
      <c r="C555" s="62"/>
      <c r="D555" s="62"/>
      <c r="E555" s="62"/>
      <c r="F555" s="62"/>
      <c r="G555" s="62"/>
      <c r="H555" s="62"/>
      <c r="I555" s="62"/>
      <c r="J555" s="62"/>
      <c r="K555" s="62"/>
      <c r="L555" s="62"/>
      <c r="M555" s="63"/>
      <c r="N555" s="72"/>
    </row>
    <row r="556" spans="1:17" s="63" customFormat="1" ht="36" customHeight="1">
      <c r="A556" s="64"/>
      <c r="B556" s="65"/>
      <c r="C556" s="66" t="s">
        <v>276</v>
      </c>
      <c r="D556" s="66" t="s">
        <v>439</v>
      </c>
      <c r="E556" s="66" t="s">
        <v>440</v>
      </c>
      <c r="F556" s="66" t="s">
        <v>441</v>
      </c>
      <c r="G556" s="66" t="s">
        <v>2</v>
      </c>
      <c r="H556" s="66" t="s">
        <v>442</v>
      </c>
      <c r="I556" s="67"/>
      <c r="J556" s="67"/>
      <c r="K556" s="67"/>
      <c r="L556" s="67"/>
      <c r="M556" s="67"/>
      <c r="N556" s="67"/>
      <c r="O556" s="67"/>
      <c r="P556" s="68"/>
      <c r="Q556" s="62"/>
    </row>
    <row r="557" spans="1:17" s="68" customFormat="1" ht="12" customHeight="1">
      <c r="A557" s="69" t="s">
        <v>279</v>
      </c>
      <c r="B557" s="70"/>
      <c r="C557" s="242">
        <v>100</v>
      </c>
      <c r="D557" s="242">
        <v>53.8</v>
      </c>
      <c r="E557" s="242">
        <v>27.3</v>
      </c>
      <c r="F557" s="242">
        <v>16</v>
      </c>
      <c r="G557" s="242">
        <v>2.9</v>
      </c>
      <c r="H557" s="242">
        <v>81.099999999999994</v>
      </c>
      <c r="I557" s="72"/>
      <c r="J557" s="72"/>
      <c r="K557" s="72"/>
      <c r="L557" s="72"/>
      <c r="M557" s="72"/>
      <c r="N557" s="72"/>
      <c r="O557" s="72"/>
      <c r="P557" s="73"/>
      <c r="Q557" s="67"/>
    </row>
    <row r="558" spans="1:17">
      <c r="A558" s="74" t="s">
        <v>280</v>
      </c>
      <c r="B558" s="75"/>
      <c r="C558" s="244">
        <v>100</v>
      </c>
      <c r="D558" s="244">
        <v>56.8</v>
      </c>
      <c r="E558" s="244">
        <v>26.4</v>
      </c>
      <c r="F558" s="244">
        <v>14.6</v>
      </c>
      <c r="G558" s="244">
        <v>2.2999999999999998</v>
      </c>
      <c r="H558" s="244">
        <v>83.199999999999989</v>
      </c>
      <c r="I558" s="72"/>
      <c r="J558" s="72"/>
      <c r="K558" s="72"/>
      <c r="L558" s="72"/>
      <c r="M558" s="72"/>
      <c r="N558" s="72"/>
      <c r="O558" s="72"/>
      <c r="P558" s="72"/>
    </row>
    <row r="559" spans="1:17">
      <c r="A559" s="77" t="s">
        <v>281</v>
      </c>
      <c r="B559" s="78"/>
      <c r="C559" s="245">
        <v>100</v>
      </c>
      <c r="D559" s="245">
        <v>51.9</v>
      </c>
      <c r="E559" s="245">
        <v>28.1</v>
      </c>
      <c r="F559" s="245">
        <v>17.399999999999999</v>
      </c>
      <c r="G559" s="245">
        <v>2.7</v>
      </c>
      <c r="H559" s="245">
        <v>80</v>
      </c>
      <c r="I559" s="72"/>
      <c r="J559" s="72"/>
      <c r="K559" s="72"/>
      <c r="L559" s="72"/>
      <c r="M559" s="72"/>
      <c r="N559" s="72"/>
      <c r="O559" s="72"/>
      <c r="P559" s="72"/>
    </row>
    <row r="560" spans="1:17">
      <c r="A560" s="77" t="s">
        <v>282</v>
      </c>
      <c r="B560" s="78"/>
      <c r="C560" s="245">
        <v>100</v>
      </c>
      <c r="D560" s="245">
        <v>51.4</v>
      </c>
      <c r="E560" s="245">
        <v>28.8</v>
      </c>
      <c r="F560" s="245">
        <v>15.6</v>
      </c>
      <c r="G560" s="245">
        <v>4.2</v>
      </c>
      <c r="H560" s="245">
        <v>80.2</v>
      </c>
      <c r="I560" s="72"/>
      <c r="J560" s="72"/>
      <c r="K560" s="72"/>
      <c r="L560" s="72"/>
      <c r="M560" s="72"/>
      <c r="N560" s="72"/>
      <c r="O560" s="72"/>
      <c r="P560" s="72"/>
    </row>
    <row r="561" spans="1:16">
      <c r="A561" s="80" t="s">
        <v>283</v>
      </c>
      <c r="B561" s="81"/>
      <c r="C561" s="246">
        <v>100</v>
      </c>
      <c r="D561" s="246">
        <v>53.4</v>
      </c>
      <c r="E561" s="246">
        <v>25.9</v>
      </c>
      <c r="F561" s="246">
        <v>16.3</v>
      </c>
      <c r="G561" s="246">
        <v>4.3</v>
      </c>
      <c r="H561" s="246">
        <v>79.3</v>
      </c>
      <c r="I561" s="72"/>
      <c r="J561" s="72"/>
      <c r="K561" s="72"/>
      <c r="L561" s="72"/>
      <c r="M561" s="72"/>
      <c r="N561" s="72"/>
      <c r="O561" s="72"/>
      <c r="P561" s="72"/>
    </row>
    <row r="562" spans="1:16">
      <c r="A562" s="74" t="s">
        <v>284</v>
      </c>
      <c r="B562" s="75"/>
      <c r="C562" s="244">
        <v>100</v>
      </c>
      <c r="D562" s="244">
        <v>52.4</v>
      </c>
      <c r="E562" s="244">
        <v>28.3</v>
      </c>
      <c r="F562" s="244">
        <v>17.2</v>
      </c>
      <c r="G562" s="244">
        <v>2.1</v>
      </c>
      <c r="H562" s="244">
        <v>80.7</v>
      </c>
      <c r="I562" s="72"/>
      <c r="J562" s="72"/>
      <c r="K562" s="72"/>
      <c r="L562" s="72"/>
      <c r="M562" s="72"/>
      <c r="N562" s="72"/>
      <c r="O562" s="72"/>
      <c r="P562" s="72"/>
    </row>
    <row r="563" spans="1:16">
      <c r="A563" s="77" t="s">
        <v>261</v>
      </c>
      <c r="B563" s="78"/>
      <c r="C563" s="245">
        <v>100</v>
      </c>
      <c r="D563" s="245">
        <v>55</v>
      </c>
      <c r="E563" s="245">
        <v>26.6</v>
      </c>
      <c r="F563" s="245">
        <v>15</v>
      </c>
      <c r="G563" s="245">
        <v>3.5</v>
      </c>
      <c r="H563" s="245">
        <v>81.599999999999994</v>
      </c>
      <c r="I563" s="72"/>
      <c r="J563" s="72"/>
      <c r="K563" s="72"/>
      <c r="L563" s="72"/>
      <c r="M563" s="72"/>
      <c r="N563" s="72"/>
      <c r="O563" s="72"/>
      <c r="P563" s="72"/>
    </row>
    <row r="564" spans="1:16">
      <c r="A564" s="80" t="s">
        <v>285</v>
      </c>
      <c r="B564" s="81"/>
      <c r="C564" s="246">
        <v>100</v>
      </c>
      <c r="D564" s="246">
        <v>69.5</v>
      </c>
      <c r="E564" s="246">
        <v>9.1999999999999993</v>
      </c>
      <c r="F564" s="246">
        <v>21.3</v>
      </c>
      <c r="G564" s="246">
        <v>0</v>
      </c>
      <c r="H564" s="246">
        <v>78.7</v>
      </c>
      <c r="I564" s="72"/>
      <c r="J564" s="72"/>
      <c r="K564" s="72"/>
      <c r="L564" s="72"/>
      <c r="M564" s="72"/>
      <c r="N564" s="72"/>
      <c r="O564" s="72"/>
      <c r="P564" s="72"/>
    </row>
    <row r="565" spans="1:16">
      <c r="A565" s="74" t="s">
        <v>286</v>
      </c>
      <c r="B565" s="75"/>
      <c r="C565" s="244">
        <v>100</v>
      </c>
      <c r="D565" s="244">
        <v>51.3</v>
      </c>
      <c r="E565" s="244">
        <v>26.8</v>
      </c>
      <c r="F565" s="244">
        <v>22</v>
      </c>
      <c r="G565" s="244">
        <v>0</v>
      </c>
      <c r="H565" s="244">
        <v>78.099999999999994</v>
      </c>
      <c r="I565" s="72"/>
      <c r="J565" s="72"/>
      <c r="K565" s="72"/>
      <c r="L565" s="72"/>
      <c r="M565" s="72"/>
      <c r="N565" s="72"/>
      <c r="O565" s="72"/>
      <c r="P565" s="72"/>
    </row>
    <row r="566" spans="1:16">
      <c r="A566" s="77" t="s">
        <v>287</v>
      </c>
      <c r="B566" s="78"/>
      <c r="C566" s="245">
        <v>100</v>
      </c>
      <c r="D566" s="245">
        <v>51</v>
      </c>
      <c r="E566" s="245">
        <v>29</v>
      </c>
      <c r="F566" s="245">
        <v>19.399999999999999</v>
      </c>
      <c r="G566" s="245">
        <v>0.6</v>
      </c>
      <c r="H566" s="245">
        <v>80</v>
      </c>
      <c r="I566" s="72"/>
      <c r="J566" s="72"/>
      <c r="K566" s="72"/>
      <c r="L566" s="72"/>
      <c r="M566" s="72"/>
      <c r="N566" s="72"/>
      <c r="O566" s="72"/>
      <c r="P566" s="72"/>
    </row>
    <row r="567" spans="1:16">
      <c r="A567" s="77" t="s">
        <v>288</v>
      </c>
      <c r="B567" s="78"/>
      <c r="C567" s="245">
        <v>100</v>
      </c>
      <c r="D567" s="245">
        <v>48.4</v>
      </c>
      <c r="E567" s="245">
        <v>30.1</v>
      </c>
      <c r="F567" s="245">
        <v>21</v>
      </c>
      <c r="G567" s="245">
        <v>0.6</v>
      </c>
      <c r="H567" s="245">
        <v>78.5</v>
      </c>
      <c r="I567" s="72"/>
      <c r="J567" s="72"/>
      <c r="K567" s="72"/>
      <c r="L567" s="72"/>
      <c r="M567" s="72"/>
      <c r="N567" s="72"/>
      <c r="O567" s="72"/>
      <c r="P567" s="72"/>
    </row>
    <row r="568" spans="1:16">
      <c r="A568" s="77" t="s">
        <v>289</v>
      </c>
      <c r="B568" s="78"/>
      <c r="C568" s="245">
        <v>100</v>
      </c>
      <c r="D568" s="245">
        <v>48.9</v>
      </c>
      <c r="E568" s="245">
        <v>31.7</v>
      </c>
      <c r="F568" s="245">
        <v>19.100000000000001</v>
      </c>
      <c r="G568" s="245">
        <v>0.3</v>
      </c>
      <c r="H568" s="245">
        <v>80.599999999999994</v>
      </c>
      <c r="I568" s="72"/>
      <c r="J568" s="72"/>
      <c r="K568" s="72"/>
      <c r="L568" s="72"/>
      <c r="M568" s="72"/>
      <c r="N568" s="72"/>
      <c r="O568" s="72"/>
      <c r="P568" s="72"/>
    </row>
    <row r="569" spans="1:16">
      <c r="A569" s="77" t="s">
        <v>290</v>
      </c>
      <c r="B569" s="78"/>
      <c r="C569" s="245">
        <v>100</v>
      </c>
      <c r="D569" s="245">
        <v>53.2</v>
      </c>
      <c r="E569" s="245">
        <v>29.2</v>
      </c>
      <c r="F569" s="245">
        <v>16.600000000000001</v>
      </c>
      <c r="G569" s="245">
        <v>1</v>
      </c>
      <c r="H569" s="245">
        <v>82.4</v>
      </c>
      <c r="I569" s="72"/>
      <c r="J569" s="72"/>
      <c r="K569" s="72"/>
      <c r="L569" s="72"/>
      <c r="M569" s="72"/>
      <c r="N569" s="72"/>
      <c r="O569" s="72"/>
      <c r="P569" s="72"/>
    </row>
    <row r="570" spans="1:16">
      <c r="A570" s="77" t="s">
        <v>291</v>
      </c>
      <c r="B570" s="78"/>
      <c r="C570" s="245">
        <v>100</v>
      </c>
      <c r="D570" s="245">
        <v>53.9</v>
      </c>
      <c r="E570" s="245">
        <v>29.1</v>
      </c>
      <c r="F570" s="245">
        <v>15.2</v>
      </c>
      <c r="G570" s="245">
        <v>1.8</v>
      </c>
      <c r="H570" s="245">
        <v>83</v>
      </c>
      <c r="I570" s="72"/>
      <c r="J570" s="72"/>
      <c r="K570" s="72"/>
      <c r="L570" s="72"/>
      <c r="M570" s="72"/>
      <c r="N570" s="72"/>
      <c r="O570" s="72"/>
      <c r="P570" s="72"/>
    </row>
    <row r="571" spans="1:16">
      <c r="A571" s="80" t="s">
        <v>292</v>
      </c>
      <c r="B571" s="81"/>
      <c r="C571" s="246">
        <v>100</v>
      </c>
      <c r="D571" s="246">
        <v>57.7</v>
      </c>
      <c r="E571" s="246">
        <v>23</v>
      </c>
      <c r="F571" s="246">
        <v>13</v>
      </c>
      <c r="G571" s="246">
        <v>6.3</v>
      </c>
      <c r="H571" s="246">
        <v>80.7</v>
      </c>
      <c r="I571" s="72"/>
      <c r="J571" s="72"/>
      <c r="K571" s="72"/>
      <c r="L571" s="72"/>
      <c r="M571" s="72"/>
      <c r="N571" s="72"/>
      <c r="O571" s="72"/>
      <c r="P571" s="72"/>
    </row>
    <row r="572" spans="1:16">
      <c r="A572" s="110"/>
      <c r="B572" s="88"/>
      <c r="C572" s="88"/>
      <c r="D572" s="88"/>
      <c r="E572" s="88"/>
      <c r="F572" s="88"/>
      <c r="G572" s="88"/>
      <c r="H572" s="88"/>
      <c r="I572" s="72"/>
      <c r="J572" s="72"/>
      <c r="K572" s="72"/>
      <c r="L572" s="72"/>
      <c r="M572" s="72"/>
      <c r="N572" s="72"/>
      <c r="O572" s="72"/>
      <c r="P572" s="72"/>
    </row>
    <row r="573" spans="1:16" ht="36">
      <c r="A573" s="83" t="s">
        <v>295</v>
      </c>
      <c r="B573" s="84"/>
      <c r="C573" s="84"/>
      <c r="D573" s="84"/>
      <c r="E573" s="84"/>
      <c r="F573" s="84"/>
      <c r="G573" s="84"/>
      <c r="H573" s="66" t="s">
        <v>296</v>
      </c>
      <c r="I573" s="66" t="s">
        <v>335</v>
      </c>
      <c r="J573" s="66" t="s">
        <v>336</v>
      </c>
      <c r="K573" s="66" t="s">
        <v>5</v>
      </c>
      <c r="L573" s="66" t="s">
        <v>98</v>
      </c>
      <c r="M573" s="66" t="s">
        <v>2</v>
      </c>
      <c r="N573" s="72"/>
    </row>
    <row r="574" spans="1:16" ht="24.75" customHeight="1">
      <c r="A574" s="406" t="s">
        <v>606</v>
      </c>
      <c r="B574" s="407"/>
      <c r="C574" s="407"/>
      <c r="D574" s="407"/>
      <c r="E574" s="407"/>
      <c r="F574" s="407"/>
      <c r="G574" s="408"/>
      <c r="H574" s="242">
        <v>100</v>
      </c>
      <c r="I574" s="242">
        <v>47.7</v>
      </c>
      <c r="J574" s="242">
        <v>33.6</v>
      </c>
      <c r="K574" s="242">
        <v>15.2</v>
      </c>
      <c r="L574" s="247"/>
      <c r="M574" s="242">
        <v>3.4</v>
      </c>
    </row>
    <row r="575" spans="1:16" ht="12" customHeight="1">
      <c r="A575" s="226" t="s">
        <v>607</v>
      </c>
      <c r="B575" s="227"/>
      <c r="C575" s="227"/>
      <c r="D575" s="227"/>
      <c r="E575" s="227"/>
      <c r="F575" s="227"/>
      <c r="G575" s="227"/>
      <c r="H575" s="242">
        <v>100</v>
      </c>
      <c r="I575" s="242">
        <v>67.400000000000006</v>
      </c>
      <c r="J575" s="242">
        <v>27.2</v>
      </c>
      <c r="K575" s="242">
        <v>3.4</v>
      </c>
      <c r="L575" s="247"/>
      <c r="M575" s="242">
        <v>2</v>
      </c>
    </row>
    <row r="576" spans="1:16" ht="12" customHeight="1">
      <c r="A576" s="226" t="s">
        <v>608</v>
      </c>
      <c r="B576" s="227"/>
      <c r="C576" s="227"/>
      <c r="D576" s="227"/>
      <c r="E576" s="227"/>
      <c r="F576" s="227"/>
      <c r="G576" s="227"/>
      <c r="H576" s="242">
        <v>100</v>
      </c>
      <c r="I576" s="242">
        <v>76.7</v>
      </c>
      <c r="J576" s="242">
        <v>19.100000000000001</v>
      </c>
      <c r="K576" s="242">
        <v>1.9</v>
      </c>
      <c r="L576" s="247"/>
      <c r="M576" s="242">
        <v>2.2000000000000002</v>
      </c>
    </row>
    <row r="577" spans="1:18" ht="12" customHeight="1">
      <c r="A577" s="226" t="s">
        <v>609</v>
      </c>
      <c r="B577" s="227"/>
      <c r="C577" s="227"/>
      <c r="D577" s="227"/>
      <c r="E577" s="227"/>
      <c r="F577" s="227"/>
      <c r="G577" s="227"/>
      <c r="H577" s="242">
        <v>100</v>
      </c>
      <c r="I577" s="242">
        <v>58.3</v>
      </c>
      <c r="J577" s="242">
        <v>29.5</v>
      </c>
      <c r="K577" s="242">
        <v>8.9</v>
      </c>
      <c r="L577" s="247"/>
      <c r="M577" s="242">
        <v>3.2</v>
      </c>
    </row>
    <row r="578" spans="1:18" ht="12" customHeight="1">
      <c r="A578" s="406" t="s">
        <v>610</v>
      </c>
      <c r="B578" s="407"/>
      <c r="C578" s="407"/>
      <c r="D578" s="407"/>
      <c r="E578" s="407"/>
      <c r="F578" s="407"/>
      <c r="G578" s="408"/>
      <c r="H578" s="242">
        <v>100</v>
      </c>
      <c r="I578" s="242">
        <v>63</v>
      </c>
      <c r="J578" s="242">
        <v>27.8</v>
      </c>
      <c r="K578" s="242">
        <v>6.5</v>
      </c>
      <c r="L578" s="247"/>
      <c r="M578" s="242">
        <v>2.7</v>
      </c>
    </row>
    <row r="579" spans="1:18" s="63" customFormat="1" ht="12" customHeight="1">
      <c r="A579" s="226" t="s">
        <v>611</v>
      </c>
      <c r="B579" s="227"/>
      <c r="C579" s="227"/>
      <c r="D579" s="227"/>
      <c r="E579" s="227"/>
      <c r="F579" s="227"/>
      <c r="G579" s="227"/>
      <c r="H579" s="242">
        <v>100</v>
      </c>
      <c r="I579" s="242">
        <v>52.9</v>
      </c>
      <c r="J579" s="242">
        <v>35.700000000000003</v>
      </c>
      <c r="K579" s="242">
        <v>9.1</v>
      </c>
      <c r="L579" s="247"/>
      <c r="M579" s="242">
        <v>2.2000000000000002</v>
      </c>
    </row>
    <row r="580" spans="1:18" s="63" customFormat="1" ht="12" customHeight="1">
      <c r="A580" s="226" t="s">
        <v>612</v>
      </c>
      <c r="B580" s="227"/>
      <c r="C580" s="227"/>
      <c r="D580" s="227"/>
      <c r="E580" s="227"/>
      <c r="F580" s="227"/>
      <c r="G580" s="227"/>
      <c r="H580" s="242">
        <v>100</v>
      </c>
      <c r="I580" s="242">
        <v>9.8000000000000007</v>
      </c>
      <c r="J580" s="242">
        <v>13.4</v>
      </c>
      <c r="K580" s="242">
        <v>72.5</v>
      </c>
      <c r="L580" s="247"/>
      <c r="M580" s="242">
        <v>4.2</v>
      </c>
    </row>
    <row r="581" spans="1:18" s="68" customFormat="1" ht="28.5" customHeight="1">
      <c r="A581" s="406" t="s">
        <v>613</v>
      </c>
      <c r="B581" s="407"/>
      <c r="C581" s="407"/>
      <c r="D581" s="407"/>
      <c r="E581" s="407"/>
      <c r="F581" s="407"/>
      <c r="G581" s="408"/>
      <c r="H581" s="242">
        <v>100</v>
      </c>
      <c r="I581" s="242">
        <v>45.3</v>
      </c>
      <c r="J581" s="242">
        <v>27.5</v>
      </c>
      <c r="K581" s="242">
        <v>7.2</v>
      </c>
      <c r="L581" s="242">
        <v>17.399999999999999</v>
      </c>
      <c r="M581" s="242">
        <v>2.6</v>
      </c>
    </row>
    <row r="582" spans="1:18" ht="12" customHeight="1">
      <c r="A582" s="72"/>
      <c r="B582" s="72"/>
      <c r="C582" s="72"/>
      <c r="D582" s="72"/>
      <c r="E582" s="72"/>
      <c r="F582" s="72"/>
      <c r="G582" s="72"/>
      <c r="H582" s="72"/>
      <c r="I582" s="72"/>
      <c r="J582" s="72"/>
      <c r="K582" s="72"/>
      <c r="L582" s="72"/>
    </row>
    <row r="583" spans="1:18" ht="14.25">
      <c r="A583" s="60" t="s">
        <v>900</v>
      </c>
      <c r="B583" s="60"/>
      <c r="C583" s="60"/>
      <c r="D583" s="60"/>
      <c r="E583" s="60"/>
      <c r="F583" s="60"/>
      <c r="G583" s="60"/>
      <c r="H583" s="60"/>
      <c r="I583" s="60"/>
      <c r="J583" s="60"/>
      <c r="K583" s="60"/>
      <c r="L583" s="60"/>
      <c r="M583" s="60"/>
    </row>
    <row r="584" spans="1:18" ht="13.5">
      <c r="A584" s="62" t="s">
        <v>614</v>
      </c>
      <c r="B584" s="62"/>
      <c r="C584" s="62"/>
      <c r="D584" s="62"/>
      <c r="E584" s="62"/>
      <c r="F584" s="62"/>
      <c r="G584" s="62"/>
      <c r="H584" s="62"/>
      <c r="I584" s="62"/>
      <c r="J584" s="62"/>
      <c r="K584" s="62"/>
      <c r="L584" s="62"/>
      <c r="M584" s="62"/>
    </row>
    <row r="585" spans="1:18" ht="13.5">
      <c r="A585" s="62" t="s">
        <v>615</v>
      </c>
      <c r="B585" s="62"/>
      <c r="C585" s="62"/>
      <c r="D585" s="62"/>
      <c r="E585" s="62"/>
      <c r="F585" s="62"/>
      <c r="G585" s="62"/>
      <c r="H585" s="62"/>
      <c r="I585" s="62"/>
      <c r="J585" s="62"/>
      <c r="K585" s="62"/>
      <c r="L585" s="62"/>
      <c r="M585" s="62"/>
    </row>
    <row r="586" spans="1:18" s="63" customFormat="1" ht="52.5" customHeight="1">
      <c r="A586" s="64"/>
      <c r="B586" s="65"/>
      <c r="C586" s="66" t="s">
        <v>276</v>
      </c>
      <c r="D586" s="66" t="s">
        <v>616</v>
      </c>
      <c r="E586" s="66" t="s">
        <v>617</v>
      </c>
      <c r="F586" s="66" t="s">
        <v>863</v>
      </c>
      <c r="G586" s="66" t="s">
        <v>864</v>
      </c>
      <c r="H586" s="66" t="s">
        <v>4</v>
      </c>
      <c r="I586" s="66" t="s">
        <v>618</v>
      </c>
      <c r="J586" s="67"/>
      <c r="K586" s="67"/>
      <c r="L586" s="67"/>
      <c r="M586" s="67"/>
      <c r="N586" s="67"/>
      <c r="O586" s="67"/>
      <c r="P586" s="67"/>
      <c r="Q586" s="68"/>
      <c r="R586" s="62"/>
    </row>
    <row r="587" spans="1:18" s="68" customFormat="1" ht="12" customHeight="1">
      <c r="A587" s="69" t="s">
        <v>279</v>
      </c>
      <c r="B587" s="70"/>
      <c r="C587" s="242">
        <v>100</v>
      </c>
      <c r="D587" s="242">
        <v>3.7</v>
      </c>
      <c r="E587" s="242">
        <v>6.9</v>
      </c>
      <c r="F587" s="242">
        <v>9.1</v>
      </c>
      <c r="G587" s="242">
        <v>74.2</v>
      </c>
      <c r="H587" s="242">
        <v>6</v>
      </c>
      <c r="I587" s="242">
        <v>19.700000000000003</v>
      </c>
      <c r="J587" s="72"/>
      <c r="K587" s="72"/>
      <c r="L587" s="72"/>
      <c r="M587" s="72"/>
      <c r="N587" s="72"/>
      <c r="O587" s="72"/>
      <c r="P587" s="72"/>
      <c r="Q587" s="73"/>
      <c r="R587" s="67"/>
    </row>
    <row r="588" spans="1:18">
      <c r="A588" s="74" t="s">
        <v>280</v>
      </c>
      <c r="B588" s="75"/>
      <c r="C588" s="244">
        <v>100</v>
      </c>
      <c r="D588" s="244">
        <v>2.9</v>
      </c>
      <c r="E588" s="244">
        <v>5.7</v>
      </c>
      <c r="F588" s="244">
        <v>7.2</v>
      </c>
      <c r="G588" s="244">
        <v>78.7</v>
      </c>
      <c r="H588" s="244">
        <v>5.5</v>
      </c>
      <c r="I588" s="244">
        <v>15.8</v>
      </c>
      <c r="J588" s="72"/>
      <c r="K588" s="72"/>
      <c r="L588" s="72"/>
      <c r="M588" s="72"/>
      <c r="N588" s="72"/>
      <c r="O588" s="72"/>
      <c r="P588" s="72"/>
      <c r="Q588" s="72"/>
    </row>
    <row r="589" spans="1:18">
      <c r="A589" s="77" t="s">
        <v>281</v>
      </c>
      <c r="B589" s="78"/>
      <c r="C589" s="245">
        <v>100</v>
      </c>
      <c r="D589" s="245">
        <v>4.3</v>
      </c>
      <c r="E589" s="245">
        <v>8</v>
      </c>
      <c r="F589" s="245">
        <v>11</v>
      </c>
      <c r="G589" s="245">
        <v>71.099999999999994</v>
      </c>
      <c r="H589" s="245">
        <v>5.5</v>
      </c>
      <c r="I589" s="245">
        <v>23.3</v>
      </c>
      <c r="J589" s="72"/>
      <c r="K589" s="72"/>
      <c r="L589" s="72"/>
      <c r="M589" s="72"/>
      <c r="N589" s="72"/>
      <c r="O589" s="72"/>
      <c r="P589" s="72"/>
      <c r="Q589" s="72"/>
    </row>
    <row r="590" spans="1:18">
      <c r="A590" s="77" t="s">
        <v>282</v>
      </c>
      <c r="B590" s="78"/>
      <c r="C590" s="245">
        <v>100</v>
      </c>
      <c r="D590" s="245">
        <v>3.3</v>
      </c>
      <c r="E590" s="245">
        <v>7.7</v>
      </c>
      <c r="F590" s="245">
        <v>9</v>
      </c>
      <c r="G590" s="245">
        <v>72.099999999999994</v>
      </c>
      <c r="H590" s="245">
        <v>7.8</v>
      </c>
      <c r="I590" s="245">
        <v>20</v>
      </c>
      <c r="J590" s="72"/>
      <c r="K590" s="72"/>
      <c r="L590" s="72"/>
      <c r="M590" s="72"/>
      <c r="N590" s="72"/>
      <c r="O590" s="72"/>
      <c r="P590" s="72"/>
      <c r="Q590" s="72"/>
    </row>
    <row r="591" spans="1:18">
      <c r="A591" s="80" t="s">
        <v>283</v>
      </c>
      <c r="B591" s="81"/>
      <c r="C591" s="246">
        <v>100</v>
      </c>
      <c r="D591" s="246">
        <v>4.8</v>
      </c>
      <c r="E591" s="246">
        <v>6.5</v>
      </c>
      <c r="F591" s="246">
        <v>9.4</v>
      </c>
      <c r="G591" s="246">
        <v>71.5</v>
      </c>
      <c r="H591" s="246">
        <v>7.8</v>
      </c>
      <c r="I591" s="246">
        <v>20.700000000000003</v>
      </c>
      <c r="J591" s="72"/>
      <c r="K591" s="72"/>
      <c r="L591" s="72"/>
      <c r="M591" s="72"/>
      <c r="N591" s="72"/>
      <c r="O591" s="72"/>
      <c r="P591" s="72"/>
      <c r="Q591" s="72"/>
    </row>
    <row r="592" spans="1:18">
      <c r="A592" s="74" t="s">
        <v>284</v>
      </c>
      <c r="B592" s="75"/>
      <c r="C592" s="244">
        <v>100</v>
      </c>
      <c r="D592" s="244">
        <v>4.8</v>
      </c>
      <c r="E592" s="244">
        <v>7.8</v>
      </c>
      <c r="F592" s="244">
        <v>10.6</v>
      </c>
      <c r="G592" s="244">
        <v>71.599999999999994</v>
      </c>
      <c r="H592" s="244">
        <v>5.2</v>
      </c>
      <c r="I592" s="244">
        <v>23.2</v>
      </c>
      <c r="J592" s="72"/>
      <c r="K592" s="72"/>
      <c r="L592" s="72"/>
      <c r="M592" s="72"/>
      <c r="N592" s="72"/>
      <c r="O592" s="72"/>
      <c r="P592" s="72"/>
      <c r="Q592" s="72"/>
    </row>
    <row r="593" spans="1:17">
      <c r="A593" s="77" t="s">
        <v>261</v>
      </c>
      <c r="B593" s="78"/>
      <c r="C593" s="245">
        <v>100</v>
      </c>
      <c r="D593" s="245">
        <v>2.8</v>
      </c>
      <c r="E593" s="245">
        <v>6.2</v>
      </c>
      <c r="F593" s="245">
        <v>8</v>
      </c>
      <c r="G593" s="245">
        <v>76.3</v>
      </c>
      <c r="H593" s="245">
        <v>6.7</v>
      </c>
      <c r="I593" s="245">
        <v>17</v>
      </c>
      <c r="J593" s="72"/>
      <c r="K593" s="72"/>
      <c r="L593" s="72"/>
      <c r="M593" s="72"/>
      <c r="N593" s="72"/>
      <c r="O593" s="72"/>
      <c r="P593" s="72"/>
      <c r="Q593" s="72"/>
    </row>
    <row r="594" spans="1:17">
      <c r="A594" s="80" t="s">
        <v>285</v>
      </c>
      <c r="B594" s="81"/>
      <c r="C594" s="246">
        <v>100</v>
      </c>
      <c r="D594" s="246">
        <v>0</v>
      </c>
      <c r="E594" s="246">
        <v>0</v>
      </c>
      <c r="F594" s="246">
        <v>4.4000000000000004</v>
      </c>
      <c r="G594" s="246">
        <v>95.6</v>
      </c>
      <c r="H594" s="246">
        <v>0</v>
      </c>
      <c r="I594" s="246">
        <v>4.4000000000000004</v>
      </c>
      <c r="J594" s="72"/>
      <c r="K594" s="72"/>
      <c r="L594" s="72"/>
      <c r="M594" s="72"/>
      <c r="N594" s="72"/>
      <c r="O594" s="72"/>
      <c r="P594" s="72"/>
      <c r="Q594" s="72"/>
    </row>
    <row r="595" spans="1:17">
      <c r="A595" s="74" t="s">
        <v>286</v>
      </c>
      <c r="B595" s="75"/>
      <c r="C595" s="244">
        <v>100</v>
      </c>
      <c r="D595" s="244">
        <v>3</v>
      </c>
      <c r="E595" s="244">
        <v>5.4</v>
      </c>
      <c r="F595" s="244">
        <v>4.5</v>
      </c>
      <c r="G595" s="244">
        <v>87.1</v>
      </c>
      <c r="H595" s="244">
        <v>0</v>
      </c>
      <c r="I595" s="244">
        <v>12.9</v>
      </c>
      <c r="J595" s="72"/>
      <c r="K595" s="72"/>
      <c r="L595" s="72"/>
      <c r="M595" s="72"/>
      <c r="N595" s="72"/>
      <c r="O595" s="72"/>
      <c r="P595" s="72"/>
      <c r="Q595" s="72"/>
    </row>
    <row r="596" spans="1:17">
      <c r="A596" s="77" t="s">
        <v>287</v>
      </c>
      <c r="B596" s="78"/>
      <c r="C596" s="245">
        <v>100</v>
      </c>
      <c r="D596" s="245">
        <v>1.2</v>
      </c>
      <c r="E596" s="245">
        <v>5.4</v>
      </c>
      <c r="F596" s="245">
        <v>4.4000000000000004</v>
      </c>
      <c r="G596" s="245">
        <v>88</v>
      </c>
      <c r="H596" s="245">
        <v>1</v>
      </c>
      <c r="I596" s="245">
        <v>11</v>
      </c>
      <c r="J596" s="72"/>
      <c r="K596" s="72"/>
      <c r="L596" s="72"/>
      <c r="M596" s="72"/>
      <c r="N596" s="72"/>
      <c r="O596" s="72"/>
      <c r="P596" s="72"/>
      <c r="Q596" s="72"/>
    </row>
    <row r="597" spans="1:17">
      <c r="A597" s="77" t="s">
        <v>288</v>
      </c>
      <c r="B597" s="78"/>
      <c r="C597" s="245">
        <v>100</v>
      </c>
      <c r="D597" s="245">
        <v>1.7</v>
      </c>
      <c r="E597" s="245">
        <v>4</v>
      </c>
      <c r="F597" s="245">
        <v>5.2</v>
      </c>
      <c r="G597" s="245">
        <v>88.4</v>
      </c>
      <c r="H597" s="245">
        <v>0.6</v>
      </c>
      <c r="I597" s="245">
        <v>10.9</v>
      </c>
      <c r="J597" s="72"/>
      <c r="K597" s="72"/>
      <c r="L597" s="72"/>
      <c r="M597" s="72"/>
      <c r="N597" s="72"/>
      <c r="O597" s="72"/>
      <c r="P597" s="72"/>
      <c r="Q597" s="72"/>
    </row>
    <row r="598" spans="1:17">
      <c r="A598" s="77" t="s">
        <v>289</v>
      </c>
      <c r="B598" s="78"/>
      <c r="C598" s="245">
        <v>100</v>
      </c>
      <c r="D598" s="245">
        <v>2</v>
      </c>
      <c r="E598" s="245">
        <v>4.5999999999999996</v>
      </c>
      <c r="F598" s="245">
        <v>9</v>
      </c>
      <c r="G598" s="245">
        <v>82.9</v>
      </c>
      <c r="H598" s="245">
        <v>1.4</v>
      </c>
      <c r="I598" s="245">
        <v>15.6</v>
      </c>
      <c r="J598" s="72"/>
      <c r="K598" s="72"/>
      <c r="L598" s="72"/>
      <c r="M598" s="72"/>
      <c r="N598" s="72"/>
      <c r="O598" s="72"/>
      <c r="P598" s="72"/>
      <c r="Q598" s="72"/>
    </row>
    <row r="599" spans="1:17">
      <c r="A599" s="77" t="s">
        <v>290</v>
      </c>
      <c r="B599" s="78"/>
      <c r="C599" s="245">
        <v>100</v>
      </c>
      <c r="D599" s="245">
        <v>2.7</v>
      </c>
      <c r="E599" s="245">
        <v>4.7</v>
      </c>
      <c r="F599" s="245">
        <v>10.6</v>
      </c>
      <c r="G599" s="245">
        <v>80.7</v>
      </c>
      <c r="H599" s="245">
        <v>1.3</v>
      </c>
      <c r="I599" s="245">
        <v>18</v>
      </c>
      <c r="J599" s="72"/>
      <c r="K599" s="72"/>
      <c r="L599" s="72"/>
      <c r="M599" s="72"/>
      <c r="N599" s="72"/>
      <c r="O599" s="72"/>
      <c r="P599" s="72"/>
      <c r="Q599" s="72"/>
    </row>
    <row r="600" spans="1:17">
      <c r="A600" s="77" t="s">
        <v>291</v>
      </c>
      <c r="B600" s="78"/>
      <c r="C600" s="245">
        <v>100</v>
      </c>
      <c r="D600" s="245">
        <v>3.9</v>
      </c>
      <c r="E600" s="245">
        <v>7.7</v>
      </c>
      <c r="F600" s="245">
        <v>10.8</v>
      </c>
      <c r="G600" s="245">
        <v>73.3</v>
      </c>
      <c r="H600" s="245">
        <v>4.3</v>
      </c>
      <c r="I600" s="245">
        <v>22.4</v>
      </c>
      <c r="J600" s="72"/>
      <c r="K600" s="72"/>
      <c r="L600" s="72"/>
      <c r="M600" s="72"/>
      <c r="N600" s="72"/>
      <c r="O600" s="72"/>
      <c r="P600" s="72"/>
      <c r="Q600" s="72"/>
    </row>
    <row r="601" spans="1:17">
      <c r="A601" s="80" t="s">
        <v>292</v>
      </c>
      <c r="B601" s="81"/>
      <c r="C601" s="246">
        <v>100</v>
      </c>
      <c r="D601" s="246">
        <v>5.4</v>
      </c>
      <c r="E601" s="246">
        <v>9.1999999999999993</v>
      </c>
      <c r="F601" s="246">
        <v>9.5</v>
      </c>
      <c r="G601" s="246">
        <v>63</v>
      </c>
      <c r="H601" s="246">
        <v>12.9</v>
      </c>
      <c r="I601" s="246">
        <v>24.1</v>
      </c>
      <c r="J601" s="72"/>
      <c r="K601" s="72"/>
      <c r="L601" s="72"/>
      <c r="M601" s="72"/>
      <c r="N601" s="72"/>
      <c r="O601" s="72"/>
      <c r="P601" s="72"/>
      <c r="Q601" s="72"/>
    </row>
    <row r="602" spans="1:17">
      <c r="A602" s="80" t="s">
        <v>619</v>
      </c>
      <c r="B602" s="81"/>
      <c r="C602" s="246">
        <v>100</v>
      </c>
      <c r="D602" s="246">
        <v>5</v>
      </c>
      <c r="E602" s="246">
        <v>9.4</v>
      </c>
      <c r="F602" s="246">
        <v>9.9</v>
      </c>
      <c r="G602" s="246">
        <v>66.8</v>
      </c>
      <c r="H602" s="246">
        <v>8.9</v>
      </c>
      <c r="I602" s="246">
        <v>24.3</v>
      </c>
      <c r="J602" s="72"/>
      <c r="K602" s="72"/>
      <c r="L602" s="72"/>
      <c r="M602" s="72"/>
      <c r="N602" s="72"/>
      <c r="O602" s="72"/>
      <c r="P602" s="72"/>
      <c r="Q602" s="72"/>
    </row>
    <row r="603" spans="1:17">
      <c r="A603" s="106"/>
      <c r="B603" s="107"/>
      <c r="C603" s="107"/>
      <c r="D603" s="107"/>
      <c r="E603" s="107"/>
      <c r="F603" s="107"/>
      <c r="G603" s="107"/>
      <c r="H603" s="107"/>
      <c r="I603" s="72"/>
      <c r="J603" s="72"/>
      <c r="K603" s="72"/>
      <c r="L603" s="72"/>
      <c r="M603" s="72"/>
      <c r="N603" s="72"/>
      <c r="O603" s="72"/>
      <c r="P603" s="72"/>
    </row>
    <row r="604" spans="1:17" ht="48.75" customHeight="1">
      <c r="A604" s="83" t="s">
        <v>295</v>
      </c>
      <c r="B604" s="84"/>
      <c r="C604" s="84"/>
      <c r="D604" s="84"/>
      <c r="E604" s="65"/>
      <c r="F604" s="66" t="s">
        <v>296</v>
      </c>
      <c r="G604" s="66" t="s">
        <v>620</v>
      </c>
      <c r="H604" s="66" t="s">
        <v>621</v>
      </c>
      <c r="I604" s="66" t="s">
        <v>622</v>
      </c>
      <c r="J604" s="66" t="s">
        <v>563</v>
      </c>
      <c r="K604" s="66" t="s">
        <v>2</v>
      </c>
      <c r="L604" s="67"/>
      <c r="M604" s="67"/>
    </row>
    <row r="605" spans="1:17">
      <c r="A605" s="226" t="s">
        <v>623</v>
      </c>
      <c r="B605" s="227"/>
      <c r="C605" s="227"/>
      <c r="D605" s="227"/>
      <c r="E605" s="70"/>
      <c r="F605" s="242">
        <v>100</v>
      </c>
      <c r="G605" s="242">
        <v>1.4</v>
      </c>
      <c r="H605" s="242">
        <v>3.7</v>
      </c>
      <c r="I605" s="242">
        <v>3.5</v>
      </c>
      <c r="J605" s="242">
        <v>84.9</v>
      </c>
      <c r="K605" s="242">
        <v>6.5</v>
      </c>
      <c r="L605" s="72"/>
      <c r="M605" s="72"/>
    </row>
    <row r="606" spans="1:17" ht="13.5" customHeight="1">
      <c r="A606" s="226" t="s">
        <v>624</v>
      </c>
      <c r="B606" s="227"/>
      <c r="C606" s="227"/>
      <c r="D606" s="227"/>
      <c r="E606" s="70"/>
      <c r="F606" s="242">
        <v>100</v>
      </c>
      <c r="G606" s="242">
        <v>2.8</v>
      </c>
      <c r="H606" s="242">
        <v>5.7</v>
      </c>
      <c r="I606" s="242">
        <v>10.199999999999999</v>
      </c>
      <c r="J606" s="242">
        <v>75.2</v>
      </c>
      <c r="K606" s="242">
        <v>6.1</v>
      </c>
      <c r="L606" s="72"/>
      <c r="M606" s="72"/>
    </row>
    <row r="607" spans="1:17">
      <c r="A607" s="226" t="s">
        <v>625</v>
      </c>
      <c r="B607" s="227"/>
      <c r="C607" s="227"/>
      <c r="D607" s="227"/>
      <c r="E607" s="70"/>
      <c r="F607" s="242">
        <v>100</v>
      </c>
      <c r="G607" s="242">
        <v>3.5</v>
      </c>
      <c r="H607" s="242">
        <v>7.7</v>
      </c>
      <c r="I607" s="242">
        <v>7.1</v>
      </c>
      <c r="J607" s="242">
        <v>75.3</v>
      </c>
      <c r="K607" s="242">
        <v>6.3</v>
      </c>
      <c r="L607" s="72"/>
      <c r="M607" s="72"/>
    </row>
    <row r="608" spans="1:17">
      <c r="A608" s="226" t="s">
        <v>626</v>
      </c>
      <c r="B608" s="227"/>
      <c r="C608" s="227"/>
      <c r="D608" s="227"/>
      <c r="E608" s="70"/>
      <c r="F608" s="242">
        <v>100</v>
      </c>
      <c r="G608" s="242">
        <v>5.7</v>
      </c>
      <c r="H608" s="242">
        <v>7.7</v>
      </c>
      <c r="I608" s="242">
        <v>16.5</v>
      </c>
      <c r="J608" s="242">
        <v>64.7</v>
      </c>
      <c r="K608" s="242">
        <v>5.5</v>
      </c>
      <c r="L608" s="72"/>
      <c r="M608" s="72"/>
    </row>
    <row r="609" spans="1:13" ht="13.5" customHeight="1">
      <c r="A609" s="226" t="s">
        <v>627</v>
      </c>
      <c r="B609" s="227"/>
      <c r="C609" s="227"/>
      <c r="D609" s="227"/>
      <c r="E609" s="70"/>
      <c r="F609" s="242">
        <v>100</v>
      </c>
      <c r="G609" s="242">
        <v>4</v>
      </c>
      <c r="H609" s="242">
        <v>5.3</v>
      </c>
      <c r="I609" s="242">
        <v>11.5</v>
      </c>
      <c r="J609" s="242">
        <v>73.3</v>
      </c>
      <c r="K609" s="242">
        <v>6</v>
      </c>
      <c r="L609" s="72"/>
      <c r="M609" s="72"/>
    </row>
    <row r="610" spans="1:13">
      <c r="A610" s="226" t="s">
        <v>628</v>
      </c>
      <c r="B610" s="227"/>
      <c r="C610" s="227"/>
      <c r="D610" s="227"/>
      <c r="E610" s="70"/>
      <c r="F610" s="242">
        <v>100</v>
      </c>
      <c r="G610" s="242">
        <v>4.7</v>
      </c>
      <c r="H610" s="242">
        <v>11.5</v>
      </c>
      <c r="I610" s="242">
        <v>6</v>
      </c>
      <c r="J610" s="242">
        <v>72.099999999999994</v>
      </c>
      <c r="K610" s="242">
        <v>5.7</v>
      </c>
      <c r="L610" s="72"/>
      <c r="M610" s="72"/>
    </row>
    <row r="611" spans="1:13">
      <c r="A611" s="226" t="s">
        <v>372</v>
      </c>
      <c r="B611" s="227"/>
      <c r="C611" s="227"/>
      <c r="D611" s="227"/>
      <c r="E611" s="70"/>
      <c r="F611" s="242">
        <v>100</v>
      </c>
      <c r="G611" s="242">
        <v>0.5</v>
      </c>
      <c r="H611" s="242">
        <v>0.3</v>
      </c>
      <c r="I611" s="242">
        <v>0.4</v>
      </c>
      <c r="J611" s="242">
        <v>18.399999999999999</v>
      </c>
      <c r="K611" s="242">
        <v>80.400000000000006</v>
      </c>
      <c r="L611" s="72"/>
      <c r="M611" s="72"/>
    </row>
    <row r="612" spans="1:13">
      <c r="A612" s="72"/>
      <c r="B612" s="72"/>
      <c r="C612" s="72"/>
      <c r="D612" s="72"/>
      <c r="E612" s="72"/>
      <c r="F612" s="72"/>
      <c r="G612" s="72"/>
      <c r="H612" s="72"/>
      <c r="I612" s="72"/>
      <c r="J612" s="72"/>
      <c r="K612" s="72"/>
      <c r="L612" s="72"/>
      <c r="M612" s="72"/>
    </row>
    <row r="613" spans="1:13" ht="13.5">
      <c r="A613" s="62" t="s">
        <v>629</v>
      </c>
      <c r="B613" s="62"/>
      <c r="C613" s="62"/>
      <c r="D613" s="62"/>
      <c r="E613" s="62"/>
      <c r="F613" s="62"/>
      <c r="G613" s="62"/>
      <c r="H613" s="62"/>
      <c r="I613" s="62"/>
      <c r="J613" s="62"/>
      <c r="K613" s="62"/>
      <c r="L613" s="62"/>
      <c r="M613" s="62"/>
    </row>
    <row r="614" spans="1:13" ht="13.5">
      <c r="A614" s="62" t="s">
        <v>630</v>
      </c>
      <c r="B614" s="62"/>
      <c r="C614" s="62"/>
      <c r="D614" s="62"/>
      <c r="E614" s="62"/>
      <c r="F614" s="62"/>
      <c r="G614" s="62"/>
      <c r="H614" s="62"/>
      <c r="I614" s="62"/>
      <c r="J614" s="62"/>
      <c r="K614" s="62"/>
      <c r="L614" s="62"/>
      <c r="M614" s="62"/>
    </row>
    <row r="615" spans="1:13" ht="48.75" customHeight="1">
      <c r="A615" s="66" t="s">
        <v>296</v>
      </c>
      <c r="B615" s="66" t="s">
        <v>375</v>
      </c>
      <c r="C615" s="66" t="s">
        <v>376</v>
      </c>
      <c r="D615" s="66" t="s">
        <v>2</v>
      </c>
      <c r="E615" s="68"/>
      <c r="F615" s="67"/>
      <c r="G615" s="67"/>
      <c r="H615" s="67"/>
      <c r="I615" s="67"/>
      <c r="J615" s="67"/>
      <c r="K615" s="67"/>
      <c r="L615" s="67"/>
      <c r="M615" s="67"/>
    </row>
    <row r="616" spans="1:13">
      <c r="A616" s="242">
        <v>100</v>
      </c>
      <c r="B616" s="242">
        <v>12.8</v>
      </c>
      <c r="C616" s="242">
        <v>85.9</v>
      </c>
      <c r="D616" s="242">
        <v>1.3</v>
      </c>
      <c r="E616" s="234"/>
      <c r="F616" s="72"/>
      <c r="G616" s="72"/>
      <c r="H616" s="72"/>
      <c r="I616" s="72"/>
      <c r="J616" s="72"/>
      <c r="K616" s="72"/>
      <c r="L616" s="72"/>
      <c r="M616" s="72"/>
    </row>
    <row r="617" spans="1:13">
      <c r="A617" s="235"/>
      <c r="B617" s="235"/>
      <c r="C617" s="235"/>
      <c r="D617" s="235"/>
      <c r="E617" s="235"/>
      <c r="F617" s="72"/>
      <c r="G617" s="72"/>
      <c r="H617" s="72"/>
      <c r="I617" s="72"/>
      <c r="J617" s="72"/>
      <c r="K617" s="72"/>
      <c r="L617" s="72"/>
      <c r="M617" s="72"/>
    </row>
    <row r="618" spans="1:13" ht="13.5">
      <c r="A618" s="62" t="s">
        <v>631</v>
      </c>
      <c r="B618" s="62"/>
      <c r="C618" s="62"/>
      <c r="D618" s="62"/>
      <c r="E618" s="62"/>
      <c r="F618" s="62"/>
      <c r="G618" s="62"/>
      <c r="H618" s="62"/>
      <c r="I618" s="62"/>
      <c r="J618" s="62"/>
      <c r="K618" s="62"/>
      <c r="L618" s="62"/>
      <c r="M618" s="62"/>
    </row>
    <row r="619" spans="1:13" ht="62.25" customHeight="1">
      <c r="A619" s="66" t="s">
        <v>296</v>
      </c>
      <c r="B619" s="66" t="s">
        <v>865</v>
      </c>
      <c r="C619" s="66" t="s">
        <v>624</v>
      </c>
      <c r="D619" s="66" t="s">
        <v>632</v>
      </c>
      <c r="E619" s="66" t="s">
        <v>866</v>
      </c>
      <c r="F619" s="66" t="s">
        <v>867</v>
      </c>
      <c r="G619" s="66" t="s">
        <v>628</v>
      </c>
      <c r="H619" s="66" t="s">
        <v>380</v>
      </c>
      <c r="I619" s="66" t="s">
        <v>356</v>
      </c>
      <c r="J619" s="67"/>
      <c r="K619" s="67"/>
      <c r="L619" s="67"/>
      <c r="M619" s="67"/>
    </row>
    <row r="620" spans="1:13">
      <c r="A620" s="233"/>
      <c r="B620" s="242">
        <v>10.972575146394208</v>
      </c>
      <c r="C620" s="242">
        <v>42.893616073997983</v>
      </c>
      <c r="D620" s="242">
        <v>46.022268280689261</v>
      </c>
      <c r="E620" s="242">
        <v>23.403595225408736</v>
      </c>
      <c r="F620" s="242">
        <v>19.324552125313314</v>
      </c>
      <c r="G620" s="242">
        <v>48.093629430639702</v>
      </c>
      <c r="H620" s="242">
        <v>2.5391101121848716</v>
      </c>
      <c r="I620" s="242">
        <v>1.038212379694228</v>
      </c>
      <c r="J620" s="72"/>
      <c r="K620" s="72"/>
      <c r="L620" s="72"/>
      <c r="M620" s="72"/>
    </row>
    <row r="621" spans="1:13">
      <c r="A621" s="72"/>
      <c r="B621" s="72"/>
      <c r="C621" s="72"/>
      <c r="D621" s="72"/>
      <c r="E621" s="72"/>
      <c r="F621" s="72"/>
      <c r="G621" s="72"/>
      <c r="H621" s="72"/>
      <c r="I621" s="72"/>
      <c r="J621" s="72"/>
      <c r="K621" s="72"/>
      <c r="L621" s="72"/>
      <c r="M621" s="72"/>
    </row>
    <row r="622" spans="1:13" ht="13.5">
      <c r="A622" s="62" t="s">
        <v>633</v>
      </c>
      <c r="B622" s="62"/>
      <c r="C622" s="62"/>
      <c r="D622" s="62"/>
      <c r="E622" s="62"/>
      <c r="F622" s="62"/>
      <c r="G622" s="62"/>
      <c r="H622" s="62"/>
      <c r="I622" s="62"/>
      <c r="J622" s="62"/>
      <c r="K622" s="62"/>
      <c r="L622" s="62"/>
      <c r="M622" s="62"/>
    </row>
    <row r="623" spans="1:13" ht="86.25" customHeight="1">
      <c r="A623" s="66" t="s">
        <v>296</v>
      </c>
      <c r="B623" s="66" t="s">
        <v>868</v>
      </c>
      <c r="C623" s="66" t="s">
        <v>869</v>
      </c>
      <c r="D623" s="66" t="s">
        <v>870</v>
      </c>
      <c r="E623" s="66" t="s">
        <v>572</v>
      </c>
      <c r="F623" s="66" t="s">
        <v>871</v>
      </c>
      <c r="G623" s="66" t="s">
        <v>872</v>
      </c>
      <c r="H623" s="66" t="s">
        <v>380</v>
      </c>
      <c r="I623" s="66" t="s">
        <v>2</v>
      </c>
      <c r="J623" s="67"/>
      <c r="K623" s="67"/>
      <c r="L623" s="67"/>
      <c r="M623" s="67"/>
    </row>
    <row r="624" spans="1:13">
      <c r="A624" s="233"/>
      <c r="B624" s="242">
        <v>46.33371881815097</v>
      </c>
      <c r="C624" s="242">
        <v>41.837920948462596</v>
      </c>
      <c r="D624" s="242">
        <v>6.8588188612502181</v>
      </c>
      <c r="E624" s="242">
        <v>15.832376397300999</v>
      </c>
      <c r="F624" s="242">
        <v>17.180449372768546</v>
      </c>
      <c r="G624" s="242">
        <v>15.512118845403894</v>
      </c>
      <c r="H624" s="242">
        <v>15.107488298416856</v>
      </c>
      <c r="I624" s="242">
        <v>3.5950279421583722</v>
      </c>
      <c r="J624" s="72"/>
      <c r="K624" s="72"/>
      <c r="L624" s="72"/>
      <c r="M624" s="72"/>
    </row>
    <row r="625" spans="1:14">
      <c r="A625" s="236"/>
      <c r="B625" s="236"/>
      <c r="C625" s="236"/>
      <c r="D625" s="236"/>
      <c r="E625" s="236"/>
      <c r="F625" s="236"/>
      <c r="G625" s="236"/>
      <c r="H625" s="236"/>
      <c r="I625" s="236"/>
      <c r="J625" s="72"/>
      <c r="K625" s="72"/>
      <c r="L625" s="72"/>
      <c r="M625" s="72"/>
    </row>
    <row r="626" spans="1:14">
      <c r="A626" s="88"/>
      <c r="B626" s="88"/>
      <c r="C626" s="88"/>
      <c r="D626" s="88"/>
      <c r="E626" s="88"/>
      <c r="F626" s="88"/>
      <c r="G626" s="88"/>
      <c r="H626" s="88"/>
      <c r="I626" s="88"/>
      <c r="J626" s="72"/>
      <c r="K626" s="72"/>
      <c r="L626" s="72"/>
      <c r="M626" s="72"/>
    </row>
    <row r="627" spans="1:14" ht="14.25">
      <c r="A627" s="60" t="s">
        <v>634</v>
      </c>
      <c r="B627" s="60"/>
      <c r="C627" s="60"/>
      <c r="D627" s="60"/>
      <c r="E627" s="60"/>
      <c r="F627" s="60"/>
      <c r="G627" s="60"/>
      <c r="H627" s="60"/>
      <c r="I627" s="60"/>
      <c r="J627" s="60"/>
      <c r="K627" s="60"/>
      <c r="L627" s="60"/>
      <c r="M627" s="61"/>
    </row>
    <row r="628" spans="1:14" ht="14.25">
      <c r="A628" s="62" t="s">
        <v>635</v>
      </c>
      <c r="C628" s="61"/>
      <c r="D628" s="63"/>
      <c r="H628" s="63"/>
      <c r="I628" s="68"/>
      <c r="L628" s="62"/>
      <c r="M628" s="63"/>
    </row>
    <row r="629" spans="1:14">
      <c r="A629" s="101" t="s">
        <v>296</v>
      </c>
      <c r="B629" s="101" t="s">
        <v>636</v>
      </c>
      <c r="C629" s="101" t="s">
        <v>637</v>
      </c>
      <c r="D629" s="101" t="s">
        <v>94</v>
      </c>
      <c r="E629" s="101" t="s">
        <v>2</v>
      </c>
      <c r="F629" s="72"/>
      <c r="G629" s="72"/>
      <c r="H629" s="72"/>
      <c r="I629" s="72"/>
      <c r="J629" s="72"/>
      <c r="K629" s="72"/>
      <c r="L629" s="72"/>
      <c r="M629" s="72"/>
    </row>
    <row r="630" spans="1:14" s="63" customFormat="1" ht="13.5">
      <c r="A630" s="242">
        <v>100</v>
      </c>
      <c r="B630" s="242">
        <v>44.5120750755705</v>
      </c>
      <c r="C630" s="242">
        <v>55.331170610107407</v>
      </c>
      <c r="D630" s="242">
        <v>0.15675431432208728</v>
      </c>
      <c r="E630" s="242">
        <v>0</v>
      </c>
      <c r="F630" s="72"/>
      <c r="G630" s="72"/>
      <c r="H630" s="72"/>
      <c r="I630" s="72"/>
      <c r="J630" s="72"/>
      <c r="K630" s="72"/>
      <c r="L630" s="72"/>
      <c r="M630" s="72"/>
      <c r="N630" s="73"/>
    </row>
    <row r="631" spans="1:14" s="68" customFormat="1" ht="12" customHeight="1">
      <c r="A631" s="235"/>
      <c r="B631" s="235"/>
      <c r="C631" s="235"/>
      <c r="D631" s="235"/>
      <c r="E631" s="235"/>
      <c r="F631" s="72"/>
      <c r="G631" s="72"/>
      <c r="H631" s="72"/>
      <c r="I631" s="72"/>
      <c r="J631" s="72"/>
      <c r="K631" s="72"/>
      <c r="L631" s="72"/>
      <c r="M631" s="73"/>
    </row>
    <row r="632" spans="1:14" ht="13.5">
      <c r="A632" s="62" t="s">
        <v>638</v>
      </c>
      <c r="B632" s="62"/>
      <c r="C632" s="62"/>
      <c r="D632" s="62"/>
      <c r="E632" s="62"/>
      <c r="F632" s="62"/>
      <c r="G632" s="62"/>
      <c r="H632" s="62"/>
      <c r="I632" s="62"/>
      <c r="J632" s="62"/>
      <c r="K632" s="62"/>
      <c r="L632" s="62"/>
      <c r="M632" s="63"/>
    </row>
    <row r="633" spans="1:14">
      <c r="A633" s="66" t="s">
        <v>296</v>
      </c>
      <c r="B633" s="66" t="s">
        <v>639</v>
      </c>
      <c r="C633" s="66" t="s">
        <v>640</v>
      </c>
      <c r="D633" s="66" t="s">
        <v>641</v>
      </c>
      <c r="E633" s="66" t="s">
        <v>642</v>
      </c>
      <c r="F633" s="66" t="s">
        <v>643</v>
      </c>
      <c r="G633" s="66" t="s">
        <v>644</v>
      </c>
      <c r="H633" s="66" t="s">
        <v>645</v>
      </c>
      <c r="I633" s="66" t="s">
        <v>2</v>
      </c>
      <c r="J633" s="67"/>
      <c r="K633" s="67"/>
      <c r="L633" s="67"/>
      <c r="M633" s="68"/>
    </row>
    <row r="634" spans="1:14" s="63" customFormat="1" ht="13.5">
      <c r="A634" s="242">
        <v>100</v>
      </c>
      <c r="B634" s="242">
        <v>1.5241164747013634</v>
      </c>
      <c r="C634" s="242">
        <v>5.4915630081864713</v>
      </c>
      <c r="D634" s="242">
        <v>8.4752235699127727</v>
      </c>
      <c r="E634" s="242">
        <v>12.520614351214157</v>
      </c>
      <c r="F634" s="242">
        <v>15.5853112234637</v>
      </c>
      <c r="G634" s="242">
        <v>20.446408095639253</v>
      </c>
      <c r="H634" s="242">
        <v>35.956763276882285</v>
      </c>
      <c r="I634" s="242">
        <v>0</v>
      </c>
      <c r="J634" s="72"/>
      <c r="K634" s="72"/>
      <c r="L634" s="72"/>
      <c r="M634" s="73"/>
    </row>
    <row r="635" spans="1:14" s="68" customFormat="1" ht="12" customHeight="1">
      <c r="A635" s="73"/>
      <c r="B635" s="73"/>
      <c r="C635" s="73"/>
      <c r="D635" s="73"/>
      <c r="E635" s="73"/>
      <c r="F635" s="73"/>
      <c r="G635" s="73"/>
      <c r="H635" s="73"/>
      <c r="I635" s="73"/>
      <c r="J635" s="73"/>
      <c r="K635" s="73"/>
      <c r="L635" s="73"/>
      <c r="M635" s="73"/>
    </row>
    <row r="636" spans="1:14" ht="12" customHeight="1">
      <c r="A636" s="62" t="s">
        <v>646</v>
      </c>
      <c r="B636" s="62"/>
      <c r="C636" s="62"/>
      <c r="D636" s="62"/>
      <c r="E636" s="62"/>
      <c r="F636" s="62"/>
      <c r="G636" s="62"/>
      <c r="H636" s="62"/>
      <c r="I636" s="62"/>
      <c r="J636" s="62"/>
      <c r="K636" s="62"/>
      <c r="L636" s="62"/>
      <c r="M636" s="62"/>
    </row>
    <row r="637" spans="1:14" ht="50.25" customHeight="1">
      <c r="A637" s="66" t="s">
        <v>296</v>
      </c>
      <c r="B637" s="66" t="s">
        <v>647</v>
      </c>
      <c r="C637" s="66" t="s">
        <v>648</v>
      </c>
      <c r="D637" s="66" t="s">
        <v>649</v>
      </c>
      <c r="E637" s="66" t="s">
        <v>650</v>
      </c>
      <c r="F637" s="66" t="s">
        <v>651</v>
      </c>
      <c r="G637" s="66" t="s">
        <v>652</v>
      </c>
      <c r="H637" s="66" t="s">
        <v>653</v>
      </c>
      <c r="I637" s="66" t="s">
        <v>654</v>
      </c>
      <c r="J637" s="66" t="s">
        <v>130</v>
      </c>
      <c r="K637" s="66" t="s">
        <v>2</v>
      </c>
      <c r="L637" s="67"/>
      <c r="M637" s="67"/>
    </row>
    <row r="638" spans="1:14">
      <c r="A638" s="242">
        <v>99.999999999999986</v>
      </c>
      <c r="B638" s="242">
        <v>8.0395522429958461</v>
      </c>
      <c r="C638" s="242">
        <v>2.6471049089883651</v>
      </c>
      <c r="D638" s="242">
        <v>7.0113781532227124</v>
      </c>
      <c r="E638" s="242">
        <v>28.455742032426961</v>
      </c>
      <c r="F638" s="242">
        <v>12.144881945210342</v>
      </c>
      <c r="G638" s="242">
        <v>1.8779802749227266</v>
      </c>
      <c r="H638" s="242">
        <v>10.550439810187019</v>
      </c>
      <c r="I638" s="242">
        <v>22.658760967388098</v>
      </c>
      <c r="J638" s="242">
        <v>2.75328081015292</v>
      </c>
      <c r="K638" s="242">
        <v>3.8608788545050046</v>
      </c>
      <c r="L638" s="235"/>
      <c r="M638" s="72"/>
    </row>
    <row r="639" spans="1:14">
      <c r="A639" s="234"/>
      <c r="B639" s="234"/>
      <c r="C639" s="234"/>
      <c r="D639" s="234"/>
      <c r="E639" s="234"/>
      <c r="F639" s="234"/>
      <c r="G639" s="234"/>
      <c r="H639" s="234"/>
      <c r="I639" s="234"/>
      <c r="J639" s="234"/>
      <c r="K639" s="234"/>
      <c r="L639" s="234"/>
    </row>
    <row r="640" spans="1:14">
      <c r="A640" s="234"/>
      <c r="B640" s="234"/>
      <c r="C640" s="234"/>
      <c r="D640" s="234"/>
      <c r="E640" s="234"/>
      <c r="F640" s="234"/>
      <c r="G640" s="234"/>
      <c r="H640" s="234"/>
      <c r="I640" s="234"/>
      <c r="J640" s="234"/>
      <c r="K640" s="234"/>
      <c r="L640" s="234"/>
    </row>
    <row r="641" spans="1:12">
      <c r="A641" s="234"/>
      <c r="B641" s="234"/>
      <c r="C641" s="234"/>
      <c r="D641" s="234"/>
      <c r="E641" s="234"/>
      <c r="F641" s="234"/>
      <c r="G641" s="234"/>
      <c r="H641" s="234"/>
      <c r="I641" s="234"/>
      <c r="J641" s="234"/>
      <c r="K641" s="234"/>
      <c r="L641" s="234"/>
    </row>
  </sheetData>
  <mergeCells count="17">
    <mergeCell ref="A275:G275"/>
    <mergeCell ref="A276:G276"/>
    <mergeCell ref="A300:A302"/>
    <mergeCell ref="A303:A305"/>
    <mergeCell ref="A306:A310"/>
    <mergeCell ref="A578:G578"/>
    <mergeCell ref="A581:G581"/>
    <mergeCell ref="A311:A314"/>
    <mergeCell ref="A513:F513"/>
    <mergeCell ref="A514:F514"/>
    <mergeCell ref="A515:F515"/>
    <mergeCell ref="A516:F516"/>
    <mergeCell ref="A574:G574"/>
    <mergeCell ref="B313:G313"/>
    <mergeCell ref="A544:H544"/>
    <mergeCell ref="A545:H545"/>
    <mergeCell ref="A550:H550"/>
  </mergeCells>
  <phoneticPr fontId="2"/>
  <pageMargins left="0.7" right="0.7" top="0.75" bottom="0.75" header="0.3" footer="0.3"/>
  <pageSetup paperSize="9"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53523-D9EF-48D9-91EE-3399D089FDD6}">
  <sheetPr>
    <tabColor theme="9"/>
    <pageSetUpPr fitToPage="1"/>
  </sheetPr>
  <dimension ref="A2:IV156"/>
  <sheetViews>
    <sheetView zoomScaleNormal="100" workbookViewId="0">
      <selection activeCell="R30" sqref="R30"/>
    </sheetView>
  </sheetViews>
  <sheetFormatPr defaultColWidth="9" defaultRowHeight="13.5" customHeight="1"/>
  <cols>
    <col min="1" max="5" width="9" style="250"/>
    <col min="6" max="6" width="9" style="250" customWidth="1"/>
    <col min="7" max="11" width="9" style="250"/>
    <col min="12" max="12" width="9" style="250" customWidth="1"/>
    <col min="13" max="22" width="9" style="250"/>
    <col min="23" max="23" width="9" style="250" customWidth="1"/>
    <col min="24" max="28" width="9" style="250"/>
    <col min="29" max="30" width="9" style="250" customWidth="1"/>
    <col min="31" max="16384" width="9" style="250"/>
  </cols>
  <sheetData>
    <row r="2" spans="1:21">
      <c r="A2" s="250" t="s">
        <v>695</v>
      </c>
      <c r="F2" s="250" t="s">
        <v>696</v>
      </c>
    </row>
    <row r="3" spans="1:21">
      <c r="A3" s="250" t="s">
        <v>952</v>
      </c>
      <c r="B3" s="250" t="s">
        <v>126</v>
      </c>
      <c r="F3" s="250" t="s">
        <v>196</v>
      </c>
      <c r="G3" s="250" t="s">
        <v>129</v>
      </c>
      <c r="K3" s="250" t="s">
        <v>697</v>
      </c>
    </row>
    <row r="4" spans="1:21" ht="14.25" thickBot="1">
      <c r="A4" s="251"/>
      <c r="B4" s="252" t="s">
        <v>127</v>
      </c>
      <c r="C4" s="252" t="s">
        <v>128</v>
      </c>
      <c r="D4" s="253" t="s">
        <v>2</v>
      </c>
      <c r="F4" s="251"/>
      <c r="G4" s="252" t="s">
        <v>104</v>
      </c>
      <c r="H4" s="252" t="s">
        <v>103</v>
      </c>
      <c r="I4" s="253" t="s">
        <v>4</v>
      </c>
      <c r="K4" s="250" t="s">
        <v>220</v>
      </c>
      <c r="L4" s="250" t="s">
        <v>698</v>
      </c>
    </row>
    <row r="5" spans="1:21" ht="14.25" thickBot="1">
      <c r="A5" s="254" t="s">
        <v>907</v>
      </c>
      <c r="B5" s="255">
        <v>45.2</v>
      </c>
      <c r="C5" s="256">
        <v>53.3</v>
      </c>
      <c r="D5" s="257">
        <v>1.5</v>
      </c>
      <c r="F5" s="258" t="s">
        <v>737</v>
      </c>
      <c r="G5" s="259">
        <v>66.399999999999991</v>
      </c>
      <c r="H5" s="260">
        <v>19.2</v>
      </c>
      <c r="I5" s="261">
        <v>14.4</v>
      </c>
      <c r="K5" s="262" t="s">
        <v>661</v>
      </c>
      <c r="L5" s="263" t="s">
        <v>662</v>
      </c>
      <c r="M5" s="263" t="s">
        <v>663</v>
      </c>
      <c r="N5" s="263" t="s">
        <v>664</v>
      </c>
      <c r="O5" s="263" t="s">
        <v>741</v>
      </c>
      <c r="P5" s="263" t="s">
        <v>665</v>
      </c>
      <c r="Q5" s="252" t="s">
        <v>130</v>
      </c>
      <c r="R5" s="264" t="s">
        <v>2</v>
      </c>
    </row>
    <row r="6" spans="1:21" ht="14.25" thickBot="1">
      <c r="A6" s="254" t="s">
        <v>908</v>
      </c>
      <c r="B6" s="265">
        <v>44.7</v>
      </c>
      <c r="C6" s="266">
        <v>45.2</v>
      </c>
      <c r="D6" s="267">
        <v>10.1</v>
      </c>
      <c r="F6" s="258" t="s">
        <v>739</v>
      </c>
      <c r="G6" s="268">
        <v>55.8</v>
      </c>
      <c r="H6" s="269">
        <v>23.1</v>
      </c>
      <c r="I6" s="270">
        <v>21.1</v>
      </c>
      <c r="K6" s="271">
        <v>67.857464505181284</v>
      </c>
      <c r="L6" s="272">
        <v>54.194962641801382</v>
      </c>
      <c r="M6" s="272">
        <v>44.966206922238783</v>
      </c>
      <c r="N6" s="272">
        <v>42.487816434184943</v>
      </c>
      <c r="O6" s="272">
        <v>15.962415417136455</v>
      </c>
      <c r="P6" s="272">
        <v>9.1154549546593895</v>
      </c>
      <c r="Q6" s="273">
        <v>1.5227374200591106</v>
      </c>
      <c r="R6" s="274">
        <v>3.7716533360847295</v>
      </c>
      <c r="S6" s="275"/>
    </row>
    <row r="7" spans="1:21" ht="14.25" thickBot="1">
      <c r="A7" s="276" t="s">
        <v>688</v>
      </c>
      <c r="B7" s="277">
        <v>47</v>
      </c>
      <c r="C7" s="278">
        <v>51.7</v>
      </c>
      <c r="D7" s="279">
        <v>1.3</v>
      </c>
      <c r="F7" s="258" t="s">
        <v>736</v>
      </c>
      <c r="G7" s="268">
        <v>55.1</v>
      </c>
      <c r="H7" s="269">
        <v>24.5</v>
      </c>
      <c r="I7" s="270">
        <v>20.399999999999999</v>
      </c>
    </row>
    <row r="8" spans="1:21">
      <c r="B8" s="250" t="str">
        <f>IF(AND(B5&gt;0,B5&lt;=8),"１割未満",IF(AND(B5&gt;=10,MOD(B5,10)=0),DBCS(INT(B5/10))&amp;"割",IF(AND(B5&gt;=10,MOD(B5,10)&gt;=5,MOD(B5,10)&lt;=8),DBCS(INT(B5/10))&amp;"割台後半",IF(OR(INT(MOD(B5,10))=8,INT(MOD(B5,10))=9),"約"&amp;DBCS(INT(B5/10)+1)&amp;"割",IF(AND(MOD(B5,10)&gt;0,MOD(B5,10)&lt;=1.9),"約"&amp;DBCS(INT(B5/10))&amp;"割",IF(AND(MOD(B5,10)&gt;=2,MOD(B5,10)&lt;=4.9),DBCS(INT(B5/10))&amp;"割台前半",""))))))</f>
        <v>４割台後半</v>
      </c>
      <c r="F8" s="258" t="s">
        <v>666</v>
      </c>
      <c r="G8" s="268">
        <v>47.800000000000004</v>
      </c>
      <c r="H8" s="269">
        <v>28.199999999999992</v>
      </c>
      <c r="I8" s="270">
        <v>24</v>
      </c>
      <c r="K8" s="250" t="s">
        <v>699</v>
      </c>
    </row>
    <row r="9" spans="1:21">
      <c r="B9" s="280"/>
      <c r="F9" s="258" t="s">
        <v>738</v>
      </c>
      <c r="G9" s="268">
        <v>46.1</v>
      </c>
      <c r="H9" s="269">
        <v>31.100000000000005</v>
      </c>
      <c r="I9" s="270">
        <v>22.8</v>
      </c>
      <c r="K9" s="281" t="s">
        <v>221</v>
      </c>
      <c r="L9" s="281" t="s">
        <v>222</v>
      </c>
      <c r="M9" s="281"/>
      <c r="N9" s="281"/>
      <c r="O9" s="281"/>
      <c r="P9" s="281"/>
      <c r="Q9" s="281"/>
      <c r="R9" s="281"/>
      <c r="S9" s="281"/>
      <c r="T9" s="281"/>
      <c r="U9" s="281"/>
    </row>
    <row r="10" spans="1:21" ht="14.25" thickBot="1">
      <c r="F10" s="258" t="s">
        <v>735</v>
      </c>
      <c r="G10" s="268">
        <v>43.2</v>
      </c>
      <c r="H10" s="269">
        <v>35.5</v>
      </c>
      <c r="I10" s="270">
        <v>21.3</v>
      </c>
      <c r="J10" s="282"/>
      <c r="K10" s="283" t="s">
        <v>742</v>
      </c>
      <c r="L10" s="284" t="s">
        <v>743</v>
      </c>
      <c r="M10" s="284" t="s">
        <v>744</v>
      </c>
      <c r="N10" s="284" t="s">
        <v>749</v>
      </c>
      <c r="O10" s="284" t="s">
        <v>750</v>
      </c>
      <c r="P10" s="284" t="s">
        <v>747</v>
      </c>
      <c r="Q10" s="284" t="s">
        <v>745</v>
      </c>
      <c r="R10" s="284" t="s">
        <v>746</v>
      </c>
      <c r="S10" s="284" t="s">
        <v>748</v>
      </c>
      <c r="T10" s="285" t="s">
        <v>130</v>
      </c>
      <c r="U10" s="253" t="s">
        <v>2</v>
      </c>
    </row>
    <row r="11" spans="1:21" ht="14.25" thickBot="1">
      <c r="F11" s="258" t="s">
        <v>667</v>
      </c>
      <c r="G11" s="268">
        <v>24.6</v>
      </c>
      <c r="H11" s="269">
        <v>51.300000000000004</v>
      </c>
      <c r="I11" s="270">
        <v>24.1</v>
      </c>
      <c r="K11" s="271">
        <v>46.383935993469109</v>
      </c>
      <c r="L11" s="272">
        <v>32.337939448435947</v>
      </c>
      <c r="M11" s="272">
        <v>23.664793755250248</v>
      </c>
      <c r="N11" s="272">
        <v>19.794093871974997</v>
      </c>
      <c r="O11" s="272">
        <v>14.260415386546603</v>
      </c>
      <c r="P11" s="272">
        <v>11.857774724767772</v>
      </c>
      <c r="Q11" s="272">
        <v>11.584346336658326</v>
      </c>
      <c r="R11" s="272">
        <v>6.9722059287350815</v>
      </c>
      <c r="S11" s="272">
        <v>1.3258476030236346</v>
      </c>
      <c r="T11" s="273">
        <v>8.5389063045795464</v>
      </c>
      <c r="U11" s="286">
        <v>0.6217587016850511</v>
      </c>
    </row>
    <row r="12" spans="1:21">
      <c r="F12" s="258" t="s">
        <v>740</v>
      </c>
      <c r="G12" s="268">
        <v>24</v>
      </c>
      <c r="H12" s="269">
        <v>50.000000000000007</v>
      </c>
      <c r="I12" s="270">
        <v>26</v>
      </c>
    </row>
    <row r="13" spans="1:21" ht="14.25" thickBot="1">
      <c r="F13" s="287" t="s">
        <v>130</v>
      </c>
      <c r="G13" s="277">
        <v>3.2</v>
      </c>
      <c r="H13" s="278">
        <v>21.7</v>
      </c>
      <c r="I13" s="279">
        <v>75.099999999999994</v>
      </c>
    </row>
    <row r="14" spans="1:21">
      <c r="G14" s="280"/>
      <c r="H14" s="280"/>
      <c r="I14" s="280"/>
    </row>
    <row r="15" spans="1:21">
      <c r="A15" s="250" t="s">
        <v>911</v>
      </c>
      <c r="F15" s="250" t="s">
        <v>912</v>
      </c>
      <c r="G15" s="280"/>
      <c r="H15" s="280"/>
      <c r="I15" s="280"/>
      <c r="K15" s="250" t="s">
        <v>914</v>
      </c>
    </row>
    <row r="16" spans="1:21">
      <c r="A16" s="250" t="s">
        <v>223</v>
      </c>
      <c r="B16" s="250" t="s">
        <v>35</v>
      </c>
      <c r="F16" s="250" t="s">
        <v>224</v>
      </c>
      <c r="G16" s="250" t="s">
        <v>37</v>
      </c>
      <c r="K16" s="250" t="s">
        <v>913</v>
      </c>
      <c r="L16" s="250" t="s">
        <v>38</v>
      </c>
    </row>
    <row r="17" spans="1:14" ht="14.25" thickBot="1">
      <c r="A17" s="251"/>
      <c r="B17" s="252" t="s">
        <v>18</v>
      </c>
      <c r="C17" s="252" t="s">
        <v>19</v>
      </c>
      <c r="D17" s="253" t="s">
        <v>2</v>
      </c>
      <c r="F17" s="251"/>
      <c r="G17" s="252" t="s">
        <v>95</v>
      </c>
      <c r="H17" s="252" t="s">
        <v>96</v>
      </c>
      <c r="I17" s="253" t="s">
        <v>4</v>
      </c>
      <c r="K17" s="251"/>
      <c r="L17" s="252" t="s">
        <v>95</v>
      </c>
      <c r="M17" s="252" t="s">
        <v>96</v>
      </c>
      <c r="N17" s="253" t="s">
        <v>4</v>
      </c>
    </row>
    <row r="18" spans="1:14">
      <c r="A18" s="254" t="s">
        <v>907</v>
      </c>
      <c r="B18" s="255">
        <v>77.2</v>
      </c>
      <c r="C18" s="256">
        <v>21.1</v>
      </c>
      <c r="D18" s="257">
        <v>1.7</v>
      </c>
      <c r="F18" s="258" t="s">
        <v>751</v>
      </c>
      <c r="G18" s="259">
        <v>88.799999999999983</v>
      </c>
      <c r="H18" s="260">
        <v>6</v>
      </c>
      <c r="I18" s="261">
        <v>5.2</v>
      </c>
      <c r="K18" s="258" t="s">
        <v>757</v>
      </c>
      <c r="L18" s="259">
        <v>94.4</v>
      </c>
      <c r="M18" s="260">
        <v>4.8</v>
      </c>
      <c r="N18" s="261">
        <v>0.8</v>
      </c>
    </row>
    <row r="19" spans="1:14" ht="14.25" thickBot="1">
      <c r="A19" s="287" t="s">
        <v>688</v>
      </c>
      <c r="B19" s="277">
        <v>80.8</v>
      </c>
      <c r="C19" s="278">
        <v>18</v>
      </c>
      <c r="D19" s="279">
        <v>1.2</v>
      </c>
      <c r="F19" s="258" t="s">
        <v>753</v>
      </c>
      <c r="G19" s="268">
        <v>84.600000000000009</v>
      </c>
      <c r="H19" s="269">
        <v>9.8000000000000007</v>
      </c>
      <c r="I19" s="270">
        <v>5.6</v>
      </c>
      <c r="K19" s="258" t="s">
        <v>759</v>
      </c>
      <c r="L19" s="268">
        <v>92.700000000000017</v>
      </c>
      <c r="M19" s="269">
        <v>5.6</v>
      </c>
      <c r="N19" s="270">
        <v>1.7</v>
      </c>
    </row>
    <row r="20" spans="1:14">
      <c r="B20" s="250" t="str">
        <f>IF(AND(B18&gt;0,B18&lt;=8),"１割未満",IF(AND(B18&gt;=10,MOD(B18,10)=0),DBCS(INT(B18/10))&amp;"割",IF(AND(B18&gt;=10,MOD(B18,10)&gt;=5,MOD(B18,10)&lt;=8),DBCS(INT(B18/10))&amp;"割台後半",IF(OR(INT(MOD(B18,10))=8,INT(MOD(B18,10))=9),"約"&amp;DBCS(INT(B18/10)+1)&amp;"割",IF(AND(MOD(B18,10)&gt;0,MOD(B18,10)&lt;=1.9),"約"&amp;DBCS(INT(B18/10))&amp;"割",IF(AND(MOD(B18,10)&gt;=2,MOD(B18,10)&lt;=4.9),DBCS(INT(B18/10))&amp;"割台前半",""))))))</f>
        <v>７割台後半</v>
      </c>
      <c r="F20" s="258" t="s">
        <v>754</v>
      </c>
      <c r="G20" s="268">
        <v>83.9</v>
      </c>
      <c r="H20" s="269">
        <v>9</v>
      </c>
      <c r="I20" s="270">
        <v>7.1</v>
      </c>
      <c r="K20" s="258" t="s">
        <v>761</v>
      </c>
      <c r="L20" s="268">
        <v>90.7</v>
      </c>
      <c r="M20" s="269">
        <v>7.1</v>
      </c>
      <c r="N20" s="270">
        <v>2.2000000000000002</v>
      </c>
    </row>
    <row r="21" spans="1:14">
      <c r="F21" s="258" t="s">
        <v>755</v>
      </c>
      <c r="G21" s="268">
        <v>78.8</v>
      </c>
      <c r="H21" s="269">
        <v>7.4</v>
      </c>
      <c r="I21" s="270">
        <v>13.8</v>
      </c>
      <c r="K21" s="258" t="s">
        <v>760</v>
      </c>
      <c r="L21" s="268">
        <v>88.8</v>
      </c>
      <c r="M21" s="269">
        <v>8.5</v>
      </c>
      <c r="N21" s="270">
        <v>2.7</v>
      </c>
    </row>
    <row r="22" spans="1:14">
      <c r="F22" s="258" t="s">
        <v>752</v>
      </c>
      <c r="G22" s="268">
        <v>71.3</v>
      </c>
      <c r="H22" s="269">
        <v>23</v>
      </c>
      <c r="I22" s="270">
        <v>5.7</v>
      </c>
      <c r="K22" s="258" t="s">
        <v>762</v>
      </c>
      <c r="L22" s="268">
        <v>83</v>
      </c>
      <c r="M22" s="269">
        <v>15.4</v>
      </c>
      <c r="N22" s="270">
        <v>1.6</v>
      </c>
    </row>
    <row r="23" spans="1:14">
      <c r="F23" s="258" t="s">
        <v>756</v>
      </c>
      <c r="G23" s="268">
        <v>52.3</v>
      </c>
      <c r="H23" s="269">
        <v>13.3</v>
      </c>
      <c r="I23" s="270">
        <v>34.4</v>
      </c>
      <c r="K23" s="258" t="s">
        <v>668</v>
      </c>
      <c r="L23" s="268">
        <v>82.4</v>
      </c>
      <c r="M23" s="269">
        <v>14.5</v>
      </c>
      <c r="N23" s="270">
        <v>3.1</v>
      </c>
    </row>
    <row r="24" spans="1:14" ht="14.25" thickBot="1">
      <c r="F24" s="287" t="s">
        <v>130</v>
      </c>
      <c r="G24" s="277">
        <v>1.1000000000000001</v>
      </c>
      <c r="H24" s="278">
        <v>5.4</v>
      </c>
      <c r="I24" s="279">
        <v>93.5</v>
      </c>
      <c r="K24" s="288" t="s">
        <v>758</v>
      </c>
      <c r="L24" s="289">
        <v>81.800000000000011</v>
      </c>
      <c r="M24" s="290">
        <v>15.6</v>
      </c>
      <c r="N24" s="291">
        <v>2.6</v>
      </c>
    </row>
    <row r="26" spans="1:14">
      <c r="A26" s="250" t="s">
        <v>909</v>
      </c>
      <c r="F26" s="250" t="s">
        <v>910</v>
      </c>
    </row>
    <row r="27" spans="1:14">
      <c r="A27" s="250" t="s">
        <v>197</v>
      </c>
      <c r="B27" s="250" t="s">
        <v>40</v>
      </c>
      <c r="F27" s="250" t="s">
        <v>198</v>
      </c>
      <c r="G27" s="250" t="s">
        <v>39</v>
      </c>
    </row>
    <row r="28" spans="1:14" ht="14.25" thickBot="1">
      <c r="A28" s="251"/>
      <c r="B28" s="252" t="s">
        <v>90</v>
      </c>
      <c r="C28" s="252" t="s">
        <v>91</v>
      </c>
      <c r="D28" s="253" t="s">
        <v>2</v>
      </c>
      <c r="F28" s="251"/>
      <c r="G28" s="252" t="s">
        <v>51</v>
      </c>
      <c r="H28" s="252" t="s">
        <v>52</v>
      </c>
      <c r="I28" s="253" t="s">
        <v>2</v>
      </c>
    </row>
    <row r="29" spans="1:14">
      <c r="A29" s="254" t="s">
        <v>907</v>
      </c>
      <c r="B29" s="255">
        <v>21.3</v>
      </c>
      <c r="C29" s="256">
        <v>75.600000000000009</v>
      </c>
      <c r="D29" s="257">
        <v>3.1</v>
      </c>
      <c r="F29" s="254" t="s">
        <v>907</v>
      </c>
      <c r="G29" s="255">
        <v>61.3</v>
      </c>
      <c r="H29" s="256">
        <v>36</v>
      </c>
      <c r="I29" s="257">
        <v>2.7</v>
      </c>
    </row>
    <row r="30" spans="1:14" ht="14.25" thickBot="1">
      <c r="A30" s="287" t="s">
        <v>688</v>
      </c>
      <c r="B30" s="277">
        <v>23.3</v>
      </c>
      <c r="C30" s="278">
        <v>72.599999999999994</v>
      </c>
      <c r="D30" s="279">
        <v>4.0999999999999996</v>
      </c>
      <c r="F30" s="254" t="s">
        <v>908</v>
      </c>
      <c r="G30" s="265">
        <v>59.2</v>
      </c>
      <c r="H30" s="266">
        <v>36.1</v>
      </c>
      <c r="I30" s="267">
        <v>4.7</v>
      </c>
      <c r="J30" s="280"/>
    </row>
    <row r="31" spans="1:14" ht="14.25" thickBot="1">
      <c r="B31" s="250" t="str">
        <f>IF(AND(C29&gt;0,C29&lt;=8),"１割未満",IF(AND(C29&gt;=10,MOD(C29,10)=0),DBCS(INT(C29/10))&amp;"割",IF(AND(C29&gt;=10,MOD(C29,10)&gt;=5,MOD(C29,10)&lt;=8),DBCS(INT(C29/10))&amp;"割台後半",IF(OR(INT(MOD(C29,10))=8,INT(MOD(C29,10))=9),"約"&amp;DBCS(INT(C29/10)+1)&amp;"割",IF(AND(MOD(C29,10)&gt;0,MOD(C29,10)&lt;=1.9),"約"&amp;DBCS(INT(C29/10))&amp;"割",IF(AND(MOD(C29,10)&gt;=2,MOD(C29,10)&lt;=4.9),DBCS(INT(C29/10))&amp;"割台前半",""))))))</f>
        <v>７割台後半</v>
      </c>
      <c r="F31" s="287" t="s">
        <v>688</v>
      </c>
      <c r="G31" s="277">
        <v>59.7</v>
      </c>
      <c r="H31" s="278">
        <v>36.5</v>
      </c>
      <c r="I31" s="279">
        <v>3.8</v>
      </c>
      <c r="J31" s="280"/>
    </row>
    <row r="32" spans="1:14">
      <c r="B32" s="280"/>
      <c r="G32" s="250" t="str">
        <f>IF(AND(G29&gt;0,G29&lt;=8),"１割未満",IF(AND(G29&gt;=10,MOD(G29,10)=0),DBCS(INT(G29/10))&amp;"割",IF(AND(G29&gt;=10,MOD(G29,10)&gt;=5,MOD(G29,10)&lt;=8),DBCS(INT(G29/10))&amp;"割台後半",IF(OR(INT(MOD(G29,10))=8,INT(MOD(G29,10))=9),"約"&amp;DBCS(INT(G29/10)+1)&amp;"割",IF(AND(MOD(G29,10)&gt;0,MOD(G29,10)&lt;=1.9),"約"&amp;DBCS(INT(G29/10))&amp;"割",IF(AND(MOD(G29,10)&gt;=2,MOD(G29,10)&lt;=4.9),DBCS(INT(G29/10))&amp;"割台前半",""))))))</f>
        <v>約６割</v>
      </c>
    </row>
    <row r="34" spans="1:23">
      <c r="F34" s="250" t="s">
        <v>910</v>
      </c>
    </row>
    <row r="35" spans="1:23">
      <c r="F35" s="250" t="s">
        <v>198</v>
      </c>
      <c r="G35" s="250" t="s">
        <v>39</v>
      </c>
    </row>
    <row r="36" spans="1:23" ht="14.25" thickBot="1">
      <c r="F36" s="251"/>
      <c r="G36" s="252" t="s">
        <v>51</v>
      </c>
      <c r="H36" s="252" t="s">
        <v>52</v>
      </c>
      <c r="I36" s="253" t="s">
        <v>2</v>
      </c>
    </row>
    <row r="37" spans="1:23">
      <c r="B37" s="280"/>
      <c r="C37" s="280"/>
      <c r="D37" s="280"/>
      <c r="F37" s="254" t="s">
        <v>907</v>
      </c>
      <c r="G37" s="255">
        <v>78.099999999999994</v>
      </c>
      <c r="H37" s="256">
        <v>19.399999999999999</v>
      </c>
      <c r="I37" s="257">
        <v>2.5</v>
      </c>
    </row>
    <row r="38" spans="1:23">
      <c r="B38" s="280"/>
      <c r="C38" s="280"/>
      <c r="D38" s="280"/>
      <c r="F38" s="254"/>
      <c r="G38" s="265"/>
      <c r="H38" s="266"/>
      <c r="I38" s="267"/>
      <c r="J38" s="280"/>
    </row>
    <row r="39" spans="1:23" ht="14.25" thickBot="1">
      <c r="F39" s="287"/>
      <c r="G39" s="277"/>
      <c r="H39" s="278"/>
      <c r="I39" s="279"/>
      <c r="J39" s="280"/>
    </row>
    <row r="40" spans="1:23">
      <c r="B40" s="280"/>
      <c r="G40" s="250" t="str">
        <f>IF(AND(G37&gt;0,G37&lt;=8),"１割未満",IF(AND(G37&gt;=10,MOD(G37,10)=0),DBCS(INT(G37/10))&amp;"割",IF(AND(G37&gt;=10,MOD(G37,10)&gt;=5,MOD(G37,10)&lt;=8),DBCS(INT(G37/10))&amp;"割台後半",IF(OR(INT(MOD(G37,10))=8,INT(MOD(G37,10))=9),"約"&amp;DBCS(INT(G37/10)+1)&amp;"割",IF(AND(MOD(G37,10)&gt;0,MOD(G37,10)&lt;=1.9),"約"&amp;DBCS(INT(G37/10))&amp;"割",IF(AND(MOD(G37,10)&gt;=2,MOD(G37,10)&lt;=4.9),DBCS(INT(G37/10))&amp;"割台前半",""))))))</f>
        <v>約８割</v>
      </c>
    </row>
    <row r="42" spans="1:23">
      <c r="A42" s="292" t="s">
        <v>232</v>
      </c>
      <c r="B42" s="293"/>
      <c r="C42" s="293"/>
      <c r="D42" s="293"/>
      <c r="E42" s="293"/>
      <c r="F42" s="292" t="s">
        <v>234</v>
      </c>
      <c r="G42" s="293"/>
      <c r="H42" s="293"/>
      <c r="K42" s="292" t="s">
        <v>915</v>
      </c>
      <c r="P42" s="250" t="s">
        <v>917</v>
      </c>
    </row>
    <row r="43" spans="1:23">
      <c r="A43" s="250" t="s">
        <v>233</v>
      </c>
      <c r="B43" s="250" t="s">
        <v>42</v>
      </c>
      <c r="F43" s="250" t="s">
        <v>235</v>
      </c>
      <c r="G43" s="250" t="s">
        <v>44</v>
      </c>
      <c r="K43" s="250" t="s">
        <v>916</v>
      </c>
      <c r="L43" s="250" t="s">
        <v>45</v>
      </c>
      <c r="P43" s="250" t="s">
        <v>918</v>
      </c>
      <c r="Q43" s="250" t="s">
        <v>46</v>
      </c>
    </row>
    <row r="44" spans="1:23" ht="14.25" thickBot="1">
      <c r="A44" s="251"/>
      <c r="B44" s="252" t="s">
        <v>270</v>
      </c>
      <c r="C44" s="252" t="s">
        <v>271</v>
      </c>
      <c r="D44" s="253" t="s">
        <v>2</v>
      </c>
      <c r="F44" s="251"/>
      <c r="G44" s="252" t="s">
        <v>97</v>
      </c>
      <c r="H44" s="252" t="s">
        <v>102</v>
      </c>
      <c r="I44" s="253" t="s">
        <v>2</v>
      </c>
      <c r="K44" s="251"/>
      <c r="L44" s="252" t="s">
        <v>708</v>
      </c>
      <c r="M44" s="252" t="s">
        <v>709</v>
      </c>
      <c r="N44" s="253" t="s">
        <v>2</v>
      </c>
      <c r="P44" s="262" t="s">
        <v>669</v>
      </c>
      <c r="Q44" s="262" t="s">
        <v>670</v>
      </c>
      <c r="R44" s="262" t="s">
        <v>672</v>
      </c>
      <c r="S44" s="262" t="s">
        <v>671</v>
      </c>
      <c r="T44" s="262" t="s">
        <v>764</v>
      </c>
      <c r="U44" s="262" t="s">
        <v>763</v>
      </c>
      <c r="V44" s="294" t="s">
        <v>130</v>
      </c>
      <c r="W44" s="295" t="s">
        <v>2</v>
      </c>
    </row>
    <row r="45" spans="1:23" ht="14.25" thickBot="1">
      <c r="A45" s="254" t="s">
        <v>907</v>
      </c>
      <c r="B45" s="255">
        <v>16.2</v>
      </c>
      <c r="C45" s="256">
        <v>81.599999999999994</v>
      </c>
      <c r="D45" s="257">
        <v>2.2000000000000002</v>
      </c>
      <c r="F45" s="258" t="s">
        <v>763</v>
      </c>
      <c r="G45" s="259">
        <v>72.599999999999994</v>
      </c>
      <c r="H45" s="260">
        <v>16.7</v>
      </c>
      <c r="I45" s="261">
        <v>10.7</v>
      </c>
      <c r="K45" s="254" t="s">
        <v>907</v>
      </c>
      <c r="L45" s="255">
        <v>13.6</v>
      </c>
      <c r="M45" s="256">
        <v>85.100000000000009</v>
      </c>
      <c r="N45" s="257">
        <v>1.3</v>
      </c>
      <c r="P45" s="271">
        <v>48.685337611064682</v>
      </c>
      <c r="Q45" s="296">
        <v>42.74492473737962</v>
      </c>
      <c r="R45" s="296">
        <v>26.645096313832138</v>
      </c>
      <c r="S45" s="296">
        <v>24.769853197748617</v>
      </c>
      <c r="T45" s="296">
        <v>18.956110988124156</v>
      </c>
      <c r="U45" s="296">
        <v>16.130300208732425</v>
      </c>
      <c r="V45" s="297">
        <v>5.2876937002481927</v>
      </c>
      <c r="W45" s="298">
        <v>0.99605748682585782</v>
      </c>
    </row>
    <row r="46" spans="1:23" ht="14.25" thickBot="1">
      <c r="A46" s="287" t="s">
        <v>688</v>
      </c>
      <c r="B46" s="277">
        <v>19.100000000000001</v>
      </c>
      <c r="C46" s="278">
        <v>78.3</v>
      </c>
      <c r="D46" s="279">
        <v>2.6</v>
      </c>
      <c r="F46" s="258" t="s">
        <v>669</v>
      </c>
      <c r="G46" s="268">
        <v>55.8</v>
      </c>
      <c r="H46" s="269">
        <v>32.799999999999997</v>
      </c>
      <c r="I46" s="270">
        <v>11.4</v>
      </c>
      <c r="K46" s="287" t="s">
        <v>688</v>
      </c>
      <c r="L46" s="277">
        <v>14.9</v>
      </c>
      <c r="M46" s="278">
        <v>84.199999999999989</v>
      </c>
      <c r="N46" s="279">
        <v>0.9</v>
      </c>
    </row>
    <row r="47" spans="1:23">
      <c r="B47" s="250" t="str">
        <f>IF(AND(B45&gt;0,B45&lt;=8),"１割未満",IF(AND(B45&gt;=10,MOD(B45,10)=0),DBCS(INT(B45/10))&amp;"割",IF(AND(B45&gt;=10,MOD(B45,10)&gt;=5,MOD(B45,10)&lt;=8),DBCS(INT(B45/10))&amp;"割台後半",IF(OR(INT(MOD(B45,10))=8,INT(MOD(B45,10))=9),"約"&amp;DBCS(INT(B45/10)+1)&amp;"割",IF(AND(MOD(B45,10)&gt;0,MOD(B45,10)&lt;=1.9),"約"&amp;DBCS(INT(B45/10))&amp;"割",IF(AND(MOD(B45,10)&gt;=2,MOD(B45,10)&lt;=4.9),DBCS(INT(B45/10))&amp;"割台前半",""))))))</f>
        <v>１割台後半</v>
      </c>
      <c r="F47" s="258" t="s">
        <v>671</v>
      </c>
      <c r="G47" s="268">
        <v>53.399999999999991</v>
      </c>
      <c r="H47" s="269">
        <v>34.4</v>
      </c>
      <c r="I47" s="270">
        <v>12.2</v>
      </c>
      <c r="P47" s="250" t="s">
        <v>919</v>
      </c>
    </row>
    <row r="48" spans="1:23">
      <c r="F48" s="258" t="s">
        <v>764</v>
      </c>
      <c r="G48" s="268">
        <v>32</v>
      </c>
      <c r="H48" s="269">
        <v>54.099999999999994</v>
      </c>
      <c r="I48" s="270">
        <v>13.9</v>
      </c>
      <c r="P48" s="250" t="s">
        <v>123</v>
      </c>
      <c r="Q48" s="250" t="s">
        <v>22</v>
      </c>
    </row>
    <row r="49" spans="1:256" ht="14.25" thickBot="1">
      <c r="F49" s="258" t="s">
        <v>670</v>
      </c>
      <c r="G49" s="268">
        <v>29.099999999999998</v>
      </c>
      <c r="H49" s="269">
        <v>58.300000000000011</v>
      </c>
      <c r="I49" s="270">
        <v>12.6</v>
      </c>
      <c r="P49" s="262" t="s">
        <v>765</v>
      </c>
      <c r="Q49" s="262" t="s">
        <v>673</v>
      </c>
      <c r="R49" s="262" t="s">
        <v>674</v>
      </c>
      <c r="S49" s="262" t="s">
        <v>675</v>
      </c>
      <c r="T49" s="262" t="s">
        <v>676</v>
      </c>
      <c r="U49" s="294" t="s">
        <v>130</v>
      </c>
      <c r="V49" s="295" t="s">
        <v>2</v>
      </c>
    </row>
    <row r="50" spans="1:256" ht="14.25" thickBot="1">
      <c r="F50" s="258" t="s">
        <v>672</v>
      </c>
      <c r="G50" s="268">
        <v>15.3</v>
      </c>
      <c r="H50" s="269">
        <v>69.8</v>
      </c>
      <c r="I50" s="270">
        <v>14.9</v>
      </c>
      <c r="P50" s="271">
        <v>55.677283066004783</v>
      </c>
      <c r="Q50" s="296">
        <v>34.382485956846118</v>
      </c>
      <c r="R50" s="296">
        <v>12.053926056957623</v>
      </c>
      <c r="S50" s="296">
        <v>11.627225637944969</v>
      </c>
      <c r="T50" s="296">
        <v>1.8589687525315022</v>
      </c>
      <c r="U50" s="297">
        <v>15.575240970427924</v>
      </c>
      <c r="V50" s="298">
        <v>3.289444656258417</v>
      </c>
      <c r="W50" s="280"/>
    </row>
    <row r="51" spans="1:256" ht="14.25" thickBot="1">
      <c r="F51" s="287" t="s">
        <v>130</v>
      </c>
      <c r="G51" s="277">
        <v>5.6999999999999993</v>
      </c>
      <c r="H51" s="278">
        <v>12.4</v>
      </c>
      <c r="I51" s="279">
        <v>81.900000000000006</v>
      </c>
    </row>
    <row r="52" spans="1:256">
      <c r="G52" s="280"/>
      <c r="H52" s="280"/>
      <c r="I52" s="280"/>
    </row>
    <row r="53" spans="1:256">
      <c r="G53" s="280"/>
      <c r="H53" s="280"/>
      <c r="I53" s="280"/>
      <c r="L53" s="280"/>
      <c r="M53" s="280"/>
      <c r="N53" s="280"/>
      <c r="Y53" s="280"/>
      <c r="Z53" s="280"/>
      <c r="AA53" s="280"/>
      <c r="AB53" s="280"/>
      <c r="AC53" s="280"/>
      <c r="AD53" s="280"/>
      <c r="AE53" s="280"/>
      <c r="AF53" s="280"/>
    </row>
    <row r="54" spans="1:256" ht="14.25" thickBot="1">
      <c r="A54" s="250" t="s">
        <v>237</v>
      </c>
      <c r="F54" s="250" t="s">
        <v>122</v>
      </c>
      <c r="L54" s="250" t="s">
        <v>920</v>
      </c>
    </row>
    <row r="55" spans="1:256">
      <c r="A55" s="250" t="s">
        <v>41</v>
      </c>
      <c r="B55" s="250" t="s">
        <v>141</v>
      </c>
      <c r="F55" s="250" t="s">
        <v>43</v>
      </c>
      <c r="G55" s="250" t="s">
        <v>34</v>
      </c>
      <c r="L55" s="250" t="s">
        <v>921</v>
      </c>
      <c r="M55" s="250" t="s">
        <v>1</v>
      </c>
      <c r="X55" s="299" t="s">
        <v>692</v>
      </c>
      <c r="Y55" s="300"/>
      <c r="Z55" s="300"/>
      <c r="AA55" s="300"/>
      <c r="AB55" s="300"/>
      <c r="AC55" s="300"/>
      <c r="AD55" s="300"/>
      <c r="AE55" s="300"/>
      <c r="AF55" s="300"/>
      <c r="AG55" s="300"/>
      <c r="AH55" s="301"/>
      <c r="IL55" s="302"/>
      <c r="IM55" s="302"/>
      <c r="IN55" s="302"/>
      <c r="IO55" s="302"/>
      <c r="IP55" s="302"/>
      <c r="IQ55" s="302"/>
      <c r="IR55" s="302"/>
      <c r="IS55" s="302"/>
      <c r="IT55" s="302"/>
      <c r="IU55" s="302"/>
      <c r="IV55" s="302"/>
    </row>
    <row r="56" spans="1:256" ht="14.25" thickBot="1">
      <c r="A56" s="251"/>
      <c r="B56" s="252" t="s">
        <v>272</v>
      </c>
      <c r="C56" s="252" t="s">
        <v>23</v>
      </c>
      <c r="D56" s="253" t="s">
        <v>2</v>
      </c>
      <c r="F56" s="251"/>
      <c r="G56" s="303"/>
      <c r="H56" s="252" t="s">
        <v>8</v>
      </c>
      <c r="I56" s="252" t="s">
        <v>142</v>
      </c>
      <c r="J56" s="253" t="s">
        <v>2</v>
      </c>
      <c r="L56" s="251"/>
      <c r="M56" s="252" t="s">
        <v>144</v>
      </c>
      <c r="N56" s="252" t="s">
        <v>145</v>
      </c>
      <c r="O56" s="252" t="s">
        <v>146</v>
      </c>
      <c r="P56" s="252" t="s">
        <v>147</v>
      </c>
      <c r="Q56" s="252" t="s">
        <v>148</v>
      </c>
      <c r="R56" s="252" t="s">
        <v>149</v>
      </c>
      <c r="S56" s="252" t="s">
        <v>150</v>
      </c>
      <c r="T56" s="252" t="s">
        <v>151</v>
      </c>
      <c r="U56" s="252" t="s">
        <v>87</v>
      </c>
      <c r="V56" s="253" t="s">
        <v>33</v>
      </c>
      <c r="X56" s="304"/>
      <c r="Y56" s="305" t="s">
        <v>144</v>
      </c>
      <c r="Z56" s="305" t="s">
        <v>33</v>
      </c>
      <c r="AA56" s="305" t="s">
        <v>145</v>
      </c>
      <c r="AB56" s="305" t="s">
        <v>87</v>
      </c>
      <c r="AC56" s="305" t="s">
        <v>150</v>
      </c>
      <c r="AD56" s="305" t="s">
        <v>149</v>
      </c>
      <c r="AE56" s="305" t="s">
        <v>147</v>
      </c>
      <c r="AF56" s="305" t="s">
        <v>148</v>
      </c>
      <c r="AG56" s="305" t="s">
        <v>151</v>
      </c>
      <c r="AH56" s="306" t="s">
        <v>146</v>
      </c>
      <c r="IL56" s="302"/>
      <c r="IM56" s="302"/>
      <c r="IN56" s="302"/>
      <c r="IO56" s="302"/>
      <c r="IP56" s="302"/>
      <c r="IQ56" s="302"/>
      <c r="IR56" s="302"/>
      <c r="IS56" s="302"/>
      <c r="IT56" s="302"/>
      <c r="IU56" s="302"/>
      <c r="IV56" s="302"/>
    </row>
    <row r="57" spans="1:256">
      <c r="A57" s="254" t="s">
        <v>907</v>
      </c>
      <c r="B57" s="255">
        <v>14.7</v>
      </c>
      <c r="C57" s="256">
        <v>83.899999999999991</v>
      </c>
      <c r="D57" s="257">
        <v>1.4</v>
      </c>
      <c r="F57" s="307" t="s">
        <v>655</v>
      </c>
      <c r="G57" s="308" t="s">
        <v>659</v>
      </c>
      <c r="H57" s="255">
        <v>18.8</v>
      </c>
      <c r="I57" s="256">
        <v>37.5</v>
      </c>
      <c r="J57" s="257">
        <v>43.699999999999996</v>
      </c>
      <c r="L57" s="254" t="s">
        <v>152</v>
      </c>
      <c r="M57" s="255">
        <v>28.452707780122275</v>
      </c>
      <c r="N57" s="256">
        <v>18.053571704786904</v>
      </c>
      <c r="O57" s="256">
        <v>21.884731972505303</v>
      </c>
      <c r="P57" s="256">
        <v>14.019398414302366</v>
      </c>
      <c r="Q57" s="256">
        <v>7.0659441747430458</v>
      </c>
      <c r="R57" s="256">
        <v>9.2371992544079049</v>
      </c>
      <c r="S57" s="256">
        <v>0.54708220513736605</v>
      </c>
      <c r="T57" s="256">
        <v>75.248304926144613</v>
      </c>
      <c r="U57" s="256">
        <v>6.6973775658896146</v>
      </c>
      <c r="V57" s="257">
        <v>15.082230504481169</v>
      </c>
      <c r="X57" s="309" t="s">
        <v>152</v>
      </c>
      <c r="Y57" s="269">
        <v>28.452707780122275</v>
      </c>
      <c r="Z57" s="269">
        <v>15.082230504481169</v>
      </c>
      <c r="AA57" s="269">
        <v>18.053571704786904</v>
      </c>
      <c r="AB57" s="269">
        <v>6.6973775658896146</v>
      </c>
      <c r="AC57" s="269">
        <v>0.54708220513736605</v>
      </c>
      <c r="AD57" s="269">
        <v>9.2371992544079049</v>
      </c>
      <c r="AE57" s="269">
        <v>14.019398414302366</v>
      </c>
      <c r="AF57" s="269">
        <v>7.0659441747430458</v>
      </c>
      <c r="AG57" s="269">
        <v>75.248304926144613</v>
      </c>
      <c r="AH57" s="270">
        <v>21.884731972505303</v>
      </c>
      <c r="IL57" s="302"/>
      <c r="IM57" s="302"/>
      <c r="IN57" s="302"/>
      <c r="IO57" s="302"/>
      <c r="IP57" s="302"/>
      <c r="IQ57" s="302"/>
      <c r="IR57" s="302"/>
      <c r="IS57" s="302"/>
      <c r="IT57" s="302"/>
      <c r="IU57" s="302"/>
      <c r="IV57" s="302"/>
    </row>
    <row r="58" spans="1:256" ht="14.25" thickBot="1">
      <c r="A58" s="287" t="s">
        <v>688</v>
      </c>
      <c r="B58" s="277">
        <v>13.8</v>
      </c>
      <c r="C58" s="278">
        <v>84.7</v>
      </c>
      <c r="D58" s="279">
        <v>1.5</v>
      </c>
      <c r="F58" s="310"/>
      <c r="G58" s="308" t="s">
        <v>656</v>
      </c>
      <c r="H58" s="265">
        <v>21.3</v>
      </c>
      <c r="I58" s="266">
        <v>38</v>
      </c>
      <c r="J58" s="267">
        <v>40.700000000000003</v>
      </c>
      <c r="K58" s="280"/>
      <c r="L58" s="287" t="s">
        <v>656</v>
      </c>
      <c r="M58" s="277">
        <v>19.399314663304008</v>
      </c>
      <c r="N58" s="278">
        <v>16.26045601031452</v>
      </c>
      <c r="O58" s="278">
        <v>29.012230669220536</v>
      </c>
      <c r="P58" s="278">
        <v>16.028873083177118</v>
      </c>
      <c r="Q58" s="278">
        <v>9.9068078447553898</v>
      </c>
      <c r="R58" s="278">
        <v>10.867937159556453</v>
      </c>
      <c r="S58" s="278">
        <v>1.1185367184603798</v>
      </c>
      <c r="T58" s="278">
        <v>78.966586410639778</v>
      </c>
      <c r="U58" s="278">
        <v>6.4383998650489556</v>
      </c>
      <c r="V58" s="279">
        <v>12.517576514039778</v>
      </c>
      <c r="X58" s="311" t="s">
        <v>656</v>
      </c>
      <c r="Y58" s="312">
        <v>19.399314663304008</v>
      </c>
      <c r="Z58" s="312">
        <v>12.517576514039778</v>
      </c>
      <c r="AA58" s="312">
        <v>16.26045601031452</v>
      </c>
      <c r="AB58" s="312">
        <v>6.4383998650489556</v>
      </c>
      <c r="AC58" s="312">
        <v>1.1185367184603798</v>
      </c>
      <c r="AD58" s="312">
        <v>10.867937159556453</v>
      </c>
      <c r="AE58" s="312">
        <v>16.028873083177118</v>
      </c>
      <c r="AF58" s="312">
        <v>9.9068078447553898</v>
      </c>
      <c r="AG58" s="312">
        <v>78.966586410639778</v>
      </c>
      <c r="AH58" s="313">
        <v>29.012230669220536</v>
      </c>
      <c r="AI58" s="280"/>
      <c r="AJ58" s="280"/>
      <c r="AK58" s="280"/>
      <c r="AL58" s="280"/>
      <c r="AM58" s="280"/>
      <c r="IL58" s="302"/>
      <c r="IM58" s="302"/>
      <c r="IN58" s="302"/>
      <c r="IO58" s="302"/>
      <c r="IP58" s="302"/>
      <c r="IQ58" s="302"/>
      <c r="IR58" s="302"/>
      <c r="IS58" s="302"/>
      <c r="IT58" s="302"/>
      <c r="IU58" s="302"/>
      <c r="IV58" s="302"/>
    </row>
    <row r="59" spans="1:256">
      <c r="B59" s="250" t="str">
        <f>IF(AND(B57&gt;0,B57&lt;=8),"１割未満",IF(AND(B57&gt;=10,MOD(B57,10)=0),DBCS(INT(B57/10))&amp;"割",IF(AND(B57&gt;=10,MOD(B57,10)&gt;=5,MOD(B57,10)&lt;=8),DBCS(INT(B57/10))&amp;"割台後半",IF(OR(INT(MOD(B57,10))=8,INT(MOD(B57,10))=9),"約"&amp;DBCS(INT(B57/10)+1)&amp;"割",IF(AND(MOD(B57,10)&gt;0,MOD(B57,10)&lt;=1.9),"約"&amp;DBCS(INT(B57/10))&amp;"割",IF(AND(MOD(B57,10)&gt;=2,MOD(B57,10)&lt;=4.9),DBCS(INT(B57/10))&amp;"割台前半",""))))))</f>
        <v>１割台前半</v>
      </c>
      <c r="F59" s="307" t="s">
        <v>657</v>
      </c>
      <c r="G59" s="308" t="s">
        <v>659</v>
      </c>
      <c r="H59" s="265">
        <v>17.600000000000001</v>
      </c>
      <c r="I59" s="266">
        <v>40.6</v>
      </c>
      <c r="J59" s="267">
        <v>41.800000000000004</v>
      </c>
      <c r="M59" s="314">
        <f>M57-M58</f>
        <v>9.0533931168182669</v>
      </c>
      <c r="N59" s="314">
        <f t="shared" ref="N59:V59" si="0">N57-N58</f>
        <v>1.7931156944723838</v>
      </c>
      <c r="O59" s="314">
        <f t="shared" si="0"/>
        <v>-7.1274986967152323</v>
      </c>
      <c r="P59" s="314">
        <f t="shared" si="0"/>
        <v>-2.009474668874752</v>
      </c>
      <c r="Q59" s="314">
        <f t="shared" si="0"/>
        <v>-2.840863670012344</v>
      </c>
      <c r="R59" s="314">
        <f t="shared" si="0"/>
        <v>-1.630737905148548</v>
      </c>
      <c r="S59" s="314">
        <f t="shared" si="0"/>
        <v>-0.57145451332301378</v>
      </c>
      <c r="T59" s="314">
        <f t="shared" si="0"/>
        <v>-3.718281484495165</v>
      </c>
      <c r="U59" s="314">
        <f t="shared" si="0"/>
        <v>0.25897770084065908</v>
      </c>
      <c r="V59" s="314">
        <f t="shared" si="0"/>
        <v>2.564653990441391</v>
      </c>
      <c r="X59" s="315"/>
      <c r="Y59" s="316">
        <v>9.0533931168182669</v>
      </c>
      <c r="Z59" s="316">
        <v>2.564653990441391</v>
      </c>
      <c r="AA59" s="316">
        <v>1.7931156944723838</v>
      </c>
      <c r="AB59" s="316">
        <v>0.25897770084065908</v>
      </c>
      <c r="AC59" s="316">
        <v>-0.57145451332301378</v>
      </c>
      <c r="AD59" s="316">
        <v>-1.630737905148548</v>
      </c>
      <c r="AE59" s="316">
        <v>-2.009474668874752</v>
      </c>
      <c r="AF59" s="316">
        <v>-2.840863670012344</v>
      </c>
      <c r="AG59" s="316">
        <v>-3.718281484495165</v>
      </c>
      <c r="AH59" s="317">
        <v>-7.1274986967152323</v>
      </c>
      <c r="IL59" s="302"/>
      <c r="IM59" s="302"/>
      <c r="IN59" s="302"/>
      <c r="IO59" s="302"/>
      <c r="IP59" s="302"/>
      <c r="IQ59" s="302"/>
      <c r="IR59" s="302"/>
      <c r="IS59" s="302"/>
      <c r="IT59" s="302"/>
      <c r="IU59" s="302"/>
      <c r="IV59" s="302"/>
    </row>
    <row r="60" spans="1:256">
      <c r="F60" s="310"/>
      <c r="G60" s="308" t="s">
        <v>656</v>
      </c>
      <c r="H60" s="265">
        <v>42.8</v>
      </c>
      <c r="I60" s="266">
        <v>34.099999999999994</v>
      </c>
      <c r="J60" s="267">
        <v>23.1</v>
      </c>
      <c r="L60" s="280"/>
      <c r="M60" s="280"/>
      <c r="N60" s="280"/>
      <c r="X60" s="315" t="s">
        <v>693</v>
      </c>
      <c r="AH60" s="318"/>
    </row>
    <row r="61" spans="1:256">
      <c r="F61" s="307" t="s">
        <v>658</v>
      </c>
      <c r="G61" s="308" t="s">
        <v>659</v>
      </c>
      <c r="H61" s="265">
        <v>13</v>
      </c>
      <c r="I61" s="266">
        <v>47.9</v>
      </c>
      <c r="J61" s="267">
        <v>39.1</v>
      </c>
      <c r="L61" s="280"/>
      <c r="M61" s="280"/>
      <c r="N61" s="280"/>
      <c r="X61" s="304"/>
      <c r="Y61" s="305" t="s">
        <v>151</v>
      </c>
      <c r="Z61" s="305" t="s">
        <v>144</v>
      </c>
      <c r="AA61" s="305" t="s">
        <v>146</v>
      </c>
      <c r="AB61" s="305" t="s">
        <v>145</v>
      </c>
      <c r="AC61" s="305" t="s">
        <v>33</v>
      </c>
      <c r="AD61" s="305" t="s">
        <v>147</v>
      </c>
      <c r="AE61" s="305" t="s">
        <v>149</v>
      </c>
      <c r="AF61" s="305" t="s">
        <v>148</v>
      </c>
      <c r="AG61" s="305" t="s">
        <v>87</v>
      </c>
      <c r="AH61" s="306" t="s">
        <v>150</v>
      </c>
    </row>
    <row r="62" spans="1:256">
      <c r="F62" s="310"/>
      <c r="G62" s="308" t="s">
        <v>656</v>
      </c>
      <c r="H62" s="265">
        <v>35.599999999999994</v>
      </c>
      <c r="I62" s="266">
        <v>43</v>
      </c>
      <c r="J62" s="267">
        <v>21.4</v>
      </c>
      <c r="L62" s="280"/>
      <c r="M62" s="280"/>
      <c r="N62" s="280"/>
      <c r="X62" s="309" t="s">
        <v>152</v>
      </c>
      <c r="Y62" s="269">
        <v>75.248304926144613</v>
      </c>
      <c r="Z62" s="269">
        <v>28.452707780122275</v>
      </c>
      <c r="AA62" s="269">
        <v>21.884731972505303</v>
      </c>
      <c r="AB62" s="269">
        <v>18.053571704786904</v>
      </c>
      <c r="AC62" s="269">
        <v>15.082230504481169</v>
      </c>
      <c r="AD62" s="269">
        <v>14.019398414302366</v>
      </c>
      <c r="AE62" s="269">
        <v>9.2371992544079049</v>
      </c>
      <c r="AF62" s="269">
        <v>7.0659441747430458</v>
      </c>
      <c r="AG62" s="269">
        <v>6.6973775658896146</v>
      </c>
      <c r="AH62" s="270">
        <v>0.54708220513736605</v>
      </c>
    </row>
    <row r="63" spans="1:256">
      <c r="F63" s="307" t="s">
        <v>660</v>
      </c>
      <c r="G63" s="308" t="s">
        <v>659</v>
      </c>
      <c r="H63" s="265">
        <v>20.099999999999998</v>
      </c>
      <c r="I63" s="266">
        <v>31.3</v>
      </c>
      <c r="J63" s="267">
        <v>48.6</v>
      </c>
      <c r="L63" s="280"/>
      <c r="M63" s="280"/>
      <c r="N63" s="280"/>
      <c r="X63" s="315" t="s">
        <v>694</v>
      </c>
      <c r="AH63" s="318"/>
    </row>
    <row r="64" spans="1:256" ht="14.25" thickBot="1">
      <c r="F64" s="319"/>
      <c r="G64" s="320" t="s">
        <v>656</v>
      </c>
      <c r="H64" s="277">
        <v>23.1</v>
      </c>
      <c r="I64" s="278">
        <v>32.700000000000003</v>
      </c>
      <c r="J64" s="279">
        <v>44.2</v>
      </c>
      <c r="L64" s="280"/>
      <c r="M64" s="280"/>
      <c r="N64" s="280"/>
      <c r="X64" s="304"/>
      <c r="Y64" s="305" t="s">
        <v>151</v>
      </c>
      <c r="Z64" s="305" t="s">
        <v>146</v>
      </c>
      <c r="AA64" s="305" t="s">
        <v>144</v>
      </c>
      <c r="AB64" s="305" t="s">
        <v>145</v>
      </c>
      <c r="AC64" s="305" t="s">
        <v>147</v>
      </c>
      <c r="AD64" s="305" t="s">
        <v>33</v>
      </c>
      <c r="AE64" s="305" t="s">
        <v>149</v>
      </c>
      <c r="AF64" s="305" t="s">
        <v>148</v>
      </c>
      <c r="AG64" s="305" t="s">
        <v>87</v>
      </c>
      <c r="AH64" s="306" t="s">
        <v>150</v>
      </c>
    </row>
    <row r="65" spans="1:34">
      <c r="H65" s="280"/>
      <c r="I65" s="280"/>
      <c r="J65" s="280"/>
      <c r="L65" s="280"/>
      <c r="M65" s="280"/>
      <c r="N65" s="280"/>
      <c r="X65" s="311" t="s">
        <v>656</v>
      </c>
      <c r="Y65" s="312">
        <v>78.966586410639778</v>
      </c>
      <c r="Z65" s="312">
        <v>29.012230669220536</v>
      </c>
      <c r="AA65" s="312">
        <v>19.399314663304008</v>
      </c>
      <c r="AB65" s="312">
        <v>16.26045601031452</v>
      </c>
      <c r="AC65" s="312">
        <v>16.028873083177118</v>
      </c>
      <c r="AD65" s="312">
        <v>12.517576514039778</v>
      </c>
      <c r="AE65" s="312">
        <v>10.867937159556453</v>
      </c>
      <c r="AF65" s="312">
        <v>9.9068078447553898</v>
      </c>
      <c r="AG65" s="312">
        <v>6.4383998650489556</v>
      </c>
      <c r="AH65" s="313">
        <v>1.1185367184603798</v>
      </c>
    </row>
    <row r="66" spans="1:34" ht="14.25" thickBot="1">
      <c r="A66" s="250" t="s">
        <v>922</v>
      </c>
      <c r="F66" s="250" t="s">
        <v>924</v>
      </c>
      <c r="H66" s="280"/>
      <c r="I66" s="280"/>
      <c r="J66" s="280"/>
      <c r="K66" s="280"/>
      <c r="L66" s="280"/>
      <c r="M66" s="280"/>
      <c r="P66" s="250" t="s">
        <v>945</v>
      </c>
      <c r="U66" s="250" t="s">
        <v>947</v>
      </c>
      <c r="X66" s="321"/>
      <c r="Y66" s="322"/>
      <c r="Z66" s="322"/>
      <c r="AA66" s="322"/>
      <c r="AB66" s="322"/>
      <c r="AC66" s="322"/>
      <c r="AD66" s="322"/>
      <c r="AE66" s="322"/>
      <c r="AF66" s="322"/>
      <c r="AG66" s="322"/>
      <c r="AH66" s="323"/>
    </row>
    <row r="67" spans="1:34">
      <c r="A67" s="250" t="s">
        <v>923</v>
      </c>
      <c r="B67" s="250" t="s">
        <v>47</v>
      </c>
      <c r="F67" s="250" t="s">
        <v>925</v>
      </c>
      <c r="G67" s="250" t="s">
        <v>48</v>
      </c>
      <c r="P67" s="250" t="s">
        <v>946</v>
      </c>
      <c r="Q67" s="250" t="s">
        <v>15</v>
      </c>
      <c r="T67" s="280"/>
      <c r="U67" s="250" t="s">
        <v>948</v>
      </c>
      <c r="V67" s="250" t="s">
        <v>14</v>
      </c>
    </row>
    <row r="68" spans="1:34" ht="14.25" thickBot="1">
      <c r="A68" s="251"/>
      <c r="B68" s="252" t="s">
        <v>10</v>
      </c>
      <c r="C68" s="252" t="s">
        <v>11</v>
      </c>
      <c r="D68" s="253" t="s">
        <v>2</v>
      </c>
      <c r="F68" s="262" t="s">
        <v>768</v>
      </c>
      <c r="G68" s="262" t="s">
        <v>771</v>
      </c>
      <c r="H68" s="262" t="s">
        <v>766</v>
      </c>
      <c r="I68" s="262" t="s">
        <v>769</v>
      </c>
      <c r="J68" s="262" t="s">
        <v>767</v>
      </c>
      <c r="K68" s="262" t="s">
        <v>772</v>
      </c>
      <c r="L68" s="262" t="s">
        <v>770</v>
      </c>
      <c r="M68" s="294" t="s">
        <v>130</v>
      </c>
      <c r="N68" s="295" t="s">
        <v>2</v>
      </c>
      <c r="P68" s="251"/>
      <c r="Q68" s="252" t="s">
        <v>12</v>
      </c>
      <c r="R68" s="252" t="s">
        <v>13</v>
      </c>
      <c r="S68" s="253" t="s">
        <v>2</v>
      </c>
      <c r="U68" s="262" t="s">
        <v>773</v>
      </c>
      <c r="V68" s="262" t="s">
        <v>776</v>
      </c>
      <c r="W68" s="262" t="s">
        <v>774</v>
      </c>
      <c r="X68" s="262" t="s">
        <v>778</v>
      </c>
      <c r="Y68" s="262" t="s">
        <v>775</v>
      </c>
      <c r="Z68" s="262" t="s">
        <v>777</v>
      </c>
      <c r="AA68" s="294" t="s">
        <v>130</v>
      </c>
      <c r="AB68" s="295" t="s">
        <v>2</v>
      </c>
    </row>
    <row r="69" spans="1:34" ht="14.25" thickBot="1">
      <c r="A69" s="254" t="s">
        <v>907</v>
      </c>
      <c r="B69" s="255">
        <v>47.6</v>
      </c>
      <c r="C69" s="256">
        <v>50.4</v>
      </c>
      <c r="D69" s="257">
        <v>2</v>
      </c>
      <c r="F69" s="271">
        <v>77.682076736516592</v>
      </c>
      <c r="G69" s="296">
        <v>42.830936227272325</v>
      </c>
      <c r="H69" s="296">
        <v>31.116316031277211</v>
      </c>
      <c r="I69" s="296">
        <v>25.472379685656612</v>
      </c>
      <c r="J69" s="296">
        <v>21.502003696092011</v>
      </c>
      <c r="K69" s="296">
        <v>18.82581472171826</v>
      </c>
      <c r="L69" s="296">
        <v>12.159840169849346</v>
      </c>
      <c r="M69" s="297">
        <v>2.5358694647883784</v>
      </c>
      <c r="N69" s="298">
        <v>0.15469802177022335</v>
      </c>
      <c r="P69" s="254" t="s">
        <v>907</v>
      </c>
      <c r="Q69" s="255">
        <v>5.4</v>
      </c>
      <c r="R69" s="256">
        <v>94</v>
      </c>
      <c r="S69" s="257">
        <v>0.6</v>
      </c>
      <c r="U69" s="271">
        <v>46.9151589617219</v>
      </c>
      <c r="V69" s="296">
        <v>31.207497842930724</v>
      </c>
      <c r="W69" s="296">
        <v>20.531818945203089</v>
      </c>
      <c r="X69" s="296">
        <v>8.90967424782915</v>
      </c>
      <c r="Y69" s="296">
        <v>6.4401176281080286</v>
      </c>
      <c r="Z69" s="296">
        <v>4.1103563279049009</v>
      </c>
      <c r="AA69" s="297">
        <v>14.152896649268618</v>
      </c>
      <c r="AB69" s="298">
        <v>1.8510779094905248</v>
      </c>
    </row>
    <row r="70" spans="1:34" ht="14.25" thickBot="1">
      <c r="A70" s="254" t="s">
        <v>908</v>
      </c>
      <c r="B70" s="265">
        <v>39.200000000000003</v>
      </c>
      <c r="C70" s="266">
        <v>55.3</v>
      </c>
      <c r="D70" s="267">
        <v>5.5</v>
      </c>
      <c r="P70" s="287" t="s">
        <v>688</v>
      </c>
      <c r="Q70" s="277">
        <v>4.7</v>
      </c>
      <c r="R70" s="278">
        <v>94.3</v>
      </c>
      <c r="S70" s="279">
        <v>1</v>
      </c>
      <c r="T70" s="280"/>
    </row>
    <row r="71" spans="1:34" ht="14.25" thickBot="1">
      <c r="A71" s="276" t="s">
        <v>688</v>
      </c>
      <c r="B71" s="324">
        <v>47.5</v>
      </c>
      <c r="C71" s="325">
        <v>51.6</v>
      </c>
      <c r="D71" s="326">
        <v>0.9</v>
      </c>
    </row>
    <row r="72" spans="1:34">
      <c r="B72" s="250" t="str">
        <f>IF(AND(B69&gt;0,B69&lt;=8),"１割未満",IF(AND(B69&gt;=10,MOD(B69,10)=0),DBCS(INT(B69/10))&amp;"割",IF(AND(B69&gt;=10,MOD(B69,10)&gt;=5,MOD(B69,10)&lt;=8),DBCS(INT(B69/10))&amp;"割台後半",IF(OR(INT(MOD(B69,10))=8,INT(MOD(B69,10))=9),"約"&amp;DBCS(INT(B69/10)+1)&amp;"割",IF(AND(MOD(B69,10)&gt;0,MOD(B69,10)&lt;=1.9),"約"&amp;DBCS(INT(B69/10))&amp;"割",IF(AND(MOD(B69,10)&gt;=2,MOD(B69,10)&lt;=4.9),DBCS(INT(B69/10))&amp;"割台前半",""))))))</f>
        <v>４割台後半</v>
      </c>
    </row>
    <row r="73" spans="1:34">
      <c r="A73" s="292" t="s">
        <v>944</v>
      </c>
      <c r="F73" s="292" t="s">
        <v>944</v>
      </c>
      <c r="G73" s="293"/>
      <c r="H73" s="293"/>
      <c r="I73" s="293"/>
      <c r="J73" s="293"/>
    </row>
    <row r="74" spans="1:34">
      <c r="A74" s="250" t="s">
        <v>20</v>
      </c>
      <c r="B74" s="250" t="s">
        <v>227</v>
      </c>
      <c r="F74" s="292" t="s">
        <v>20</v>
      </c>
      <c r="G74" s="293" t="s">
        <v>36</v>
      </c>
      <c r="H74" s="293"/>
      <c r="I74" s="293"/>
      <c r="J74" s="293"/>
    </row>
    <row r="75" spans="1:34" ht="14.25" thickBot="1">
      <c r="A75" s="251"/>
      <c r="B75" s="252" t="s">
        <v>31</v>
      </c>
      <c r="C75" s="252" t="s">
        <v>32</v>
      </c>
      <c r="D75" s="253" t="s">
        <v>4</v>
      </c>
      <c r="F75" s="327"/>
      <c r="G75" s="328" t="s">
        <v>95</v>
      </c>
      <c r="H75" s="328" t="s">
        <v>96</v>
      </c>
      <c r="I75" s="328" t="s">
        <v>98</v>
      </c>
      <c r="J75" s="329" t="s">
        <v>4</v>
      </c>
    </row>
    <row r="76" spans="1:34">
      <c r="A76" s="254" t="s">
        <v>907</v>
      </c>
      <c r="B76" s="255">
        <v>49.900000000000006</v>
      </c>
      <c r="C76" s="256">
        <v>43.8</v>
      </c>
      <c r="D76" s="257">
        <v>6.4</v>
      </c>
      <c r="F76" s="330" t="s">
        <v>677</v>
      </c>
      <c r="G76" s="331">
        <v>91.2</v>
      </c>
      <c r="H76" s="332">
        <v>6</v>
      </c>
      <c r="I76" s="333"/>
      <c r="J76" s="334">
        <v>2.8</v>
      </c>
    </row>
    <row r="77" spans="1:34" ht="14.25" thickBot="1">
      <c r="A77" s="287" t="s">
        <v>688</v>
      </c>
      <c r="B77" s="277">
        <v>48.6</v>
      </c>
      <c r="C77" s="278">
        <v>44.6</v>
      </c>
      <c r="D77" s="279">
        <v>6.8</v>
      </c>
      <c r="F77" s="330" t="s">
        <v>780</v>
      </c>
      <c r="G77" s="335">
        <v>78.3</v>
      </c>
      <c r="H77" s="336">
        <v>5.2</v>
      </c>
      <c r="I77" s="337">
        <v>11.1</v>
      </c>
      <c r="J77" s="338">
        <v>5.4</v>
      </c>
    </row>
    <row r="78" spans="1:34">
      <c r="B78" s="250" t="str">
        <f>IF(AND(B76&gt;0,B76&lt;=8),"１割未満",IF(AND(B76&gt;=10,MOD(B76,10)=0),DBCS(INT(B76/10))&amp;"割",IF(AND(B76&gt;=10,MOD(B76,10)&gt;=5,MOD(B76,10)&lt;=8),DBCS(INT(B76/10))&amp;"割台後半",IF(OR(INT(MOD(B76,10))=8,INT(MOD(B76,10))=9),"約"&amp;DBCS(INT(B76/10)+1)&amp;"割",IF(AND(MOD(B76,10)&gt;0,MOD(B76,10)&lt;=1.9),"約"&amp;DBCS(INT(B76/10))&amp;"割",IF(AND(MOD(B76,10)&gt;=2,MOD(B76,10)&lt;=4.9),DBCS(INT(B76/10))&amp;"割台前半",""))))))</f>
        <v>約５割</v>
      </c>
      <c r="F78" s="330" t="s">
        <v>678</v>
      </c>
      <c r="G78" s="335">
        <v>70.2</v>
      </c>
      <c r="H78" s="336">
        <v>24.7</v>
      </c>
      <c r="I78" s="337"/>
      <c r="J78" s="338">
        <v>5.0999999999999996</v>
      </c>
    </row>
    <row r="79" spans="1:34">
      <c r="F79" s="330" t="s">
        <v>779</v>
      </c>
      <c r="G79" s="335">
        <v>66.699999999999989</v>
      </c>
      <c r="H79" s="336">
        <v>27.7</v>
      </c>
      <c r="I79" s="337"/>
      <c r="J79" s="338">
        <v>5.6</v>
      </c>
    </row>
    <row r="80" spans="1:34">
      <c r="F80" s="330" t="s">
        <v>782</v>
      </c>
      <c r="G80" s="335">
        <v>55.2</v>
      </c>
      <c r="H80" s="336">
        <v>38.4</v>
      </c>
      <c r="I80" s="337"/>
      <c r="J80" s="338">
        <v>6.4</v>
      </c>
      <c r="X80" s="280"/>
      <c r="Y80" s="280"/>
      <c r="Z80" s="280"/>
    </row>
    <row r="81" spans="1:26">
      <c r="F81" s="330" t="s">
        <v>679</v>
      </c>
      <c r="G81" s="335">
        <v>49</v>
      </c>
      <c r="H81" s="336">
        <v>44.3</v>
      </c>
      <c r="I81" s="337"/>
      <c r="J81" s="338">
        <v>6.7</v>
      </c>
    </row>
    <row r="82" spans="1:26">
      <c r="F82" s="330" t="s">
        <v>783</v>
      </c>
      <c r="G82" s="335">
        <v>40</v>
      </c>
      <c r="H82" s="336">
        <v>53.4</v>
      </c>
      <c r="I82" s="337"/>
      <c r="J82" s="338">
        <v>6.6</v>
      </c>
    </row>
    <row r="83" spans="1:26">
      <c r="F83" s="330" t="s">
        <v>781</v>
      </c>
      <c r="G83" s="335">
        <v>35.6</v>
      </c>
      <c r="H83" s="336">
        <v>56.3</v>
      </c>
      <c r="I83" s="337"/>
      <c r="J83" s="338">
        <v>8.1</v>
      </c>
    </row>
    <row r="84" spans="1:26">
      <c r="F84" s="330" t="s">
        <v>786</v>
      </c>
      <c r="G84" s="335">
        <v>28.5</v>
      </c>
      <c r="H84" s="336">
        <v>63.8</v>
      </c>
      <c r="I84" s="337"/>
      <c r="J84" s="338">
        <v>7.7</v>
      </c>
    </row>
    <row r="85" spans="1:26">
      <c r="F85" s="330" t="s">
        <v>785</v>
      </c>
      <c r="G85" s="335">
        <v>15.5</v>
      </c>
      <c r="H85" s="336">
        <v>77.2</v>
      </c>
      <c r="I85" s="337"/>
      <c r="J85" s="338">
        <v>7.4</v>
      </c>
      <c r="Q85" s="280"/>
      <c r="R85" s="280"/>
      <c r="S85" s="280"/>
      <c r="T85" s="280"/>
      <c r="U85" s="280"/>
      <c r="V85" s="280"/>
      <c r="W85" s="280"/>
      <c r="X85" s="280"/>
      <c r="Y85" s="280"/>
      <c r="Z85" s="280"/>
    </row>
    <row r="86" spans="1:26" ht="14.25" thickBot="1">
      <c r="F86" s="339" t="s">
        <v>784</v>
      </c>
      <c r="G86" s="340">
        <v>12.5</v>
      </c>
      <c r="H86" s="341">
        <v>79.900000000000006</v>
      </c>
      <c r="I86" s="341"/>
      <c r="J86" s="342">
        <v>7.5</v>
      </c>
    </row>
    <row r="87" spans="1:26">
      <c r="E87" s="280"/>
      <c r="F87" s="280"/>
      <c r="G87" s="280"/>
      <c r="H87" s="280"/>
      <c r="I87" s="280"/>
      <c r="J87" s="280"/>
      <c r="K87" s="280"/>
    </row>
    <row r="88" spans="1:26">
      <c r="A88" s="292" t="s">
        <v>943</v>
      </c>
      <c r="F88" s="292" t="s">
        <v>943</v>
      </c>
      <c r="G88" s="293"/>
      <c r="H88" s="293"/>
      <c r="I88" s="293"/>
      <c r="J88" s="293"/>
      <c r="K88" s="280"/>
    </row>
    <row r="89" spans="1:26">
      <c r="A89" s="250" t="s">
        <v>21</v>
      </c>
      <c r="B89" s="250" t="s">
        <v>228</v>
      </c>
      <c r="F89" s="292" t="s">
        <v>21</v>
      </c>
      <c r="G89" s="293" t="s">
        <v>36</v>
      </c>
      <c r="H89" s="293"/>
      <c r="I89" s="293"/>
      <c r="J89" s="293"/>
      <c r="K89" s="280"/>
    </row>
    <row r="90" spans="1:26" ht="14.25" thickBot="1">
      <c r="A90" s="251"/>
      <c r="B90" s="252" t="s">
        <v>31</v>
      </c>
      <c r="C90" s="252" t="s">
        <v>32</v>
      </c>
      <c r="D90" s="253" t="s">
        <v>4</v>
      </c>
      <c r="F90" s="327"/>
      <c r="G90" s="328" t="s">
        <v>720</v>
      </c>
      <c r="H90" s="328" t="s">
        <v>5</v>
      </c>
      <c r="I90" s="328" t="s">
        <v>98</v>
      </c>
      <c r="J90" s="329" t="s">
        <v>2</v>
      </c>
      <c r="K90" s="280"/>
    </row>
    <row r="91" spans="1:26">
      <c r="A91" s="254" t="s">
        <v>907</v>
      </c>
      <c r="B91" s="255">
        <v>72.099999999999994</v>
      </c>
      <c r="C91" s="256">
        <v>18</v>
      </c>
      <c r="D91" s="257">
        <v>10</v>
      </c>
      <c r="F91" s="330" t="s">
        <v>790</v>
      </c>
      <c r="G91" s="331">
        <v>91.7</v>
      </c>
      <c r="H91" s="332">
        <v>2.6</v>
      </c>
      <c r="I91" s="333"/>
      <c r="J91" s="343">
        <v>5.6</v>
      </c>
      <c r="K91" s="280"/>
    </row>
    <row r="92" spans="1:26" ht="14.25" thickBot="1">
      <c r="A92" s="287" t="s">
        <v>688</v>
      </c>
      <c r="B92" s="277">
        <v>71.400000000000006</v>
      </c>
      <c r="C92" s="278">
        <v>18.600000000000001</v>
      </c>
      <c r="D92" s="279">
        <v>10</v>
      </c>
      <c r="F92" s="330" t="s">
        <v>855</v>
      </c>
      <c r="G92" s="335">
        <v>90.3</v>
      </c>
      <c r="H92" s="336">
        <v>4.0999999999999996</v>
      </c>
      <c r="I92" s="337"/>
      <c r="J92" s="344">
        <v>5.6</v>
      </c>
      <c r="K92" s="280"/>
    </row>
    <row r="93" spans="1:26">
      <c r="B93" s="250" t="str">
        <f>IF(AND(B91&gt;0,B91&lt;=8),"１割未満",IF(AND(B91&gt;=10,MOD(B91,10)=0),DBCS(INT(B91/10))&amp;"割",IF(AND(B91&gt;=10,MOD(B91,10)&gt;=5,MOD(B91,10)&lt;=8),DBCS(INT(B91/10))&amp;"割台後半",IF(OR(INT(MOD(B91,10))=8,INT(MOD(B91,10))=9),"約"&amp;DBCS(INT(B91/10)+1)&amp;"割",IF(AND(MOD(B91,10)&gt;0,MOD(B91,10)&lt;=1.9),"約"&amp;DBCS(INT(B91/10))&amp;"割",IF(AND(MOD(B91,10)&gt;=2,MOD(B91,10)&lt;=4.9),DBCS(INT(B91/10))&amp;"割台前半",""))))))</f>
        <v>７割台前半</v>
      </c>
      <c r="F93" s="330" t="s">
        <v>788</v>
      </c>
      <c r="G93" s="335">
        <v>83.199999999999989</v>
      </c>
      <c r="H93" s="336">
        <v>10.6</v>
      </c>
      <c r="I93" s="337"/>
      <c r="J93" s="344">
        <v>6.1</v>
      </c>
      <c r="K93" s="280"/>
    </row>
    <row r="94" spans="1:26">
      <c r="F94" s="330" t="s">
        <v>793</v>
      </c>
      <c r="G94" s="335">
        <v>77</v>
      </c>
      <c r="H94" s="336">
        <v>0.3</v>
      </c>
      <c r="I94" s="337">
        <v>18.3</v>
      </c>
      <c r="J94" s="344">
        <v>4.4000000000000004</v>
      </c>
      <c r="K94" s="280"/>
    </row>
    <row r="95" spans="1:26">
      <c r="F95" s="330" t="s">
        <v>795</v>
      </c>
      <c r="G95" s="335">
        <v>76.8</v>
      </c>
      <c r="H95" s="336">
        <v>0.4</v>
      </c>
      <c r="I95" s="337">
        <v>18.3</v>
      </c>
      <c r="J95" s="344">
        <v>4.5</v>
      </c>
      <c r="K95" s="280"/>
    </row>
    <row r="96" spans="1:26">
      <c r="F96" s="330" t="s">
        <v>794</v>
      </c>
      <c r="G96" s="335">
        <v>76.7</v>
      </c>
      <c r="H96" s="336">
        <v>0.3</v>
      </c>
      <c r="I96" s="337">
        <v>18.3</v>
      </c>
      <c r="J96" s="344">
        <v>4.5999999999999996</v>
      </c>
      <c r="K96" s="280"/>
    </row>
    <row r="97" spans="1:37">
      <c r="F97" s="330" t="s">
        <v>792</v>
      </c>
      <c r="G97" s="335">
        <v>74.7</v>
      </c>
      <c r="H97" s="336">
        <v>2.1</v>
      </c>
      <c r="I97" s="345">
        <v>18</v>
      </c>
      <c r="J97" s="344">
        <v>5.3</v>
      </c>
      <c r="K97" s="280"/>
    </row>
    <row r="98" spans="1:37">
      <c r="F98" s="330" t="s">
        <v>787</v>
      </c>
      <c r="G98" s="335">
        <v>67.5</v>
      </c>
      <c r="H98" s="336">
        <v>23.2</v>
      </c>
      <c r="I98" s="337"/>
      <c r="J98" s="344">
        <v>9.3000000000000007</v>
      </c>
      <c r="K98" s="280"/>
    </row>
    <row r="99" spans="1:37">
      <c r="F99" s="330" t="s">
        <v>856</v>
      </c>
      <c r="G99" s="335">
        <v>36.599999999999994</v>
      </c>
      <c r="H99" s="336">
        <v>1.1000000000000001</v>
      </c>
      <c r="I99" s="337">
        <v>50.2</v>
      </c>
      <c r="J99" s="344">
        <v>12.2</v>
      </c>
      <c r="K99" s="280"/>
    </row>
    <row r="100" spans="1:37">
      <c r="F100" s="330" t="s">
        <v>791</v>
      </c>
      <c r="G100" s="335">
        <v>33.1</v>
      </c>
      <c r="H100" s="336">
        <v>3.6</v>
      </c>
      <c r="I100" s="337">
        <v>53.9</v>
      </c>
      <c r="J100" s="344">
        <v>9.3000000000000007</v>
      </c>
      <c r="K100" s="280"/>
    </row>
    <row r="101" spans="1:37">
      <c r="F101" s="330" t="s">
        <v>857</v>
      </c>
      <c r="G101" s="335">
        <v>31.3</v>
      </c>
      <c r="H101" s="336">
        <v>5.3</v>
      </c>
      <c r="I101" s="337">
        <v>52.9</v>
      </c>
      <c r="J101" s="344">
        <v>10.5</v>
      </c>
      <c r="K101" s="280"/>
    </row>
    <row r="102" spans="1:37">
      <c r="F102" s="330" t="s">
        <v>680</v>
      </c>
      <c r="G102" s="335">
        <v>27.9</v>
      </c>
      <c r="H102" s="336">
        <v>50.900000000000013</v>
      </c>
      <c r="I102" s="337">
        <v>13.6</v>
      </c>
      <c r="J102" s="344">
        <v>7.6</v>
      </c>
      <c r="K102" s="280"/>
    </row>
    <row r="103" spans="1:37">
      <c r="F103" s="330" t="s">
        <v>789</v>
      </c>
      <c r="G103" s="335">
        <v>27.3</v>
      </c>
      <c r="H103" s="336">
        <v>63.1</v>
      </c>
      <c r="I103" s="337"/>
      <c r="J103" s="344">
        <v>9.6</v>
      </c>
      <c r="O103" s="280"/>
      <c r="P103" s="280"/>
      <c r="Q103" s="280"/>
      <c r="R103" s="280"/>
      <c r="S103" s="280"/>
      <c r="T103" s="280"/>
      <c r="U103" s="280"/>
      <c r="V103" s="280"/>
      <c r="W103" s="280"/>
      <c r="AB103" s="280"/>
      <c r="AC103" s="280"/>
      <c r="AD103" s="280"/>
      <c r="AE103" s="280"/>
      <c r="AF103" s="280"/>
      <c r="AG103" s="280"/>
      <c r="AH103" s="280"/>
      <c r="AI103" s="280"/>
      <c r="AJ103" s="280"/>
      <c r="AK103" s="280"/>
    </row>
    <row r="104" spans="1:37">
      <c r="F104" s="330" t="s">
        <v>859</v>
      </c>
      <c r="G104" s="335">
        <v>19.600000000000001</v>
      </c>
      <c r="H104" s="336">
        <v>15.9</v>
      </c>
      <c r="I104" s="337">
        <v>54.3</v>
      </c>
      <c r="J104" s="344">
        <v>10.199999999999999</v>
      </c>
      <c r="O104" s="280"/>
      <c r="P104" s="280"/>
      <c r="Q104" s="280"/>
      <c r="R104" s="280"/>
      <c r="S104" s="280"/>
      <c r="T104" s="280"/>
      <c r="U104" s="280"/>
      <c r="V104" s="280"/>
      <c r="W104" s="280"/>
      <c r="AB104" s="280"/>
      <c r="AC104" s="280"/>
      <c r="AD104" s="280"/>
      <c r="AE104" s="280"/>
      <c r="AF104" s="280"/>
      <c r="AG104" s="280"/>
      <c r="AH104" s="280"/>
      <c r="AI104" s="280"/>
      <c r="AJ104" s="280"/>
      <c r="AK104" s="280"/>
    </row>
    <row r="105" spans="1:37" ht="14.25" thickBot="1">
      <c r="F105" s="339" t="s">
        <v>858</v>
      </c>
      <c r="G105" s="340">
        <v>12.7</v>
      </c>
      <c r="H105" s="341">
        <v>22.7</v>
      </c>
      <c r="I105" s="346">
        <v>54.6</v>
      </c>
      <c r="J105" s="347">
        <v>10.1</v>
      </c>
      <c r="O105" s="280"/>
      <c r="P105" s="280"/>
      <c r="Q105" s="280"/>
      <c r="R105" s="280"/>
      <c r="S105" s="280"/>
      <c r="T105" s="280"/>
      <c r="U105" s="280"/>
      <c r="V105" s="280"/>
      <c r="W105" s="280"/>
      <c r="AB105" s="280"/>
      <c r="AC105" s="280"/>
      <c r="AD105" s="280"/>
      <c r="AE105" s="280"/>
      <c r="AF105" s="280"/>
      <c r="AG105" s="280"/>
      <c r="AH105" s="280"/>
      <c r="AI105" s="280"/>
      <c r="AJ105" s="280"/>
      <c r="AK105" s="280"/>
    </row>
    <row r="106" spans="1:37">
      <c r="A106" s="250" t="s">
        <v>160</v>
      </c>
      <c r="F106" s="292" t="s">
        <v>161</v>
      </c>
      <c r="K106" s="250" t="s">
        <v>162</v>
      </c>
    </row>
    <row r="107" spans="1:37">
      <c r="A107" s="250" t="s">
        <v>942</v>
      </c>
      <c r="B107" s="250" t="s">
        <v>229</v>
      </c>
      <c r="F107" s="292" t="s">
        <v>940</v>
      </c>
      <c r="G107" s="250" t="s">
        <v>50</v>
      </c>
      <c r="K107" s="250" t="s">
        <v>941</v>
      </c>
      <c r="L107" s="250" t="s">
        <v>724</v>
      </c>
    </row>
    <row r="108" spans="1:37" ht="54.75" thickBot="1">
      <c r="A108" s="251"/>
      <c r="B108" s="252" t="s">
        <v>24</v>
      </c>
      <c r="C108" s="252" t="s">
        <v>25</v>
      </c>
      <c r="D108" s="253" t="s">
        <v>2</v>
      </c>
      <c r="F108" s="251"/>
      <c r="G108" s="252" t="s">
        <v>725</v>
      </c>
      <c r="H108" s="252" t="s">
        <v>26</v>
      </c>
      <c r="I108" s="253" t="s">
        <v>2</v>
      </c>
      <c r="K108" s="348" t="s">
        <v>806</v>
      </c>
      <c r="L108" s="349" t="s">
        <v>805</v>
      </c>
      <c r="M108" s="349" t="s">
        <v>804</v>
      </c>
      <c r="N108" s="349" t="s">
        <v>807</v>
      </c>
      <c r="O108" s="349" t="s">
        <v>802</v>
      </c>
      <c r="P108" s="349" t="s">
        <v>803</v>
      </c>
      <c r="Q108" s="350" t="s">
        <v>130</v>
      </c>
      <c r="R108" s="351" t="s">
        <v>2</v>
      </c>
    </row>
    <row r="109" spans="1:37" ht="14.25" thickBot="1">
      <c r="A109" s="254" t="s">
        <v>907</v>
      </c>
      <c r="B109" s="255">
        <v>80.399999999999991</v>
      </c>
      <c r="C109" s="256">
        <v>18.2</v>
      </c>
      <c r="D109" s="257">
        <v>1.4</v>
      </c>
      <c r="E109" s="280"/>
      <c r="F109" s="258" t="s">
        <v>796</v>
      </c>
      <c r="G109" s="259">
        <v>99</v>
      </c>
      <c r="H109" s="260">
        <v>0.6</v>
      </c>
      <c r="I109" s="261">
        <v>0.4</v>
      </c>
      <c r="K109" s="271">
        <v>39.822272703814889</v>
      </c>
      <c r="L109" s="296">
        <v>31.908679524081123</v>
      </c>
      <c r="M109" s="296">
        <v>30.071259098230932</v>
      </c>
      <c r="N109" s="296">
        <v>25.754166240370161</v>
      </c>
      <c r="O109" s="296">
        <v>20.933903544948837</v>
      </c>
      <c r="P109" s="296">
        <v>4.6955256036137261</v>
      </c>
      <c r="Q109" s="297">
        <v>12.757311631882507</v>
      </c>
      <c r="R109" s="298">
        <v>2.750746283521678</v>
      </c>
    </row>
    <row r="110" spans="1:37" ht="14.25" thickBot="1">
      <c r="A110" s="287" t="s">
        <v>688</v>
      </c>
      <c r="B110" s="277">
        <v>82.6</v>
      </c>
      <c r="C110" s="278">
        <v>15.4</v>
      </c>
      <c r="D110" s="279">
        <v>2</v>
      </c>
      <c r="F110" s="258" t="s">
        <v>797</v>
      </c>
      <c r="G110" s="268">
        <v>91.8</v>
      </c>
      <c r="H110" s="269">
        <v>5.7</v>
      </c>
      <c r="I110" s="270">
        <v>2.5</v>
      </c>
    </row>
    <row r="111" spans="1:37">
      <c r="B111" s="250" t="str">
        <f>IF(AND(B109&gt;0,B109&lt;=8),"１割未満",IF(AND(B109&gt;=10,MOD(B109,10)=0),DBCS(INT(B109/10))&amp;"割",IF(AND(B109&gt;=10,MOD(B109,10)&gt;=5,MOD(B109,10)&lt;=8),DBCS(INT(B109/10))&amp;"割台後半",IF(OR(INT(MOD(B109,10))=8,INT(MOD(B109,10))=9),"約"&amp;DBCS(INT(B109/10)+1)&amp;"割",IF(AND(MOD(B109,10)&gt;0,MOD(B109,10)&lt;=1.9),"約"&amp;DBCS(INT(B109/10))&amp;"割",IF(AND(MOD(B109,10)&gt;=2,MOD(B109,10)&lt;=4.9),DBCS(INT(B109/10))&amp;"割台前半",""))))))</f>
        <v>約８割</v>
      </c>
      <c r="F111" s="258" t="s">
        <v>798</v>
      </c>
      <c r="G111" s="268">
        <v>91.2</v>
      </c>
      <c r="H111" s="269">
        <v>6.6</v>
      </c>
      <c r="I111" s="270">
        <v>2.2000000000000002</v>
      </c>
    </row>
    <row r="112" spans="1:37">
      <c r="F112" s="258" t="s">
        <v>801</v>
      </c>
      <c r="G112" s="268">
        <v>80.099999999999994</v>
      </c>
      <c r="H112" s="269">
        <v>17.399999999999999</v>
      </c>
      <c r="I112" s="270">
        <v>2.5</v>
      </c>
    </row>
    <row r="113" spans="1:26">
      <c r="F113" s="258" t="s">
        <v>799</v>
      </c>
      <c r="G113" s="268">
        <v>75.800000000000011</v>
      </c>
      <c r="H113" s="269">
        <v>20.9</v>
      </c>
      <c r="I113" s="270">
        <v>3.3</v>
      </c>
      <c r="M113" s="352"/>
      <c r="N113" s="352"/>
      <c r="O113" s="352"/>
      <c r="P113" s="352"/>
      <c r="Q113" s="352"/>
      <c r="R113" s="352"/>
      <c r="S113" s="352"/>
    </row>
    <row r="114" spans="1:26">
      <c r="F114" s="258" t="s">
        <v>800</v>
      </c>
      <c r="G114" s="268">
        <v>54.1</v>
      </c>
      <c r="H114" s="269">
        <v>42.4</v>
      </c>
      <c r="I114" s="270">
        <v>3.5</v>
      </c>
      <c r="M114" s="280"/>
      <c r="N114" s="280"/>
      <c r="O114" s="280"/>
      <c r="P114" s="280"/>
      <c r="Q114" s="280"/>
      <c r="R114" s="280"/>
      <c r="S114" s="280"/>
    </row>
    <row r="115" spans="1:26" ht="14.25" thickBot="1">
      <c r="F115" s="287" t="s">
        <v>130</v>
      </c>
      <c r="G115" s="277">
        <v>3.3</v>
      </c>
      <c r="H115" s="278">
        <v>6.5</v>
      </c>
      <c r="I115" s="279">
        <v>90.2</v>
      </c>
    </row>
    <row r="116" spans="1:26">
      <c r="G116" s="280"/>
      <c r="H116" s="280"/>
      <c r="I116" s="280"/>
    </row>
    <row r="117" spans="1:26">
      <c r="A117" s="250" t="s">
        <v>183</v>
      </c>
      <c r="F117" s="292" t="s">
        <v>184</v>
      </c>
      <c r="K117" s="250" t="s">
        <v>185</v>
      </c>
    </row>
    <row r="118" spans="1:26">
      <c r="A118" s="250" t="s">
        <v>936</v>
      </c>
      <c r="B118" s="250" t="s">
        <v>172</v>
      </c>
      <c r="F118" s="250" t="s">
        <v>937</v>
      </c>
      <c r="G118" s="250" t="s">
        <v>34</v>
      </c>
      <c r="K118" s="250" t="s">
        <v>938</v>
      </c>
      <c r="L118" s="250" t="s">
        <v>173</v>
      </c>
      <c r="T118" s="250" t="s">
        <v>939</v>
      </c>
      <c r="U118" s="250" t="s">
        <v>1</v>
      </c>
    </row>
    <row r="119" spans="1:26" ht="14.25" thickBot="1">
      <c r="A119" s="251"/>
      <c r="B119" s="252" t="s">
        <v>8</v>
      </c>
      <c r="C119" s="252" t="s">
        <v>30</v>
      </c>
      <c r="D119" s="253" t="s">
        <v>2</v>
      </c>
      <c r="F119" s="251"/>
      <c r="G119" s="252" t="s">
        <v>8</v>
      </c>
      <c r="H119" s="252" t="s">
        <v>23</v>
      </c>
      <c r="I119" s="253" t="s">
        <v>2</v>
      </c>
      <c r="K119" s="262" t="s">
        <v>818</v>
      </c>
      <c r="L119" s="262" t="s">
        <v>821</v>
      </c>
      <c r="M119" s="262" t="s">
        <v>819</v>
      </c>
      <c r="N119" s="262" t="s">
        <v>822</v>
      </c>
      <c r="O119" s="262" t="s">
        <v>820</v>
      </c>
      <c r="P119" s="262" t="s">
        <v>823</v>
      </c>
      <c r="Q119" s="294" t="s">
        <v>130</v>
      </c>
      <c r="R119" s="295" t="s">
        <v>2</v>
      </c>
      <c r="T119" s="262" t="s">
        <v>824</v>
      </c>
      <c r="U119" s="262" t="s">
        <v>828</v>
      </c>
      <c r="V119" s="262" t="s">
        <v>827</v>
      </c>
      <c r="W119" s="262" t="s">
        <v>825</v>
      </c>
      <c r="X119" s="262" t="s">
        <v>826</v>
      </c>
      <c r="Y119" s="294" t="s">
        <v>130</v>
      </c>
      <c r="Z119" s="295" t="s">
        <v>2</v>
      </c>
    </row>
    <row r="120" spans="1:26" ht="14.25" thickBot="1">
      <c r="A120" s="287" t="s">
        <v>907</v>
      </c>
      <c r="B120" s="353">
        <v>26.4</v>
      </c>
      <c r="C120" s="354">
        <v>72.400000000000006</v>
      </c>
      <c r="D120" s="355">
        <v>1.2</v>
      </c>
      <c r="F120" s="258" t="s">
        <v>808</v>
      </c>
      <c r="G120" s="259">
        <v>65.900000000000006</v>
      </c>
      <c r="H120" s="260">
        <v>23.8</v>
      </c>
      <c r="I120" s="261">
        <v>10.3</v>
      </c>
      <c r="K120" s="271">
        <v>55.415979623398911</v>
      </c>
      <c r="L120" s="296">
        <v>34.311994423619694</v>
      </c>
      <c r="M120" s="296">
        <v>31.478747673363848</v>
      </c>
      <c r="N120" s="296">
        <v>23.491530743424651</v>
      </c>
      <c r="O120" s="296">
        <v>21.723742122425012</v>
      </c>
      <c r="P120" s="296">
        <v>6.8621569137450571</v>
      </c>
      <c r="Q120" s="297">
        <v>8.5375569691883335</v>
      </c>
      <c r="R120" s="298">
        <v>7.4422842807328022</v>
      </c>
      <c r="T120" s="356">
        <v>49.203538972742869</v>
      </c>
      <c r="U120" s="357">
        <v>40.558199472921544</v>
      </c>
      <c r="V120" s="357">
        <v>30.767968432727738</v>
      </c>
      <c r="W120" s="357">
        <v>5.5888169878105982</v>
      </c>
      <c r="X120" s="357">
        <v>5.0590046486728717</v>
      </c>
      <c r="Y120" s="358">
        <v>8.2738177732942226</v>
      </c>
      <c r="Z120" s="359">
        <v>0.9149217307143519</v>
      </c>
    </row>
    <row r="121" spans="1:26" ht="14.25" thickBot="1">
      <c r="A121" s="276" t="s">
        <v>688</v>
      </c>
      <c r="B121" s="277">
        <v>28.8</v>
      </c>
      <c r="C121" s="278">
        <v>69.400000000000006</v>
      </c>
      <c r="D121" s="279">
        <v>1.8</v>
      </c>
      <c r="F121" s="258" t="s">
        <v>810</v>
      </c>
      <c r="G121" s="268">
        <v>44.1</v>
      </c>
      <c r="H121" s="269">
        <v>39.299999999999997</v>
      </c>
      <c r="I121" s="270">
        <v>16.600000000000001</v>
      </c>
    </row>
    <row r="122" spans="1:26">
      <c r="B122" s="250" t="str">
        <f>IF(AND(B120&gt;0,B120&lt;=8),"１割未満",IF(AND(B120&gt;=10,MOD(B120,10)=0),DBCS(INT(B120/10))&amp;"割",IF(AND(B120&gt;=10,MOD(B120,10)&gt;=5,MOD(B120,10)&lt;=8),DBCS(INT(B120/10))&amp;"割台後半",IF(OR(INT(MOD(B120,10))=8,INT(MOD(B120,10))=9),"約"&amp;DBCS(INT(B120/10)+1)&amp;"割",IF(AND(MOD(B120,10)&gt;0,MOD(B120,10)&lt;=1.9),"約"&amp;DBCS(INT(B120/10))&amp;"割",IF(AND(MOD(B120,10)&gt;=2,MOD(B120,10)&lt;=4.9),DBCS(INT(B120/10))&amp;"割台前半",""))))))</f>
        <v>２割台後半</v>
      </c>
      <c r="F122" s="258" t="s">
        <v>815</v>
      </c>
      <c r="G122" s="268">
        <v>40.4</v>
      </c>
      <c r="H122" s="269">
        <v>38.700000000000003</v>
      </c>
      <c r="I122" s="270">
        <v>20.9</v>
      </c>
    </row>
    <row r="123" spans="1:26">
      <c r="F123" s="258" t="s">
        <v>816</v>
      </c>
      <c r="G123" s="268">
        <v>27.3</v>
      </c>
      <c r="H123" s="269">
        <v>50.499999999999993</v>
      </c>
      <c r="I123" s="270">
        <v>22.2</v>
      </c>
    </row>
    <row r="124" spans="1:26">
      <c r="F124" s="258" t="s">
        <v>811</v>
      </c>
      <c r="G124" s="268">
        <v>23.5</v>
      </c>
      <c r="H124" s="269">
        <v>55.8</v>
      </c>
      <c r="I124" s="270">
        <v>20.7</v>
      </c>
    </row>
    <row r="125" spans="1:26">
      <c r="F125" s="258" t="s">
        <v>817</v>
      </c>
      <c r="G125" s="268">
        <v>23.799999999999997</v>
      </c>
      <c r="H125" s="269">
        <v>56.3</v>
      </c>
      <c r="I125" s="270">
        <v>19.899999999999999</v>
      </c>
    </row>
    <row r="126" spans="1:26">
      <c r="F126" s="258" t="s">
        <v>813</v>
      </c>
      <c r="G126" s="268">
        <v>18.3</v>
      </c>
      <c r="H126" s="269">
        <v>58.800000000000004</v>
      </c>
      <c r="I126" s="270">
        <v>22.9</v>
      </c>
    </row>
    <row r="127" spans="1:26">
      <c r="F127" s="258" t="s">
        <v>681</v>
      </c>
      <c r="G127" s="268">
        <v>15.3</v>
      </c>
      <c r="H127" s="269">
        <v>60.900000000000006</v>
      </c>
      <c r="I127" s="270">
        <v>23.8</v>
      </c>
    </row>
    <row r="128" spans="1:26">
      <c r="F128" s="258" t="s">
        <v>814</v>
      </c>
      <c r="G128" s="268">
        <v>15.1</v>
      </c>
      <c r="H128" s="269">
        <v>60.199999999999996</v>
      </c>
      <c r="I128" s="270">
        <v>24.7</v>
      </c>
    </row>
    <row r="129" spans="1:35">
      <c r="F129" s="258" t="s">
        <v>809</v>
      </c>
      <c r="G129" s="268">
        <v>15.6</v>
      </c>
      <c r="H129" s="269">
        <v>60.800000000000004</v>
      </c>
      <c r="I129" s="270">
        <v>23.6</v>
      </c>
    </row>
    <row r="130" spans="1:35">
      <c r="F130" s="258" t="s">
        <v>812</v>
      </c>
      <c r="G130" s="268">
        <v>10.1</v>
      </c>
      <c r="H130" s="269">
        <v>65.8</v>
      </c>
      <c r="I130" s="270">
        <v>24.1</v>
      </c>
    </row>
    <row r="131" spans="1:35" ht="14.25" thickBot="1">
      <c r="F131" s="287" t="s">
        <v>130</v>
      </c>
      <c r="G131" s="277">
        <v>2.9000000000000004</v>
      </c>
      <c r="H131" s="278">
        <v>12.2</v>
      </c>
      <c r="I131" s="279">
        <v>84.9</v>
      </c>
    </row>
    <row r="133" spans="1:35">
      <c r="A133" s="250" t="s">
        <v>926</v>
      </c>
      <c r="F133" s="292" t="s">
        <v>929</v>
      </c>
      <c r="K133" s="250" t="s">
        <v>930</v>
      </c>
    </row>
    <row r="134" spans="1:35">
      <c r="A134" s="250" t="s">
        <v>927</v>
      </c>
      <c r="B134" s="250" t="s">
        <v>187</v>
      </c>
      <c r="F134" s="250" t="s">
        <v>928</v>
      </c>
      <c r="G134" s="250" t="s">
        <v>34</v>
      </c>
      <c r="K134" s="250" t="s">
        <v>931</v>
      </c>
      <c r="L134" s="250" t="s">
        <v>173</v>
      </c>
      <c r="S134" s="250" t="s">
        <v>932</v>
      </c>
      <c r="T134" s="250" t="s">
        <v>189</v>
      </c>
      <c r="X134" s="250" t="s">
        <v>933</v>
      </c>
      <c r="Y134" s="250" t="s">
        <v>190</v>
      </c>
    </row>
    <row r="135" spans="1:35" ht="14.25" thickBot="1">
      <c r="A135" s="251"/>
      <c r="B135" s="252" t="s">
        <v>8</v>
      </c>
      <c r="C135" s="252" t="s">
        <v>30</v>
      </c>
      <c r="D135" s="253" t="s">
        <v>2</v>
      </c>
      <c r="F135" s="251"/>
      <c r="G135" s="252" t="s">
        <v>8</v>
      </c>
      <c r="H135" s="252" t="s">
        <v>23</v>
      </c>
      <c r="I135" s="253" t="s">
        <v>2</v>
      </c>
      <c r="K135" s="262" t="s">
        <v>682</v>
      </c>
      <c r="L135" s="262" t="s">
        <v>683</v>
      </c>
      <c r="M135" s="262" t="s">
        <v>684</v>
      </c>
      <c r="N135" s="262" t="s">
        <v>685</v>
      </c>
      <c r="O135" s="262" t="s">
        <v>686</v>
      </c>
      <c r="P135" s="294" t="s">
        <v>130</v>
      </c>
      <c r="Q135" s="295" t="s">
        <v>2</v>
      </c>
      <c r="S135" s="251"/>
      <c r="T135" s="303" t="s">
        <v>732</v>
      </c>
      <c r="U135" s="303" t="s">
        <v>733</v>
      </c>
      <c r="V135" s="360" t="s">
        <v>2</v>
      </c>
      <c r="X135" s="262" t="s">
        <v>830</v>
      </c>
      <c r="Y135" s="262" t="s">
        <v>829</v>
      </c>
      <c r="Z135" s="262" t="s">
        <v>836</v>
      </c>
      <c r="AA135" s="262" t="s">
        <v>831</v>
      </c>
      <c r="AB135" s="262" t="s">
        <v>835</v>
      </c>
      <c r="AC135" s="262" t="s">
        <v>833</v>
      </c>
      <c r="AD135" s="262" t="s">
        <v>834</v>
      </c>
      <c r="AE135" s="262" t="s">
        <v>837</v>
      </c>
      <c r="AF135" s="262" t="s">
        <v>832</v>
      </c>
      <c r="AG135" s="262" t="s">
        <v>838</v>
      </c>
      <c r="AH135" s="294" t="s">
        <v>130</v>
      </c>
      <c r="AI135" s="295" t="s">
        <v>2</v>
      </c>
    </row>
    <row r="136" spans="1:35" ht="14.25" thickBot="1">
      <c r="A136" s="254" t="s">
        <v>907</v>
      </c>
      <c r="B136" s="255">
        <v>80.300000000000011</v>
      </c>
      <c r="C136" s="256">
        <v>18.899999999999999</v>
      </c>
      <c r="D136" s="257">
        <v>0.8</v>
      </c>
      <c r="F136" s="258" t="s">
        <v>830</v>
      </c>
      <c r="G136" s="259">
        <v>97.600000000000009</v>
      </c>
      <c r="H136" s="260">
        <v>0.6</v>
      </c>
      <c r="I136" s="261">
        <v>1.8</v>
      </c>
      <c r="K136" s="271">
        <v>70.196846166023363</v>
      </c>
      <c r="L136" s="296">
        <v>64.375555690492661</v>
      </c>
      <c r="M136" s="296">
        <v>55.382725716077928</v>
      </c>
      <c r="N136" s="296">
        <v>33.01698836286171</v>
      </c>
      <c r="O136" s="296">
        <v>25.998308045139961</v>
      </c>
      <c r="P136" s="297">
        <v>4.8791536363700052</v>
      </c>
      <c r="Q136" s="298">
        <v>8.8252607277957775</v>
      </c>
      <c r="S136" s="361" t="s">
        <v>907</v>
      </c>
      <c r="T136" s="362">
        <v>44.7</v>
      </c>
      <c r="U136" s="362">
        <v>54.599999999999987</v>
      </c>
      <c r="V136" s="363">
        <v>0.7</v>
      </c>
      <c r="X136" s="271">
        <v>73.200725782291201</v>
      </c>
      <c r="Y136" s="296">
        <v>69.186691158930486</v>
      </c>
      <c r="Z136" s="296">
        <v>57.70875092145176</v>
      </c>
      <c r="AA136" s="296">
        <v>57.522275368013432</v>
      </c>
      <c r="AB136" s="296">
        <v>48.564111379404494</v>
      </c>
      <c r="AC136" s="296">
        <v>46.934165607970229</v>
      </c>
      <c r="AD136" s="296">
        <v>42.978049016920089</v>
      </c>
      <c r="AE136" s="296">
        <v>39.276923155810508</v>
      </c>
      <c r="AF136" s="296">
        <v>35.349289441948464</v>
      </c>
      <c r="AG136" s="296">
        <v>15.436156723460888</v>
      </c>
      <c r="AH136" s="297">
        <v>3.2206283911167053</v>
      </c>
      <c r="AI136" s="298">
        <v>1.5450343222943359</v>
      </c>
    </row>
    <row r="137" spans="1:35" ht="14.25" thickBot="1">
      <c r="A137" s="287" t="s">
        <v>688</v>
      </c>
      <c r="B137" s="277">
        <v>82.9</v>
      </c>
      <c r="C137" s="278">
        <v>16.3</v>
      </c>
      <c r="D137" s="279">
        <v>0.8</v>
      </c>
      <c r="F137" s="258" t="s">
        <v>831</v>
      </c>
      <c r="G137" s="268">
        <v>95.999999999999986</v>
      </c>
      <c r="H137" s="269">
        <v>1.7</v>
      </c>
      <c r="I137" s="270">
        <v>2.2999999999999998</v>
      </c>
      <c r="S137" s="364" t="s">
        <v>688</v>
      </c>
      <c r="T137" s="365">
        <v>47.3</v>
      </c>
      <c r="U137" s="365">
        <v>51.900000000000006</v>
      </c>
      <c r="V137" s="366">
        <v>0.8</v>
      </c>
      <c r="Z137" s="280"/>
      <c r="AA137" s="280"/>
      <c r="AB137" s="280"/>
      <c r="AC137" s="280"/>
      <c r="AD137" s="280"/>
      <c r="AE137" s="280"/>
      <c r="AF137" s="280"/>
    </row>
    <row r="138" spans="1:35">
      <c r="B138" s="250" t="str">
        <f>IF(AND(B136&gt;0,B136&lt;=8),"１割未満",IF(AND(B136&gt;=10,MOD(B136,10)=0),DBCS(INT(B136/10))&amp;"割",IF(AND(B136&gt;=10,MOD(B136,10)&gt;=5,MOD(B136,10)&lt;=8),DBCS(INT(B136/10))&amp;"割台後半",IF(OR(INT(MOD(B136,10))=8,INT(MOD(B136,10))=9),"約"&amp;DBCS(INT(B136/10)+1)&amp;"割",IF(AND(MOD(B136,10)&gt;0,MOD(B136,10)&lt;=1.9),"約"&amp;DBCS(INT(B136/10))&amp;"割",IF(AND(MOD(B136,10)&gt;=2,MOD(B136,10)&lt;=4.9),DBCS(INT(B136/10))&amp;"割台前半",""))))))</f>
        <v>約８割</v>
      </c>
      <c r="F138" s="258" t="s">
        <v>829</v>
      </c>
      <c r="G138" s="268">
        <v>95.4</v>
      </c>
      <c r="H138" s="269">
        <v>2.6</v>
      </c>
      <c r="I138" s="270">
        <v>2</v>
      </c>
      <c r="X138" s="250" t="s">
        <v>934</v>
      </c>
      <c r="AF138" s="280"/>
    </row>
    <row r="139" spans="1:35">
      <c r="F139" s="258" t="s">
        <v>833</v>
      </c>
      <c r="G139" s="268">
        <v>94.2</v>
      </c>
      <c r="H139" s="269">
        <v>3.8</v>
      </c>
      <c r="I139" s="270">
        <v>2</v>
      </c>
      <c r="X139" s="250" t="s">
        <v>935</v>
      </c>
      <c r="Y139" s="250" t="s">
        <v>191</v>
      </c>
    </row>
    <row r="140" spans="1:35" ht="14.25" thickBot="1">
      <c r="F140" s="258" t="s">
        <v>836</v>
      </c>
      <c r="G140" s="268">
        <v>93.9</v>
      </c>
      <c r="H140" s="269">
        <v>3.6</v>
      </c>
      <c r="I140" s="270">
        <v>2.5</v>
      </c>
      <c r="X140" s="262" t="s">
        <v>839</v>
      </c>
      <c r="Y140" s="262" t="s">
        <v>840</v>
      </c>
      <c r="Z140" s="262" t="s">
        <v>842</v>
      </c>
      <c r="AA140" s="262" t="s">
        <v>841</v>
      </c>
      <c r="AB140" s="262" t="s">
        <v>687</v>
      </c>
      <c r="AC140" s="262" t="s">
        <v>843</v>
      </c>
      <c r="AD140" s="294" t="s">
        <v>130</v>
      </c>
      <c r="AE140" s="295" t="s">
        <v>2</v>
      </c>
    </row>
    <row r="141" spans="1:35" ht="14.25" thickBot="1">
      <c r="F141" s="258" t="s">
        <v>835</v>
      </c>
      <c r="G141" s="268">
        <v>93.399999999999991</v>
      </c>
      <c r="H141" s="269">
        <v>3.9</v>
      </c>
      <c r="I141" s="270">
        <v>2.7</v>
      </c>
      <c r="X141" s="271">
        <v>56.647644711451953</v>
      </c>
      <c r="Y141" s="296">
        <v>50.060225474998113</v>
      </c>
      <c r="Z141" s="296">
        <v>30.17823712843802</v>
      </c>
      <c r="AA141" s="296">
        <v>26.772756939847877</v>
      </c>
      <c r="AB141" s="296">
        <v>23.694433056448656</v>
      </c>
      <c r="AC141" s="296">
        <v>17.362065593392678</v>
      </c>
      <c r="AD141" s="297">
        <v>0.60790737412290496</v>
      </c>
      <c r="AE141" s="298">
        <v>20.246027108667136</v>
      </c>
    </row>
    <row r="142" spans="1:35">
      <c r="F142" s="258" t="s">
        <v>837</v>
      </c>
      <c r="G142" s="268">
        <v>93</v>
      </c>
      <c r="H142" s="269">
        <v>4.4000000000000004</v>
      </c>
      <c r="I142" s="270">
        <v>2.6</v>
      </c>
    </row>
    <row r="143" spans="1:35">
      <c r="F143" s="258" t="s">
        <v>832</v>
      </c>
      <c r="G143" s="268">
        <v>92.3</v>
      </c>
      <c r="H143" s="269">
        <v>4.3</v>
      </c>
      <c r="I143" s="270">
        <v>3.4</v>
      </c>
    </row>
    <row r="144" spans="1:35">
      <c r="F144" s="258" t="s">
        <v>834</v>
      </c>
      <c r="G144" s="268">
        <v>88.5</v>
      </c>
      <c r="H144" s="269">
        <v>9.1999999999999993</v>
      </c>
      <c r="I144" s="270">
        <v>2.2999999999999998</v>
      </c>
    </row>
    <row r="145" spans="6:26">
      <c r="F145" s="258" t="s">
        <v>838</v>
      </c>
      <c r="G145" s="268">
        <v>70.600000000000009</v>
      </c>
      <c r="H145" s="269">
        <v>25.3</v>
      </c>
      <c r="I145" s="270">
        <v>4.0999999999999996</v>
      </c>
    </row>
    <row r="146" spans="6:26" ht="14.25" thickBot="1">
      <c r="F146" s="287" t="s">
        <v>130</v>
      </c>
      <c r="G146" s="277">
        <v>2.6</v>
      </c>
      <c r="H146" s="278">
        <v>5.9</v>
      </c>
      <c r="I146" s="279">
        <v>91.5</v>
      </c>
    </row>
    <row r="148" spans="6:26"/>
    <row r="149" spans="6:26"/>
    <row r="150" spans="6:26">
      <c r="S150" s="280"/>
      <c r="T150" s="280"/>
      <c r="U150" s="280"/>
      <c r="V150" s="280"/>
      <c r="W150" s="280"/>
      <c r="X150" s="275"/>
      <c r="Y150" s="280"/>
      <c r="Z150" s="280"/>
    </row>
    <row r="151" spans="6:26"/>
    <row r="152" spans="6:26"/>
    <row r="153" spans="6:26"/>
    <row r="154" spans="6:26"/>
    <row r="155" spans="6:26">
      <c r="S155" s="280"/>
      <c r="T155" s="280"/>
      <c r="U155" s="280"/>
      <c r="V155" s="280"/>
      <c r="W155" s="280"/>
      <c r="X155" s="280"/>
      <c r="Y155" s="280"/>
      <c r="Z155" s="280"/>
    </row>
    <row r="156" spans="6:26"/>
  </sheetData>
  <phoneticPr fontId="2"/>
  <pageMargins left="0.70866141732283472" right="0.70866141732283472" top="0.74803149606299213" bottom="0.74803149606299213" header="0.31496062992125984" footer="0.31496062992125984"/>
  <pageSetup paperSize="8" scale="59" fitToHeight="2"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F107C-53A9-4C7B-ADBF-1A77EAFD7956}">
  <sheetPr>
    <tabColor rgb="FFF79646"/>
    <pageSetUpPr fitToPage="1"/>
  </sheetPr>
  <dimension ref="A2:IV146"/>
  <sheetViews>
    <sheetView topLeftCell="E1" zoomScaleNormal="100" workbookViewId="0">
      <selection activeCell="R30" sqref="R30"/>
    </sheetView>
  </sheetViews>
  <sheetFormatPr defaultColWidth="9" defaultRowHeight="13.5" customHeight="1"/>
  <cols>
    <col min="1" max="4" width="0" style="1" hidden="1" customWidth="1"/>
    <col min="5" max="5" width="9" style="1"/>
    <col min="6" max="6" width="9" style="1" customWidth="1"/>
    <col min="7" max="11" width="9" style="1"/>
    <col min="12" max="12" width="9" style="1" customWidth="1"/>
    <col min="13" max="22" width="9" style="1"/>
    <col min="23" max="23" width="9" style="1" customWidth="1"/>
    <col min="24" max="28" width="9" style="1"/>
    <col min="29" max="30" width="9" style="1" customWidth="1"/>
    <col min="31" max="16384" width="9" style="1"/>
  </cols>
  <sheetData>
    <row r="2" spans="1:21" hidden="1">
      <c r="A2" s="1" t="s">
        <v>695</v>
      </c>
      <c r="F2" s="1" t="s">
        <v>696</v>
      </c>
    </row>
    <row r="3" spans="1:21" hidden="1">
      <c r="A3" s="1" t="s">
        <v>195</v>
      </c>
      <c r="B3" s="1" t="s">
        <v>126</v>
      </c>
      <c r="F3" s="1" t="s">
        <v>196</v>
      </c>
      <c r="G3" s="1" t="s">
        <v>129</v>
      </c>
      <c r="K3" s="1" t="s">
        <v>697</v>
      </c>
    </row>
    <row r="4" spans="1:21" ht="14.25" hidden="1" thickBot="1">
      <c r="A4" s="45"/>
      <c r="B4" s="124" t="s">
        <v>127</v>
      </c>
      <c r="C4" s="124" t="s">
        <v>128</v>
      </c>
      <c r="D4" s="125" t="s">
        <v>2</v>
      </c>
      <c r="F4" s="45"/>
      <c r="G4" s="124" t="s">
        <v>104</v>
      </c>
      <c r="H4" s="124" t="s">
        <v>103</v>
      </c>
      <c r="I4" s="125" t="s">
        <v>4</v>
      </c>
      <c r="K4" s="1" t="s">
        <v>220</v>
      </c>
      <c r="L4" s="1" t="s">
        <v>698</v>
      </c>
    </row>
    <row r="5" spans="1:21" ht="14.25" hidden="1" thickBot="1">
      <c r="A5" s="122" t="s">
        <v>688</v>
      </c>
      <c r="B5" s="126">
        <v>47</v>
      </c>
      <c r="C5" s="127">
        <v>51.7</v>
      </c>
      <c r="D5" s="128">
        <v>1.3</v>
      </c>
      <c r="F5" s="138" t="s">
        <v>737</v>
      </c>
      <c r="G5" s="142">
        <v>65.300000000000011</v>
      </c>
      <c r="H5" s="143">
        <v>20.2</v>
      </c>
      <c r="I5" s="144">
        <v>14.5</v>
      </c>
      <c r="K5" s="150" t="s">
        <v>661</v>
      </c>
      <c r="L5" s="141" t="s">
        <v>662</v>
      </c>
      <c r="M5" s="141" t="s">
        <v>663</v>
      </c>
      <c r="N5" s="141" t="s">
        <v>664</v>
      </c>
      <c r="O5" s="141" t="s">
        <v>741</v>
      </c>
      <c r="P5" s="141" t="s">
        <v>665</v>
      </c>
      <c r="Q5" s="124" t="s">
        <v>130</v>
      </c>
      <c r="R5" s="195" t="s">
        <v>2</v>
      </c>
    </row>
    <row r="6" spans="1:21" ht="14.25" hidden="1" thickBot="1">
      <c r="A6" s="122" t="s">
        <v>690</v>
      </c>
      <c r="B6" s="129">
        <v>36.9</v>
      </c>
      <c r="C6" s="43">
        <v>50</v>
      </c>
      <c r="D6" s="130">
        <v>13.1</v>
      </c>
      <c r="F6" s="138" t="s">
        <v>739</v>
      </c>
      <c r="G6" s="145">
        <v>54.7</v>
      </c>
      <c r="H6" s="112">
        <v>27.099999999999987</v>
      </c>
      <c r="I6" s="146">
        <v>18.2</v>
      </c>
      <c r="K6" s="151">
        <v>66.13692128677782</v>
      </c>
      <c r="L6" s="166">
        <v>53.575524621646863</v>
      </c>
      <c r="M6" s="166">
        <v>44.689976784124305</v>
      </c>
      <c r="N6" s="166">
        <v>40.975896734331435</v>
      </c>
      <c r="O6" s="166">
        <v>15.896883873136705</v>
      </c>
      <c r="P6" s="166">
        <v>9.2105334632688631</v>
      </c>
      <c r="Q6" s="218">
        <v>1.9835820258679431</v>
      </c>
      <c r="R6" s="196">
        <v>5.7671416289440867</v>
      </c>
      <c r="S6" s="114"/>
    </row>
    <row r="7" spans="1:21" ht="14.25" hidden="1" thickBot="1">
      <c r="A7" s="123" t="s">
        <v>689</v>
      </c>
      <c r="B7" s="131">
        <v>46.1</v>
      </c>
      <c r="C7" s="132">
        <v>50.2</v>
      </c>
      <c r="D7" s="133">
        <v>3.7</v>
      </c>
      <c r="F7" s="138" t="s">
        <v>736</v>
      </c>
      <c r="G7" s="145">
        <v>53.000000000000007</v>
      </c>
      <c r="H7" s="112">
        <v>27.6</v>
      </c>
      <c r="I7" s="146">
        <v>19.399999999999999</v>
      </c>
    </row>
    <row r="8" spans="1:21" hidden="1">
      <c r="B8" s="1" t="str">
        <f>IF(AND(B5&gt;0,B5&lt;=8),"１割未満",IF(AND(B5&gt;=10,MOD(B5,10)=0),DBCS(INT(B5/10))&amp;"割",IF(AND(B5&gt;=10,MOD(B5,10)&gt;=5,MOD(B5,10)&lt;=8),DBCS(INT(B5/10))&amp;"割台後半",IF(OR(INT(MOD(B5,10))=8,INT(MOD(B5,10))=9),"約"&amp;DBCS(INT(B5/10)+1)&amp;"割",IF(AND(MOD(B5,10)&gt;0,MOD(B5,10)&lt;=1.9),"約"&amp;DBCS(INT(B5/10))&amp;"割",IF(AND(MOD(B5,10)&gt;=2,MOD(B5,10)&lt;=4.9),DBCS(INT(B5/10))&amp;"割台前半",""))))))</f>
        <v>４割台後半</v>
      </c>
      <c r="F8" s="138" t="s">
        <v>666</v>
      </c>
      <c r="G8" s="145">
        <v>46.4</v>
      </c>
      <c r="H8" s="112">
        <v>32.200000000000003</v>
      </c>
      <c r="I8" s="146">
        <v>21.4</v>
      </c>
      <c r="K8" s="1" t="s">
        <v>699</v>
      </c>
    </row>
    <row r="9" spans="1:21" hidden="1">
      <c r="B9" s="3"/>
      <c r="F9" s="138" t="s">
        <v>738</v>
      </c>
      <c r="G9" s="145">
        <v>46.2</v>
      </c>
      <c r="H9" s="112">
        <v>32.799999999999997</v>
      </c>
      <c r="I9" s="146">
        <v>21</v>
      </c>
      <c r="K9" s="115" t="s">
        <v>221</v>
      </c>
      <c r="L9" s="115" t="s">
        <v>222</v>
      </c>
      <c r="M9" s="115"/>
      <c r="N9" s="115"/>
      <c r="O9" s="115"/>
      <c r="P9" s="115"/>
      <c r="Q9" s="115"/>
      <c r="R9" s="115"/>
      <c r="S9" s="115"/>
      <c r="T9" s="115"/>
      <c r="U9" s="115"/>
    </row>
    <row r="10" spans="1:21" ht="14.25" hidden="1" thickBot="1">
      <c r="F10" s="138" t="s">
        <v>735</v>
      </c>
      <c r="G10" s="145">
        <v>42.800000000000004</v>
      </c>
      <c r="H10" s="112">
        <v>37.699999999999996</v>
      </c>
      <c r="I10" s="146">
        <v>19.5</v>
      </c>
      <c r="J10" s="140"/>
      <c r="K10" s="167" t="s">
        <v>742</v>
      </c>
      <c r="L10" s="168" t="s">
        <v>743</v>
      </c>
      <c r="M10" s="168" t="s">
        <v>744</v>
      </c>
      <c r="N10" s="168" t="s">
        <v>749</v>
      </c>
      <c r="O10" s="168" t="s">
        <v>745</v>
      </c>
      <c r="P10" s="168" t="s">
        <v>750</v>
      </c>
      <c r="Q10" s="168" t="s">
        <v>747</v>
      </c>
      <c r="R10" s="168" t="s">
        <v>746</v>
      </c>
      <c r="S10" s="168" t="s">
        <v>748</v>
      </c>
      <c r="T10" s="219" t="s">
        <v>130</v>
      </c>
      <c r="U10" s="125" t="s">
        <v>2</v>
      </c>
    </row>
    <row r="11" spans="1:21" ht="14.25" hidden="1" thickBot="1">
      <c r="F11" s="138" t="s">
        <v>667</v>
      </c>
      <c r="G11" s="145">
        <v>24.8</v>
      </c>
      <c r="H11" s="112">
        <v>52.999999999999993</v>
      </c>
      <c r="I11" s="146">
        <v>22.2</v>
      </c>
      <c r="K11" s="151">
        <v>46.708915859898184</v>
      </c>
      <c r="L11" s="166">
        <v>30.674544627923531</v>
      </c>
      <c r="M11" s="166">
        <v>22.193465176650975</v>
      </c>
      <c r="N11" s="166">
        <v>19.227105657056629</v>
      </c>
      <c r="O11" s="166">
        <v>12.70738802858007</v>
      </c>
      <c r="P11" s="166">
        <v>12.520959018027208</v>
      </c>
      <c r="Q11" s="166">
        <v>11.792664765013797</v>
      </c>
      <c r="R11" s="166">
        <v>7.5849156948127776</v>
      </c>
      <c r="S11" s="166">
        <v>1.9591096057116775</v>
      </c>
      <c r="T11" s="218">
        <v>9.8957852330678406</v>
      </c>
      <c r="U11" s="197">
        <v>1.2960154893714666</v>
      </c>
    </row>
    <row r="12" spans="1:21" hidden="1">
      <c r="F12" s="138" t="s">
        <v>740</v>
      </c>
      <c r="G12" s="145">
        <v>24.299999999999997</v>
      </c>
      <c r="H12" s="112">
        <v>52.000000000000007</v>
      </c>
      <c r="I12" s="146">
        <v>23.7</v>
      </c>
    </row>
    <row r="13" spans="1:21" ht="14.25" hidden="1" thickBot="1">
      <c r="F13" s="134" t="s">
        <v>130</v>
      </c>
      <c r="G13" s="131">
        <v>3.9</v>
      </c>
      <c r="H13" s="132">
        <v>22.7</v>
      </c>
      <c r="I13" s="133">
        <v>73.400000000000006</v>
      </c>
    </row>
    <row r="14" spans="1:21" hidden="1">
      <c r="G14" s="3"/>
      <c r="H14" s="3"/>
      <c r="I14" s="3"/>
    </row>
    <row r="15" spans="1:21" hidden="1">
      <c r="A15" s="1" t="s">
        <v>700</v>
      </c>
      <c r="F15" s="1" t="s">
        <v>701</v>
      </c>
      <c r="G15" s="3"/>
      <c r="H15" s="3"/>
      <c r="I15" s="3"/>
      <c r="K15" s="1" t="s">
        <v>702</v>
      </c>
    </row>
    <row r="16" spans="1:21" hidden="1">
      <c r="A16" s="1" t="s">
        <v>197</v>
      </c>
      <c r="B16" s="1" t="s">
        <v>35</v>
      </c>
      <c r="F16" s="1" t="s">
        <v>198</v>
      </c>
      <c r="G16" s="1" t="s">
        <v>37</v>
      </c>
      <c r="K16" s="1" t="s">
        <v>199</v>
      </c>
      <c r="L16" s="1" t="s">
        <v>38</v>
      </c>
    </row>
    <row r="17" spans="1:16" ht="14.25" hidden="1" thickBot="1">
      <c r="A17" s="45"/>
      <c r="B17" s="124" t="s">
        <v>18</v>
      </c>
      <c r="C17" s="124" t="s">
        <v>19</v>
      </c>
      <c r="D17" s="125" t="s">
        <v>2</v>
      </c>
      <c r="F17" s="45"/>
      <c r="G17" s="124" t="s">
        <v>95</v>
      </c>
      <c r="H17" s="124" t="s">
        <v>96</v>
      </c>
      <c r="I17" s="125" t="s">
        <v>4</v>
      </c>
      <c r="K17" s="45"/>
      <c r="L17" s="124" t="s">
        <v>95</v>
      </c>
      <c r="M17" s="124" t="s">
        <v>96</v>
      </c>
      <c r="N17" s="125" t="s">
        <v>4</v>
      </c>
    </row>
    <row r="18" spans="1:16" hidden="1">
      <c r="A18" s="122" t="s">
        <v>688</v>
      </c>
      <c r="B18" s="126">
        <v>80.8</v>
      </c>
      <c r="C18" s="127">
        <v>18</v>
      </c>
      <c r="D18" s="128">
        <v>1.2</v>
      </c>
      <c r="F18" s="138" t="s">
        <v>751</v>
      </c>
      <c r="G18" s="142">
        <v>87.5</v>
      </c>
      <c r="H18" s="143">
        <v>5.0999999999999996</v>
      </c>
      <c r="I18" s="144">
        <v>7.4</v>
      </c>
      <c r="K18" s="138" t="s">
        <v>757</v>
      </c>
      <c r="L18" s="142">
        <v>94.5</v>
      </c>
      <c r="M18" s="143">
        <v>3.9</v>
      </c>
      <c r="N18" s="144">
        <v>1.6</v>
      </c>
    </row>
    <row r="19" spans="1:16" ht="14.25" hidden="1" thickBot="1">
      <c r="A19" s="134" t="s">
        <v>689</v>
      </c>
      <c r="B19" s="131">
        <v>80.2</v>
      </c>
      <c r="C19" s="132">
        <v>18.600000000000001</v>
      </c>
      <c r="D19" s="133">
        <v>1.2</v>
      </c>
      <c r="F19" s="138" t="s">
        <v>753</v>
      </c>
      <c r="G19" s="145">
        <v>82.7</v>
      </c>
      <c r="H19" s="112">
        <v>9.3000000000000007</v>
      </c>
      <c r="I19" s="146">
        <v>8</v>
      </c>
      <c r="K19" s="138" t="s">
        <v>759</v>
      </c>
      <c r="L19" s="145">
        <v>91.300000000000011</v>
      </c>
      <c r="M19" s="112">
        <v>6</v>
      </c>
      <c r="N19" s="146">
        <v>2.7</v>
      </c>
    </row>
    <row r="20" spans="1:16" hidden="1">
      <c r="B20" s="1" t="str">
        <f>IF(AND(B18&gt;0,B18&lt;=8),"１割未満",IF(AND(B18&gt;=10,MOD(B18,10)=0),DBCS(INT(B18/10))&amp;"割",IF(AND(B18&gt;=10,MOD(B18,10)&gt;=5,MOD(B18,10)&lt;=8),DBCS(INT(B18/10))&amp;"割台後半",IF(OR(INT(MOD(B18,10))=8,INT(MOD(B18,10))=9),"約"&amp;DBCS(INT(B18/10)+1)&amp;"割",IF(AND(MOD(B18,10)&gt;0,MOD(B18,10)&lt;=1.9),"約"&amp;DBCS(INT(B18/10))&amp;"割",IF(AND(MOD(B18,10)&gt;=2,MOD(B18,10)&lt;=4.9),DBCS(INT(B18/10))&amp;"割台前半",""))))))</f>
        <v>約８割</v>
      </c>
      <c r="F20" s="138" t="s">
        <v>754</v>
      </c>
      <c r="G20" s="145">
        <v>79.900000000000006</v>
      </c>
      <c r="H20" s="112">
        <v>9.3000000000000007</v>
      </c>
      <c r="I20" s="146">
        <v>10.8</v>
      </c>
      <c r="K20" s="138" t="s">
        <v>761</v>
      </c>
      <c r="L20" s="145">
        <v>88.7</v>
      </c>
      <c r="M20" s="112">
        <v>7.6</v>
      </c>
      <c r="N20" s="146">
        <v>3.7</v>
      </c>
    </row>
    <row r="21" spans="1:16" hidden="1">
      <c r="F21" s="138" t="s">
        <v>755</v>
      </c>
      <c r="G21" s="145">
        <v>78.099999999999994</v>
      </c>
      <c r="H21" s="112">
        <v>6.7</v>
      </c>
      <c r="I21" s="146">
        <v>15.2</v>
      </c>
      <c r="K21" s="138" t="s">
        <v>760</v>
      </c>
      <c r="L21" s="145">
        <v>85.100000000000023</v>
      </c>
      <c r="M21" s="112">
        <v>10.6</v>
      </c>
      <c r="N21" s="146">
        <v>4.3</v>
      </c>
    </row>
    <row r="22" spans="1:16" hidden="1">
      <c r="F22" s="138" t="s">
        <v>752</v>
      </c>
      <c r="G22" s="145">
        <v>68</v>
      </c>
      <c r="H22" s="112">
        <v>23.6</v>
      </c>
      <c r="I22" s="146">
        <v>8.4</v>
      </c>
      <c r="K22" s="138" t="s">
        <v>762</v>
      </c>
      <c r="L22" s="145">
        <v>83.100000000000009</v>
      </c>
      <c r="M22" s="112">
        <v>14.1</v>
      </c>
      <c r="N22" s="146">
        <v>2.8</v>
      </c>
    </row>
    <row r="23" spans="1:16" hidden="1">
      <c r="F23" s="138" t="s">
        <v>756</v>
      </c>
      <c r="G23" s="145">
        <v>50.900000000000006</v>
      </c>
      <c r="H23" s="112">
        <v>12.9</v>
      </c>
      <c r="I23" s="146">
        <v>36.200000000000003</v>
      </c>
      <c r="K23" s="138" t="s">
        <v>758</v>
      </c>
      <c r="L23" s="145">
        <v>79.899999999999977</v>
      </c>
      <c r="M23" s="112">
        <v>15.4</v>
      </c>
      <c r="N23" s="146">
        <v>4.7</v>
      </c>
    </row>
    <row r="24" spans="1:16" ht="14.25" hidden="1" thickBot="1">
      <c r="F24" s="134" t="s">
        <v>130</v>
      </c>
      <c r="G24" s="131">
        <v>1.6</v>
      </c>
      <c r="H24" s="132">
        <v>6.1</v>
      </c>
      <c r="I24" s="133">
        <v>92.3</v>
      </c>
      <c r="K24" s="139" t="s">
        <v>668</v>
      </c>
      <c r="L24" s="147">
        <v>77.7</v>
      </c>
      <c r="M24" s="148">
        <v>16.899999999999999</v>
      </c>
      <c r="N24" s="149">
        <v>5.4</v>
      </c>
    </row>
    <row r="25" spans="1:16" ht="13.5" hidden="1" customHeight="1"/>
    <row r="26" spans="1:16">
      <c r="A26" s="1" t="s">
        <v>703</v>
      </c>
      <c r="F26" s="1" t="s">
        <v>906</v>
      </c>
    </row>
    <row r="27" spans="1:16">
      <c r="A27" s="1" t="s">
        <v>223</v>
      </c>
      <c r="B27" s="1" t="s">
        <v>40</v>
      </c>
      <c r="F27" s="1" t="s">
        <v>951</v>
      </c>
    </row>
    <row r="28" spans="1:16" ht="14.25" thickBot="1">
      <c r="A28" s="45"/>
      <c r="B28" s="124" t="s">
        <v>90</v>
      </c>
      <c r="C28" s="124" t="s">
        <v>91</v>
      </c>
      <c r="D28" s="125" t="s">
        <v>2</v>
      </c>
      <c r="F28" s="45"/>
      <c r="G28" s="124" t="s">
        <v>51</v>
      </c>
      <c r="H28" s="124" t="s">
        <v>52</v>
      </c>
      <c r="I28" s="125" t="s">
        <v>2</v>
      </c>
    </row>
    <row r="29" spans="1:16">
      <c r="A29" s="122" t="s">
        <v>688</v>
      </c>
      <c r="B29" s="126">
        <v>23.3</v>
      </c>
      <c r="C29" s="127">
        <v>72.600000000000009</v>
      </c>
      <c r="D29" s="128">
        <v>4.0999999999999996</v>
      </c>
      <c r="F29" s="122" t="s">
        <v>949</v>
      </c>
      <c r="G29" s="255">
        <v>78.099999999999994</v>
      </c>
      <c r="H29" s="256">
        <v>19.399999999999999</v>
      </c>
      <c r="I29" s="257">
        <v>2.5</v>
      </c>
    </row>
    <row r="30" spans="1:16">
      <c r="B30" s="3"/>
      <c r="G30" s="1" t="str">
        <f>IF(AND(G29&gt;0,G29&lt;=8),"１割未満",IF(AND(G29&gt;=10,MOD(G29,10)=0),DBCS(INT(G29/10))&amp;"割",IF(AND(G29&gt;=10,MOD(G29,10)&gt;=5,MOD(G29,10)&lt;=8),DBCS(INT(G29/10))&amp;"割台後半",IF(OR(INT(MOD(G29,10))=8,INT(MOD(G29,10))=9),"約"&amp;DBCS(INT(G29/10)+1)&amp;"割",IF(AND(MOD(G29,10)&gt;0,MOD(G29,10)&lt;=1.9),"約"&amp;DBCS(INT(G29/10))&amp;"割",IF(AND(MOD(G29,10)&gt;=2,MOD(G29,10)&lt;=4.9),DBCS(INT(G29/10))&amp;"割台前半",""))))))</f>
        <v>約８割</v>
      </c>
    </row>
    <row r="31" spans="1:16" hidden="1"/>
    <row r="32" spans="1:16" hidden="1">
      <c r="A32" s="5" t="s">
        <v>704</v>
      </c>
      <c r="B32" s="116"/>
      <c r="C32" s="116"/>
      <c r="D32" s="116"/>
      <c r="E32" s="116"/>
      <c r="F32" s="5" t="s">
        <v>705</v>
      </c>
      <c r="G32" s="116"/>
      <c r="H32" s="116"/>
      <c r="K32" s="5" t="s">
        <v>706</v>
      </c>
      <c r="P32" s="1" t="s">
        <v>707</v>
      </c>
    </row>
    <row r="33" spans="1:256" hidden="1">
      <c r="A33" s="1" t="s">
        <v>186</v>
      </c>
      <c r="B33" s="1" t="s">
        <v>42</v>
      </c>
      <c r="F33" s="1" t="s">
        <v>225</v>
      </c>
      <c r="G33" s="1" t="s">
        <v>44</v>
      </c>
      <c r="K33" s="1" t="s">
        <v>188</v>
      </c>
      <c r="L33" s="1" t="s">
        <v>45</v>
      </c>
      <c r="P33" s="1" t="s">
        <v>226</v>
      </c>
      <c r="Q33" s="1" t="s">
        <v>46</v>
      </c>
    </row>
    <row r="34" spans="1:256" ht="14.25" hidden="1" thickBot="1">
      <c r="A34" s="45"/>
      <c r="B34" s="124" t="s">
        <v>270</v>
      </c>
      <c r="C34" s="124" t="s">
        <v>271</v>
      </c>
      <c r="D34" s="125" t="s">
        <v>2</v>
      </c>
      <c r="F34" s="45"/>
      <c r="G34" s="124" t="s">
        <v>97</v>
      </c>
      <c r="H34" s="124" t="s">
        <v>102</v>
      </c>
      <c r="I34" s="125" t="s">
        <v>2</v>
      </c>
      <c r="K34" s="45"/>
      <c r="L34" s="124" t="s">
        <v>708</v>
      </c>
      <c r="M34" s="124" t="s">
        <v>709</v>
      </c>
      <c r="N34" s="125" t="s">
        <v>2</v>
      </c>
      <c r="P34" s="150" t="s">
        <v>669</v>
      </c>
      <c r="Q34" s="150" t="s">
        <v>670</v>
      </c>
      <c r="R34" s="150" t="s">
        <v>672</v>
      </c>
      <c r="S34" s="150" t="s">
        <v>671</v>
      </c>
      <c r="T34" s="150" t="s">
        <v>764</v>
      </c>
      <c r="U34" s="150" t="s">
        <v>763</v>
      </c>
      <c r="V34" s="220" t="s">
        <v>130</v>
      </c>
      <c r="W34" s="198" t="s">
        <v>2</v>
      </c>
    </row>
    <row r="35" spans="1:256" ht="14.25" hidden="1" thickBot="1">
      <c r="A35" s="122" t="s">
        <v>688</v>
      </c>
      <c r="B35" s="126">
        <v>19.100000000000001</v>
      </c>
      <c r="C35" s="127">
        <v>78.3</v>
      </c>
      <c r="D35" s="128">
        <v>2.6</v>
      </c>
      <c r="F35" s="138" t="s">
        <v>763</v>
      </c>
      <c r="G35" s="142">
        <v>66.099999999999994</v>
      </c>
      <c r="H35" s="143">
        <v>17.399999999999999</v>
      </c>
      <c r="I35" s="144">
        <v>16.5</v>
      </c>
      <c r="K35" s="122" t="s">
        <v>688</v>
      </c>
      <c r="L35" s="126">
        <v>14.9</v>
      </c>
      <c r="M35" s="127">
        <v>84.199999999999989</v>
      </c>
      <c r="N35" s="128">
        <v>0.9</v>
      </c>
      <c r="P35" s="151">
        <v>50.737083070775597</v>
      </c>
      <c r="Q35" s="152">
        <v>42.340302249487557</v>
      </c>
      <c r="R35" s="152">
        <v>28.807668005370125</v>
      </c>
      <c r="S35" s="152">
        <v>20.077602530330147</v>
      </c>
      <c r="T35" s="152">
        <v>16.45452655210471</v>
      </c>
      <c r="U35" s="152">
        <v>12.284050256926186</v>
      </c>
      <c r="V35" s="221">
        <v>8.6997918754496961</v>
      </c>
      <c r="W35" s="199">
        <v>0.30973279035687717</v>
      </c>
    </row>
    <row r="36" spans="1:256" ht="14.25" hidden="1" thickBot="1">
      <c r="A36" s="134" t="s">
        <v>689</v>
      </c>
      <c r="B36" s="131">
        <v>18.3</v>
      </c>
      <c r="C36" s="132">
        <v>78.2</v>
      </c>
      <c r="D36" s="133">
        <v>3.5</v>
      </c>
      <c r="F36" s="138" t="s">
        <v>669</v>
      </c>
      <c r="G36" s="145">
        <v>61.9</v>
      </c>
      <c r="H36" s="112">
        <v>25.5</v>
      </c>
      <c r="I36" s="146">
        <v>12.6</v>
      </c>
      <c r="K36" s="134" t="s">
        <v>689</v>
      </c>
      <c r="L36" s="131">
        <v>16.2</v>
      </c>
      <c r="M36" s="132">
        <v>80.400000000000006</v>
      </c>
      <c r="N36" s="133">
        <v>3.4</v>
      </c>
    </row>
    <row r="37" spans="1:256" hidden="1">
      <c r="B37" s="1" t="str">
        <f>IF(AND(B35&gt;0,B35&lt;=8),"１割未満",IF(AND(B35&gt;=10,MOD(B35,10)=0),DBCS(INT(B35/10))&amp;"割",IF(AND(B35&gt;=10,MOD(B35,10)&gt;=5,MOD(B35,10)&lt;=8),DBCS(INT(B35/10))&amp;"割台後半",IF(OR(INT(MOD(B35,10))=8,INT(MOD(B35,10))=9),"約"&amp;DBCS(INT(B35/10)+1)&amp;"割",IF(AND(MOD(B35,10)&gt;0,MOD(B35,10)&lt;=1.9),"約"&amp;DBCS(INT(B35/10))&amp;"割",IF(AND(MOD(B35,10)&gt;=2,MOD(B35,10)&lt;=4.9),DBCS(INT(B35/10))&amp;"割台前半",""))))))</f>
        <v>約２割</v>
      </c>
      <c r="F37" s="138" t="s">
        <v>671</v>
      </c>
      <c r="G37" s="145">
        <v>54.599999999999994</v>
      </c>
      <c r="H37" s="112">
        <v>27.3</v>
      </c>
      <c r="I37" s="146">
        <v>18.100000000000001</v>
      </c>
      <c r="P37" s="1" t="s">
        <v>710</v>
      </c>
    </row>
    <row r="38" spans="1:256" hidden="1">
      <c r="F38" s="138" t="s">
        <v>670</v>
      </c>
      <c r="G38" s="145">
        <v>37.5</v>
      </c>
      <c r="H38" s="112">
        <v>46.2</v>
      </c>
      <c r="I38" s="146">
        <v>16.3</v>
      </c>
      <c r="P38" s="1" t="s">
        <v>123</v>
      </c>
      <c r="Q38" s="1" t="s">
        <v>22</v>
      </c>
    </row>
    <row r="39" spans="1:256" ht="14.25" hidden="1" thickBot="1">
      <c r="F39" s="138" t="s">
        <v>764</v>
      </c>
      <c r="G39" s="145">
        <v>27.999999999999996</v>
      </c>
      <c r="H39" s="112">
        <v>54.4</v>
      </c>
      <c r="I39" s="146">
        <v>17.600000000000001</v>
      </c>
      <c r="P39" s="150" t="s">
        <v>765</v>
      </c>
      <c r="Q39" s="150" t="s">
        <v>673</v>
      </c>
      <c r="R39" s="150" t="s">
        <v>674</v>
      </c>
      <c r="S39" s="150" t="s">
        <v>675</v>
      </c>
      <c r="T39" s="150" t="s">
        <v>676</v>
      </c>
      <c r="U39" s="220" t="s">
        <v>130</v>
      </c>
      <c r="V39" s="198" t="s">
        <v>2</v>
      </c>
    </row>
    <row r="40" spans="1:256" ht="14.25" hidden="1" thickBot="1">
      <c r="F40" s="138" t="s">
        <v>672</v>
      </c>
      <c r="G40" s="145">
        <v>16</v>
      </c>
      <c r="H40" s="112">
        <v>63.8</v>
      </c>
      <c r="I40" s="146">
        <v>20.2</v>
      </c>
      <c r="P40" s="151">
        <v>57.614112353125506</v>
      </c>
      <c r="Q40" s="152">
        <v>31.534145473857201</v>
      </c>
      <c r="R40" s="152">
        <v>15.820317540865013</v>
      </c>
      <c r="S40" s="152">
        <v>10.674371201801112</v>
      </c>
      <c r="T40" s="152">
        <v>2.1053340458823739</v>
      </c>
      <c r="U40" s="221">
        <v>16.641592388806639</v>
      </c>
      <c r="V40" s="199">
        <v>2.3557427097039989</v>
      </c>
      <c r="W40" s="3"/>
    </row>
    <row r="41" spans="1:256" ht="14.25" hidden="1" thickBot="1">
      <c r="F41" s="134" t="s">
        <v>130</v>
      </c>
      <c r="G41" s="131">
        <v>4.7</v>
      </c>
      <c r="H41" s="132">
        <v>9.6999999999999993</v>
      </c>
      <c r="I41" s="133">
        <v>85.6</v>
      </c>
    </row>
    <row r="42" spans="1:256" hidden="1">
      <c r="G42" s="3"/>
      <c r="H42" s="3"/>
      <c r="I42" s="3"/>
    </row>
    <row r="43" spans="1:256" hidden="1">
      <c r="A43" s="117"/>
      <c r="B43" s="117"/>
      <c r="C43" s="117"/>
      <c r="D43" s="117"/>
      <c r="E43" s="117"/>
      <c r="F43" s="117"/>
      <c r="G43" s="51"/>
      <c r="H43" s="51"/>
      <c r="I43" s="51"/>
      <c r="J43" s="117"/>
      <c r="K43" s="117"/>
      <c r="L43" s="51"/>
      <c r="M43" s="51"/>
      <c r="N43" s="51"/>
      <c r="O43" s="117"/>
      <c r="Y43" s="3"/>
      <c r="Z43" s="3"/>
      <c r="AA43" s="3"/>
      <c r="AB43" s="3"/>
      <c r="AC43" s="3"/>
      <c r="AD43" s="3"/>
      <c r="AE43" s="3"/>
      <c r="AF43" s="3"/>
    </row>
    <row r="44" spans="1:256" ht="14.25" hidden="1" thickBot="1">
      <c r="A44" s="1" t="s">
        <v>711</v>
      </c>
      <c r="F44" s="1" t="s">
        <v>712</v>
      </c>
      <c r="L44" s="1" t="s">
        <v>713</v>
      </c>
    </row>
    <row r="45" spans="1:256" hidden="1">
      <c r="A45" s="1" t="s">
        <v>233</v>
      </c>
      <c r="B45" s="1" t="s">
        <v>141</v>
      </c>
      <c r="F45" s="1" t="s">
        <v>235</v>
      </c>
      <c r="G45" s="1" t="s">
        <v>34</v>
      </c>
      <c r="L45" s="1" t="s">
        <v>236</v>
      </c>
      <c r="M45" s="1" t="s">
        <v>1</v>
      </c>
      <c r="X45" s="169" t="s">
        <v>692</v>
      </c>
      <c r="Y45" s="170"/>
      <c r="Z45" s="170"/>
      <c r="AA45" s="170"/>
      <c r="AB45" s="170"/>
      <c r="AC45" s="170"/>
      <c r="AD45" s="170"/>
      <c r="AE45" s="170"/>
      <c r="AF45" s="170"/>
      <c r="AG45" s="170"/>
      <c r="AH45" s="171"/>
      <c r="IL45"/>
      <c r="IM45"/>
      <c r="IN45"/>
      <c r="IO45"/>
      <c r="IP45"/>
      <c r="IQ45"/>
      <c r="IR45"/>
      <c r="IS45"/>
      <c r="IT45"/>
      <c r="IU45"/>
      <c r="IV45"/>
    </row>
    <row r="46" spans="1:256" ht="14.25" hidden="1" thickBot="1">
      <c r="A46" s="45"/>
      <c r="B46" s="124" t="s">
        <v>272</v>
      </c>
      <c r="C46" s="124" t="s">
        <v>23</v>
      </c>
      <c r="D46" s="125" t="s">
        <v>2</v>
      </c>
      <c r="F46" s="45"/>
      <c r="G46" s="4"/>
      <c r="H46" s="124" t="s">
        <v>8</v>
      </c>
      <c r="I46" s="124" t="s">
        <v>142</v>
      </c>
      <c r="J46" s="125" t="s">
        <v>2</v>
      </c>
      <c r="L46" s="45"/>
      <c r="M46" s="124" t="s">
        <v>144</v>
      </c>
      <c r="N46" s="124" t="s">
        <v>145</v>
      </c>
      <c r="O46" s="124" t="s">
        <v>146</v>
      </c>
      <c r="P46" s="124" t="s">
        <v>147</v>
      </c>
      <c r="Q46" s="124" t="s">
        <v>148</v>
      </c>
      <c r="R46" s="124" t="s">
        <v>149</v>
      </c>
      <c r="S46" s="124" t="s">
        <v>150</v>
      </c>
      <c r="T46" s="124" t="s">
        <v>151</v>
      </c>
      <c r="U46" s="124" t="s">
        <v>87</v>
      </c>
      <c r="V46" s="125" t="s">
        <v>33</v>
      </c>
      <c r="X46" s="178"/>
      <c r="Y46" s="111" t="s">
        <v>144</v>
      </c>
      <c r="Z46" s="111" t="s">
        <v>33</v>
      </c>
      <c r="AA46" s="111" t="s">
        <v>145</v>
      </c>
      <c r="AB46" s="111" t="s">
        <v>87</v>
      </c>
      <c r="AC46" s="111" t="s">
        <v>150</v>
      </c>
      <c r="AD46" s="111" t="s">
        <v>149</v>
      </c>
      <c r="AE46" s="111" t="s">
        <v>147</v>
      </c>
      <c r="AF46" s="111" t="s">
        <v>148</v>
      </c>
      <c r="AG46" s="111" t="s">
        <v>151</v>
      </c>
      <c r="AH46" s="172" t="s">
        <v>146</v>
      </c>
      <c r="IL46"/>
      <c r="IM46"/>
      <c r="IN46"/>
      <c r="IO46"/>
      <c r="IP46"/>
      <c r="IQ46"/>
      <c r="IR46"/>
      <c r="IS46"/>
      <c r="IT46"/>
      <c r="IU46"/>
      <c r="IV46"/>
    </row>
    <row r="47" spans="1:256" hidden="1">
      <c r="A47" s="122" t="s">
        <v>688</v>
      </c>
      <c r="B47" s="126">
        <v>13.8</v>
      </c>
      <c r="C47" s="127">
        <v>84.7</v>
      </c>
      <c r="D47" s="128">
        <v>1.5</v>
      </c>
      <c r="F47" s="181" t="s">
        <v>655</v>
      </c>
      <c r="G47" s="182" t="s">
        <v>659</v>
      </c>
      <c r="H47" s="126">
        <v>19.899999999999999</v>
      </c>
      <c r="I47" s="127">
        <v>35.700000000000003</v>
      </c>
      <c r="J47" s="128">
        <v>44.4</v>
      </c>
      <c r="L47" s="122" t="s">
        <v>152</v>
      </c>
      <c r="M47" s="126">
        <v>29.468062482027644</v>
      </c>
      <c r="N47" s="127">
        <v>16.744891944276485</v>
      </c>
      <c r="O47" s="127">
        <v>21.644179529908769</v>
      </c>
      <c r="P47" s="127">
        <v>13.921837875398806</v>
      </c>
      <c r="Q47" s="127">
        <v>6.6116345677915316</v>
      </c>
      <c r="R47" s="127">
        <v>9.0875250503161347</v>
      </c>
      <c r="S47" s="127">
        <v>0.69157978058778069</v>
      </c>
      <c r="T47" s="127">
        <v>75.333002882459027</v>
      </c>
      <c r="U47" s="127">
        <v>6.9330416483265616</v>
      </c>
      <c r="V47" s="128">
        <v>13.678216481860343</v>
      </c>
      <c r="X47" s="179" t="s">
        <v>152</v>
      </c>
      <c r="Y47" s="112">
        <v>29.468062482027644</v>
      </c>
      <c r="Z47" s="112">
        <v>13.678216481860343</v>
      </c>
      <c r="AA47" s="112">
        <v>16.744891944276485</v>
      </c>
      <c r="AB47" s="112">
        <v>6.9330416483265616</v>
      </c>
      <c r="AC47" s="112">
        <v>0.69157978058778069</v>
      </c>
      <c r="AD47" s="112">
        <v>9.0875250503161347</v>
      </c>
      <c r="AE47" s="112">
        <v>13.921837875398806</v>
      </c>
      <c r="AF47" s="112">
        <v>6.6116345677915316</v>
      </c>
      <c r="AG47" s="112">
        <v>75.333002882459027</v>
      </c>
      <c r="AH47" s="146">
        <v>21.644179529908769</v>
      </c>
      <c r="IL47"/>
      <c r="IM47"/>
      <c r="IN47"/>
      <c r="IO47"/>
      <c r="IP47"/>
      <c r="IQ47"/>
      <c r="IR47"/>
      <c r="IS47"/>
      <c r="IT47"/>
      <c r="IU47"/>
      <c r="IV47"/>
    </row>
    <row r="48" spans="1:256" ht="14.25" hidden="1" thickBot="1">
      <c r="A48" s="134" t="s">
        <v>689</v>
      </c>
      <c r="B48" s="131">
        <v>13.3</v>
      </c>
      <c r="C48" s="132">
        <v>84.6</v>
      </c>
      <c r="D48" s="133">
        <v>2.1</v>
      </c>
      <c r="F48" s="183"/>
      <c r="G48" s="182" t="s">
        <v>656</v>
      </c>
      <c r="H48" s="129">
        <v>23.799999999999997</v>
      </c>
      <c r="I48" s="43">
        <v>36.9</v>
      </c>
      <c r="J48" s="130">
        <v>39.300000000000004</v>
      </c>
      <c r="K48" s="3"/>
      <c r="L48" s="134" t="s">
        <v>656</v>
      </c>
      <c r="M48" s="131">
        <v>20.137940109095886</v>
      </c>
      <c r="N48" s="132">
        <v>14.684441167627362</v>
      </c>
      <c r="O48" s="132">
        <v>29.02572172047914</v>
      </c>
      <c r="P48" s="132">
        <v>16.14675656836064</v>
      </c>
      <c r="Q48" s="132">
        <v>9.23373214025324</v>
      </c>
      <c r="R48" s="132">
        <v>11.072233557150424</v>
      </c>
      <c r="S48" s="132">
        <v>1.2997054585401504</v>
      </c>
      <c r="T48" s="132">
        <v>78.648961067056504</v>
      </c>
      <c r="U48" s="132">
        <v>7.1501553144703447</v>
      </c>
      <c r="V48" s="133">
        <v>11.373316314306061</v>
      </c>
      <c r="X48" s="180" t="s">
        <v>656</v>
      </c>
      <c r="Y48" s="113">
        <v>20.137940109095886</v>
      </c>
      <c r="Z48" s="113">
        <v>11.373316314306061</v>
      </c>
      <c r="AA48" s="113">
        <v>14.684441167627362</v>
      </c>
      <c r="AB48" s="113">
        <v>7.1501553144703447</v>
      </c>
      <c r="AC48" s="113">
        <v>1.2997054585401504</v>
      </c>
      <c r="AD48" s="113">
        <v>11.072233557150424</v>
      </c>
      <c r="AE48" s="113">
        <v>16.14675656836064</v>
      </c>
      <c r="AF48" s="113">
        <v>9.23373214025324</v>
      </c>
      <c r="AG48" s="113">
        <v>78.648961067056504</v>
      </c>
      <c r="AH48" s="229">
        <v>29.02572172047914</v>
      </c>
      <c r="AI48" s="3"/>
      <c r="AJ48" s="3"/>
      <c r="AK48" s="3"/>
      <c r="AL48" s="3"/>
      <c r="AM48" s="3"/>
      <c r="IL48"/>
      <c r="IM48"/>
      <c r="IN48"/>
      <c r="IO48"/>
      <c r="IP48"/>
      <c r="IQ48"/>
      <c r="IR48"/>
      <c r="IS48"/>
      <c r="IT48"/>
      <c r="IU48"/>
      <c r="IV48"/>
    </row>
    <row r="49" spans="1:256" hidden="1">
      <c r="B49" s="1" t="str">
        <f>IF(AND(B47&gt;0,B47&lt;=8),"１割未満",IF(AND(B47&gt;=10,MOD(B47,10)=0),DBCS(INT(B47/10))&amp;"割",IF(AND(B47&gt;=10,MOD(B47,10)&gt;=5,MOD(B47,10)&lt;=8),DBCS(INT(B47/10))&amp;"割台後半",IF(OR(INT(MOD(B47,10))=8,INT(MOD(B47,10))=9),"約"&amp;DBCS(INT(B47/10)+1)&amp;"割",IF(AND(MOD(B47,10)&gt;0,MOD(B47,10)&lt;=1.9),"約"&amp;DBCS(INT(B47/10))&amp;"割",IF(AND(MOD(B47,10)&gt;=2,MOD(B47,10)&lt;=4.9),DBCS(INT(B47/10))&amp;"割台前半",""))))))</f>
        <v>１割台前半</v>
      </c>
      <c r="F49" s="181" t="s">
        <v>657</v>
      </c>
      <c r="G49" s="182" t="s">
        <v>659</v>
      </c>
      <c r="H49" s="129">
        <v>19.100000000000001</v>
      </c>
      <c r="I49" s="43">
        <v>38.799999999999997</v>
      </c>
      <c r="J49" s="130">
        <v>42.1</v>
      </c>
      <c r="M49" s="119">
        <f>M47-M48</f>
        <v>9.3301223729317577</v>
      </c>
      <c r="N49" s="119">
        <f t="shared" ref="N49:V49" si="0">N47-N48</f>
        <v>2.0604507766491231</v>
      </c>
      <c r="O49" s="119">
        <f t="shared" si="0"/>
        <v>-7.3815421905703715</v>
      </c>
      <c r="P49" s="119">
        <f t="shared" si="0"/>
        <v>-2.2249186929618343</v>
      </c>
      <c r="Q49" s="119">
        <f t="shared" si="0"/>
        <v>-2.6220975724617084</v>
      </c>
      <c r="R49" s="119">
        <f t="shared" si="0"/>
        <v>-1.9847085068342896</v>
      </c>
      <c r="S49" s="119">
        <f t="shared" si="0"/>
        <v>-0.60812567795236971</v>
      </c>
      <c r="T49" s="119">
        <f t="shared" si="0"/>
        <v>-3.315958184597477</v>
      </c>
      <c r="U49" s="119">
        <f t="shared" si="0"/>
        <v>-0.21711366614378313</v>
      </c>
      <c r="V49" s="119">
        <f t="shared" si="0"/>
        <v>2.3049001675542815</v>
      </c>
      <c r="X49" s="173"/>
      <c r="Y49" s="200">
        <v>9.3301223729317577</v>
      </c>
      <c r="Z49" s="200">
        <v>2.3049001675542815</v>
      </c>
      <c r="AA49" s="200">
        <v>2.0604507766491231</v>
      </c>
      <c r="AB49" s="200">
        <v>-0.21711366614378313</v>
      </c>
      <c r="AC49" s="200">
        <v>-0.60812567795236971</v>
      </c>
      <c r="AD49" s="200">
        <v>-1.9847085068342896</v>
      </c>
      <c r="AE49" s="200">
        <v>-2.2249186929618343</v>
      </c>
      <c r="AF49" s="200">
        <v>-2.6220975724617084</v>
      </c>
      <c r="AG49" s="200">
        <v>-3.315958184597477</v>
      </c>
      <c r="AH49" s="201">
        <v>-7.3815421905703715</v>
      </c>
      <c r="IL49"/>
      <c r="IM49"/>
      <c r="IN49"/>
      <c r="IO49"/>
      <c r="IP49"/>
      <c r="IQ49"/>
      <c r="IR49"/>
      <c r="IS49"/>
      <c r="IT49"/>
      <c r="IU49"/>
      <c r="IV49"/>
    </row>
    <row r="50" spans="1:256" hidden="1">
      <c r="F50" s="183"/>
      <c r="G50" s="182" t="s">
        <v>656</v>
      </c>
      <c r="H50" s="129">
        <v>44.2</v>
      </c>
      <c r="I50" s="43">
        <v>32</v>
      </c>
      <c r="J50" s="130">
        <v>23.8</v>
      </c>
      <c r="L50" s="3"/>
      <c r="M50" s="3"/>
      <c r="N50" s="3"/>
      <c r="X50" s="173" t="s">
        <v>693</v>
      </c>
      <c r="AH50" s="174"/>
    </row>
    <row r="51" spans="1:256" hidden="1">
      <c r="F51" s="181" t="s">
        <v>658</v>
      </c>
      <c r="G51" s="182" t="s">
        <v>659</v>
      </c>
      <c r="H51" s="129">
        <v>11.9</v>
      </c>
      <c r="I51" s="43">
        <v>45.499999999999993</v>
      </c>
      <c r="J51" s="130">
        <v>42.6</v>
      </c>
      <c r="L51" s="3"/>
      <c r="M51" s="3"/>
      <c r="N51" s="3"/>
      <c r="X51" s="178"/>
      <c r="Y51" s="111" t="s">
        <v>144</v>
      </c>
      <c r="Z51" s="111" t="s">
        <v>145</v>
      </c>
      <c r="AA51" s="111" t="s">
        <v>146</v>
      </c>
      <c r="AB51" s="111" t="s">
        <v>147</v>
      </c>
      <c r="AC51" s="111" t="s">
        <v>148</v>
      </c>
      <c r="AD51" s="111" t="s">
        <v>149</v>
      </c>
      <c r="AE51" s="111" t="s">
        <v>150</v>
      </c>
      <c r="AF51" s="111" t="s">
        <v>151</v>
      </c>
      <c r="AG51" s="111" t="s">
        <v>87</v>
      </c>
      <c r="AH51" s="172" t="s">
        <v>33</v>
      </c>
    </row>
    <row r="52" spans="1:256" hidden="1">
      <c r="F52" s="183"/>
      <c r="G52" s="182" t="s">
        <v>656</v>
      </c>
      <c r="H52" s="129">
        <v>35.4</v>
      </c>
      <c r="I52" s="43">
        <v>39.6</v>
      </c>
      <c r="J52" s="130">
        <v>25</v>
      </c>
      <c r="L52" s="3"/>
      <c r="M52" s="3"/>
      <c r="N52" s="3"/>
      <c r="X52" s="179" t="s">
        <v>152</v>
      </c>
      <c r="Y52" s="112">
        <v>29.468062482027644</v>
      </c>
      <c r="Z52" s="112">
        <v>16.744891944276485</v>
      </c>
      <c r="AA52" s="112">
        <v>21.644179529908769</v>
      </c>
      <c r="AB52" s="112">
        <v>13.921837875398806</v>
      </c>
      <c r="AC52" s="112">
        <v>6.6116345677915316</v>
      </c>
      <c r="AD52" s="112">
        <v>9.0875250503161347</v>
      </c>
      <c r="AE52" s="112">
        <v>0.69157978058778069</v>
      </c>
      <c r="AF52" s="112">
        <v>75.333002882459027</v>
      </c>
      <c r="AG52" s="112">
        <v>6.9330416483265616</v>
      </c>
      <c r="AH52" s="146">
        <v>13.678216481860343</v>
      </c>
    </row>
    <row r="53" spans="1:256" hidden="1">
      <c r="F53" s="181" t="s">
        <v>660</v>
      </c>
      <c r="G53" s="182" t="s">
        <v>659</v>
      </c>
      <c r="H53" s="129">
        <v>20.100000000000001</v>
      </c>
      <c r="I53" s="43">
        <v>28.8</v>
      </c>
      <c r="J53" s="130">
        <v>51.1</v>
      </c>
      <c r="L53" s="3"/>
      <c r="M53" s="3"/>
      <c r="N53" s="3"/>
      <c r="X53" s="173" t="s">
        <v>694</v>
      </c>
      <c r="AH53" s="174"/>
    </row>
    <row r="54" spans="1:256" ht="14.25" hidden="1" thickBot="1">
      <c r="F54" s="53"/>
      <c r="G54" s="184" t="s">
        <v>656</v>
      </c>
      <c r="H54" s="131">
        <v>24.7</v>
      </c>
      <c r="I54" s="132">
        <v>27.7</v>
      </c>
      <c r="J54" s="133">
        <v>47.6</v>
      </c>
      <c r="L54" s="3"/>
      <c r="M54" s="3"/>
      <c r="N54" s="3"/>
      <c r="X54" s="178"/>
      <c r="Y54" s="111" t="s">
        <v>144</v>
      </c>
      <c r="Z54" s="111" t="s">
        <v>145</v>
      </c>
      <c r="AA54" s="111" t="s">
        <v>146</v>
      </c>
      <c r="AB54" s="111" t="s">
        <v>147</v>
      </c>
      <c r="AC54" s="111" t="s">
        <v>148</v>
      </c>
      <c r="AD54" s="111" t="s">
        <v>149</v>
      </c>
      <c r="AE54" s="111" t="s">
        <v>150</v>
      </c>
      <c r="AF54" s="111" t="s">
        <v>151</v>
      </c>
      <c r="AG54" s="111" t="s">
        <v>87</v>
      </c>
      <c r="AH54" s="172" t="s">
        <v>33</v>
      </c>
    </row>
    <row r="55" spans="1:256" hidden="1">
      <c r="H55" s="3"/>
      <c r="I55" s="3"/>
      <c r="J55" s="3"/>
      <c r="L55" s="3"/>
      <c r="M55" s="3"/>
      <c r="N55" s="3"/>
      <c r="X55" s="180" t="s">
        <v>656</v>
      </c>
      <c r="Y55" s="113">
        <v>20.137940109095886</v>
      </c>
      <c r="Z55" s="113">
        <v>14.684441167627362</v>
      </c>
      <c r="AA55" s="113">
        <v>29.02572172047914</v>
      </c>
      <c r="AB55" s="113">
        <v>16.14675656836064</v>
      </c>
      <c r="AC55" s="113">
        <v>9.23373214025324</v>
      </c>
      <c r="AD55" s="113">
        <v>11.072233557150424</v>
      </c>
      <c r="AE55" s="113">
        <v>1.2997054585401504</v>
      </c>
      <c r="AF55" s="113">
        <v>78.648961067056504</v>
      </c>
      <c r="AG55" s="113">
        <v>7.1501553144703447</v>
      </c>
      <c r="AH55" s="229">
        <v>11.373316314306061</v>
      </c>
    </row>
    <row r="56" spans="1:256" ht="14.25" hidden="1" thickBot="1">
      <c r="A56" s="1" t="s">
        <v>714</v>
      </c>
      <c r="F56" s="1" t="s">
        <v>715</v>
      </c>
      <c r="H56" s="3"/>
      <c r="I56" s="3"/>
      <c r="J56" s="3"/>
      <c r="K56" s="3"/>
      <c r="L56" s="3"/>
      <c r="M56" s="3"/>
      <c r="P56" s="1" t="s">
        <v>716</v>
      </c>
      <c r="U56" s="1" t="s">
        <v>717</v>
      </c>
      <c r="X56" s="175"/>
      <c r="Y56" s="176"/>
      <c r="Z56" s="176"/>
      <c r="AA56" s="176"/>
      <c r="AB56" s="176"/>
      <c r="AC56" s="176"/>
      <c r="AD56" s="176"/>
      <c r="AE56" s="176"/>
      <c r="AF56" s="176"/>
      <c r="AG56" s="176"/>
      <c r="AH56" s="177"/>
    </row>
    <row r="57" spans="1:256" hidden="1">
      <c r="A57" s="1" t="s">
        <v>41</v>
      </c>
      <c r="B57" s="1" t="s">
        <v>47</v>
      </c>
      <c r="F57" s="1" t="s">
        <v>43</v>
      </c>
      <c r="G57" s="1" t="s">
        <v>48</v>
      </c>
      <c r="P57" s="1" t="s">
        <v>238</v>
      </c>
      <c r="Q57" s="1" t="s">
        <v>15</v>
      </c>
      <c r="T57" s="3"/>
      <c r="U57" s="1" t="s">
        <v>239</v>
      </c>
      <c r="V57" s="1" t="s">
        <v>14</v>
      </c>
    </row>
    <row r="58" spans="1:256" ht="14.25" hidden="1" thickBot="1">
      <c r="A58" s="45"/>
      <c r="B58" s="124" t="s">
        <v>10</v>
      </c>
      <c r="C58" s="124" t="s">
        <v>11</v>
      </c>
      <c r="D58" s="125" t="s">
        <v>2</v>
      </c>
      <c r="F58" s="150" t="s">
        <v>768</v>
      </c>
      <c r="G58" s="150" t="s">
        <v>771</v>
      </c>
      <c r="H58" s="150" t="s">
        <v>766</v>
      </c>
      <c r="I58" s="150" t="s">
        <v>769</v>
      </c>
      <c r="J58" s="150" t="s">
        <v>767</v>
      </c>
      <c r="K58" s="150" t="s">
        <v>772</v>
      </c>
      <c r="L58" s="150" t="s">
        <v>770</v>
      </c>
      <c r="M58" s="220" t="s">
        <v>130</v>
      </c>
      <c r="N58" s="198" t="s">
        <v>2</v>
      </c>
      <c r="P58" s="45"/>
      <c r="Q58" s="124" t="s">
        <v>12</v>
      </c>
      <c r="R58" s="124" t="s">
        <v>13</v>
      </c>
      <c r="S58" s="125" t="s">
        <v>2</v>
      </c>
      <c r="U58" s="150" t="s">
        <v>773</v>
      </c>
      <c r="V58" s="150" t="s">
        <v>776</v>
      </c>
      <c r="W58" s="150" t="s">
        <v>774</v>
      </c>
      <c r="X58" s="150" t="s">
        <v>778</v>
      </c>
      <c r="Y58" s="150" t="s">
        <v>775</v>
      </c>
      <c r="Z58" s="150" t="s">
        <v>777</v>
      </c>
      <c r="AA58" s="220" t="s">
        <v>130</v>
      </c>
      <c r="AB58" s="198" t="s">
        <v>2</v>
      </c>
    </row>
    <row r="59" spans="1:256" ht="14.25" hidden="1" thickBot="1">
      <c r="A59" s="122" t="s">
        <v>688</v>
      </c>
      <c r="B59" s="126">
        <v>47.5</v>
      </c>
      <c r="C59" s="127">
        <v>51.6</v>
      </c>
      <c r="D59" s="128">
        <v>0.9</v>
      </c>
      <c r="F59" s="151">
        <v>73.612828725503945</v>
      </c>
      <c r="G59" s="152">
        <v>41.869039234274005</v>
      </c>
      <c r="H59" s="152">
        <v>34.175186290160923</v>
      </c>
      <c r="I59" s="152">
        <v>25.504076627027661</v>
      </c>
      <c r="J59" s="152">
        <v>20.699594384436221</v>
      </c>
      <c r="K59" s="152">
        <v>20.550017474882473</v>
      </c>
      <c r="L59" s="152">
        <v>14.375307847054813</v>
      </c>
      <c r="M59" s="221">
        <v>3.2015798986080295</v>
      </c>
      <c r="N59" s="199">
        <v>0.32904099365530376</v>
      </c>
      <c r="P59" s="122" t="s">
        <v>688</v>
      </c>
      <c r="Q59" s="126">
        <v>4.7</v>
      </c>
      <c r="R59" s="127">
        <v>94.3</v>
      </c>
      <c r="S59" s="128">
        <v>1</v>
      </c>
      <c r="U59" s="151">
        <v>47.126536008195181</v>
      </c>
      <c r="V59" s="152">
        <v>29.282047000756386</v>
      </c>
      <c r="W59" s="152">
        <v>21.630300196414915</v>
      </c>
      <c r="X59" s="152">
        <v>9.9461579835070477</v>
      </c>
      <c r="Y59" s="152">
        <v>6.3251076401692865</v>
      </c>
      <c r="Z59" s="152">
        <v>5.2449147204519067</v>
      </c>
      <c r="AA59" s="221">
        <v>13.513101480465052</v>
      </c>
      <c r="AB59" s="199">
        <v>2.7285942182981819</v>
      </c>
    </row>
    <row r="60" spans="1:256" ht="14.25" hidden="1" thickBot="1">
      <c r="A60" s="122" t="s">
        <v>690</v>
      </c>
      <c r="B60" s="129">
        <v>40.6</v>
      </c>
      <c r="C60" s="43">
        <v>53.3</v>
      </c>
      <c r="D60" s="130">
        <v>6.1</v>
      </c>
      <c r="P60" s="134" t="s">
        <v>689</v>
      </c>
      <c r="Q60" s="131">
        <v>6.5</v>
      </c>
      <c r="R60" s="132">
        <v>92.7</v>
      </c>
      <c r="S60" s="133">
        <v>0.8</v>
      </c>
      <c r="T60" s="3"/>
    </row>
    <row r="61" spans="1:256" ht="14.25" hidden="1" thickBot="1">
      <c r="A61" s="123" t="s">
        <v>689</v>
      </c>
      <c r="B61" s="215">
        <v>47.6</v>
      </c>
      <c r="C61" s="216">
        <v>50.7</v>
      </c>
      <c r="D61" s="217">
        <v>1.7</v>
      </c>
    </row>
    <row r="62" spans="1:256" hidden="1">
      <c r="B62" s="1" t="str">
        <f>IF(AND(B59&gt;0,B59&lt;=8),"１割未満",IF(AND(B59&gt;=10,MOD(B59,10)=0),DBCS(INT(B59/10))&amp;"割",IF(AND(B59&gt;=10,MOD(B59,10)&gt;=5,MOD(B59,10)&lt;=8),DBCS(INT(B59/10))&amp;"割台後半",IF(OR(INT(MOD(B59,10))=8,INT(MOD(B59,10))=9),"約"&amp;DBCS(INT(B59/10)+1)&amp;"割",IF(AND(MOD(B59,10)&gt;0,MOD(B59,10)&lt;=1.9),"約"&amp;DBCS(INT(B59/10))&amp;"割",IF(AND(MOD(B59,10)&gt;=2,MOD(B59,10)&lt;=4.9),DBCS(INT(B59/10))&amp;"割台前半",""))))))</f>
        <v>４割台後半</v>
      </c>
    </row>
    <row r="63" spans="1:256" hidden="1">
      <c r="A63" s="5" t="s">
        <v>718</v>
      </c>
      <c r="F63" s="5" t="s">
        <v>718</v>
      </c>
      <c r="G63" s="116"/>
      <c r="H63" s="116"/>
      <c r="I63" s="116"/>
      <c r="J63" s="116"/>
    </row>
    <row r="64" spans="1:256" hidden="1">
      <c r="A64" s="1" t="s">
        <v>16</v>
      </c>
      <c r="B64" s="1" t="s">
        <v>227</v>
      </c>
      <c r="F64" s="5" t="s">
        <v>16</v>
      </c>
      <c r="G64" s="116" t="s">
        <v>36</v>
      </c>
      <c r="H64" s="116"/>
      <c r="I64" s="116"/>
      <c r="J64" s="116"/>
    </row>
    <row r="65" spans="1:26" ht="14.25" hidden="1" thickBot="1">
      <c r="A65" s="45"/>
      <c r="B65" s="124" t="s">
        <v>31</v>
      </c>
      <c r="C65" s="124" t="s">
        <v>32</v>
      </c>
      <c r="D65" s="125" t="s">
        <v>4</v>
      </c>
      <c r="F65" s="185"/>
      <c r="G65" s="186" t="s">
        <v>95</v>
      </c>
      <c r="H65" s="186" t="s">
        <v>96</v>
      </c>
      <c r="I65" s="186" t="s">
        <v>98</v>
      </c>
      <c r="J65" s="187" t="s">
        <v>4</v>
      </c>
    </row>
    <row r="66" spans="1:26" hidden="1">
      <c r="A66" s="122" t="s">
        <v>688</v>
      </c>
      <c r="B66" s="126">
        <v>48.6</v>
      </c>
      <c r="C66" s="127">
        <v>44.6</v>
      </c>
      <c r="D66" s="128">
        <v>6.8</v>
      </c>
      <c r="F66" s="224" t="s">
        <v>677</v>
      </c>
      <c r="G66" s="153">
        <v>91.800000000000011</v>
      </c>
      <c r="H66" s="154">
        <v>5.5</v>
      </c>
      <c r="I66" s="155"/>
      <c r="J66" s="156">
        <v>2.7</v>
      </c>
    </row>
    <row r="67" spans="1:26" ht="14.25" hidden="1" thickBot="1">
      <c r="A67" s="134" t="s">
        <v>689</v>
      </c>
      <c r="B67" s="131">
        <v>47.448066944400402</v>
      </c>
      <c r="C67" s="132">
        <v>46.314920265431461</v>
      </c>
      <c r="D67" s="133">
        <v>6.2370127901681389</v>
      </c>
      <c r="F67" s="224" t="s">
        <v>780</v>
      </c>
      <c r="G67" s="157">
        <v>79.7</v>
      </c>
      <c r="H67" s="120">
        <v>5.3</v>
      </c>
      <c r="I67" s="118">
        <v>10.1</v>
      </c>
      <c r="J67" s="158">
        <v>4.8</v>
      </c>
    </row>
    <row r="68" spans="1:26" hidden="1">
      <c r="B68" s="1" t="str">
        <f>IF(AND(B66&gt;0,B66&lt;=8),"１割未満",IF(AND(B66&gt;=10,MOD(B66,10)=0),DBCS(INT(B66/10))&amp;"割",IF(AND(B66&gt;=10,MOD(B66,10)&gt;=5,MOD(B66,10)&lt;=8),DBCS(INT(B66/10))&amp;"割台後半",IF(OR(INT(MOD(B66,10))=8,INT(MOD(B66,10))=9),"約"&amp;DBCS(INT(B66/10)+1)&amp;"割",IF(AND(MOD(B66,10)&gt;0,MOD(B66,10)&lt;=1.9),"約"&amp;DBCS(INT(B66/10))&amp;"割",IF(AND(MOD(B66,10)&gt;=2,MOD(B66,10)&lt;=4.9),DBCS(INT(B66/10))&amp;"割台前半",""))))))</f>
        <v>約５割</v>
      </c>
      <c r="F68" s="224" t="s">
        <v>678</v>
      </c>
      <c r="G68" s="157">
        <v>65.900000000000006</v>
      </c>
      <c r="H68" s="120">
        <v>28</v>
      </c>
      <c r="I68" s="118"/>
      <c r="J68" s="158">
        <v>6</v>
      </c>
    </row>
    <row r="69" spans="1:26" hidden="1">
      <c r="F69" s="224" t="s">
        <v>779</v>
      </c>
      <c r="G69" s="157">
        <v>63.400000000000006</v>
      </c>
      <c r="H69" s="120">
        <v>30.9</v>
      </c>
      <c r="I69" s="118"/>
      <c r="J69" s="158">
        <v>5.6</v>
      </c>
    </row>
    <row r="70" spans="1:26" hidden="1">
      <c r="F70" s="224" t="s">
        <v>782</v>
      </c>
      <c r="G70" s="157">
        <v>51.3</v>
      </c>
      <c r="H70" s="120">
        <v>41.4</v>
      </c>
      <c r="I70" s="118"/>
      <c r="J70" s="158">
        <v>7.3</v>
      </c>
      <c r="X70" s="3"/>
      <c r="Y70" s="3"/>
      <c r="Z70" s="3"/>
    </row>
    <row r="71" spans="1:26" hidden="1">
      <c r="F71" s="224" t="s">
        <v>679</v>
      </c>
      <c r="G71" s="157">
        <v>49.7</v>
      </c>
      <c r="H71" s="120">
        <v>43</v>
      </c>
      <c r="I71" s="118"/>
      <c r="J71" s="158">
        <v>7.3</v>
      </c>
    </row>
    <row r="72" spans="1:26" hidden="1">
      <c r="F72" s="224" t="s">
        <v>783</v>
      </c>
      <c r="G72" s="157">
        <v>36.799999999999997</v>
      </c>
      <c r="H72" s="120">
        <v>55.7</v>
      </c>
      <c r="I72" s="118"/>
      <c r="J72" s="158">
        <v>7.5</v>
      </c>
    </row>
    <row r="73" spans="1:26" hidden="1">
      <c r="F73" s="224" t="s">
        <v>781</v>
      </c>
      <c r="G73" s="157">
        <v>35.400000000000006</v>
      </c>
      <c r="H73" s="120">
        <v>56.5</v>
      </c>
      <c r="I73" s="118"/>
      <c r="J73" s="158">
        <v>8.1999999999999993</v>
      </c>
    </row>
    <row r="74" spans="1:26" hidden="1">
      <c r="F74" s="224" t="s">
        <v>786</v>
      </c>
      <c r="G74" s="157">
        <v>28.7</v>
      </c>
      <c r="H74" s="120">
        <v>62.9</v>
      </c>
      <c r="I74" s="118"/>
      <c r="J74" s="158">
        <v>8.3000000000000007</v>
      </c>
    </row>
    <row r="75" spans="1:26" hidden="1">
      <c r="F75" s="224" t="s">
        <v>785</v>
      </c>
      <c r="G75" s="157">
        <v>16</v>
      </c>
      <c r="H75" s="120">
        <v>75.7</v>
      </c>
      <c r="I75" s="118"/>
      <c r="J75" s="158">
        <v>8.3000000000000007</v>
      </c>
      <c r="Q75" s="3"/>
      <c r="R75" s="3"/>
      <c r="S75" s="3"/>
      <c r="T75" s="3"/>
      <c r="U75" s="3"/>
      <c r="V75" s="3"/>
      <c r="W75" s="3"/>
      <c r="X75" s="3"/>
      <c r="Y75" s="3"/>
      <c r="Z75" s="3"/>
    </row>
    <row r="76" spans="1:26" ht="14.25" hidden="1" thickBot="1">
      <c r="F76" s="225" t="s">
        <v>784</v>
      </c>
      <c r="G76" s="159">
        <v>11</v>
      </c>
      <c r="H76" s="160">
        <v>81.099999999999994</v>
      </c>
      <c r="I76" s="160"/>
      <c r="J76" s="162">
        <v>8</v>
      </c>
    </row>
    <row r="77" spans="1:26" hidden="1">
      <c r="E77" s="3"/>
      <c r="F77" s="3"/>
      <c r="G77" s="3"/>
      <c r="H77" s="3"/>
      <c r="I77" s="3"/>
      <c r="J77" s="3"/>
      <c r="K77" s="3"/>
    </row>
    <row r="78" spans="1:26" hidden="1">
      <c r="A78" s="5" t="s">
        <v>719</v>
      </c>
      <c r="F78" s="5" t="s">
        <v>719</v>
      </c>
      <c r="G78" s="116"/>
      <c r="H78" s="116"/>
      <c r="I78" s="116"/>
      <c r="J78" s="116"/>
      <c r="K78" s="3"/>
    </row>
    <row r="79" spans="1:26" hidden="1">
      <c r="A79" s="1" t="s">
        <v>20</v>
      </c>
      <c r="B79" s="1" t="s">
        <v>228</v>
      </c>
      <c r="F79" s="5" t="s">
        <v>20</v>
      </c>
      <c r="G79" s="116" t="s">
        <v>36</v>
      </c>
      <c r="H79" s="116"/>
      <c r="I79" s="116"/>
      <c r="J79" s="116"/>
      <c r="K79" s="3"/>
    </row>
    <row r="80" spans="1:26" ht="14.25" hidden="1" thickBot="1">
      <c r="A80" s="45"/>
      <c r="B80" s="124" t="s">
        <v>31</v>
      </c>
      <c r="C80" s="124" t="s">
        <v>32</v>
      </c>
      <c r="D80" s="125" t="s">
        <v>4</v>
      </c>
      <c r="F80" s="185"/>
      <c r="G80" s="186" t="s">
        <v>720</v>
      </c>
      <c r="H80" s="186" t="s">
        <v>5</v>
      </c>
      <c r="I80" s="186" t="s">
        <v>98</v>
      </c>
      <c r="J80" s="187" t="s">
        <v>2</v>
      </c>
      <c r="K80" s="3"/>
    </row>
    <row r="81" spans="1:37" hidden="1">
      <c r="A81" s="122" t="s">
        <v>688</v>
      </c>
      <c r="B81" s="126">
        <v>71.400000000000006</v>
      </c>
      <c r="C81" s="127">
        <v>18.600000000000001</v>
      </c>
      <c r="D81" s="128">
        <v>10</v>
      </c>
      <c r="F81" s="224" t="s">
        <v>790</v>
      </c>
      <c r="G81" s="153">
        <v>92</v>
      </c>
      <c r="H81" s="154">
        <v>2.6</v>
      </c>
      <c r="I81" s="155"/>
      <c r="J81" s="163">
        <v>5.5</v>
      </c>
      <c r="K81" s="3"/>
    </row>
    <row r="82" spans="1:37" ht="14.25" hidden="1" thickBot="1">
      <c r="A82" s="134" t="s">
        <v>689</v>
      </c>
      <c r="B82" s="131">
        <v>79.231753956499048</v>
      </c>
      <c r="C82" s="132">
        <v>12.788581672996646</v>
      </c>
      <c r="D82" s="133">
        <v>7.9796643705043051</v>
      </c>
      <c r="F82" s="224" t="s">
        <v>855</v>
      </c>
      <c r="G82" s="157">
        <v>90.1</v>
      </c>
      <c r="H82" s="120">
        <v>4.5</v>
      </c>
      <c r="I82" s="118"/>
      <c r="J82" s="164">
        <v>5.5</v>
      </c>
      <c r="K82" s="3"/>
    </row>
    <row r="83" spans="1:37" hidden="1">
      <c r="B83" s="1" t="str">
        <f>IF(AND(B81&gt;0,B81&lt;=8),"１割未満",IF(AND(B81&gt;=10,MOD(B81,10)=0),DBCS(INT(B81/10))&amp;"割",IF(AND(B81&gt;=10,MOD(B81,10)&gt;=5,MOD(B81,10)&lt;=8),DBCS(INT(B81/10))&amp;"割台後半",IF(OR(INT(MOD(B81,10))=8,INT(MOD(B81,10))=9),"約"&amp;DBCS(INT(B81/10)+1)&amp;"割",IF(AND(MOD(B81,10)&gt;0,MOD(B81,10)&lt;=1.9),"約"&amp;DBCS(INT(B81/10))&amp;"割",IF(AND(MOD(B81,10)&gt;=2,MOD(B81,10)&lt;=4.9),DBCS(INT(B81/10))&amp;"割台前半",""))))))</f>
        <v>約７割</v>
      </c>
      <c r="F83" s="224" t="s">
        <v>788</v>
      </c>
      <c r="G83" s="157">
        <v>82.4</v>
      </c>
      <c r="H83" s="120">
        <v>11.2</v>
      </c>
      <c r="I83" s="118"/>
      <c r="J83" s="164">
        <v>6.4</v>
      </c>
      <c r="K83" s="3"/>
    </row>
    <row r="84" spans="1:37" hidden="1">
      <c r="F84" s="224" t="s">
        <v>793</v>
      </c>
      <c r="G84" s="157">
        <v>78.100000000000009</v>
      </c>
      <c r="H84" s="120">
        <v>0.2</v>
      </c>
      <c r="I84" s="118">
        <v>17.7</v>
      </c>
      <c r="J84" s="164">
        <v>4</v>
      </c>
      <c r="K84" s="3"/>
    </row>
    <row r="85" spans="1:37" hidden="1">
      <c r="F85" s="224" t="s">
        <v>795</v>
      </c>
      <c r="G85" s="157">
        <v>77.899999999999991</v>
      </c>
      <c r="H85" s="120">
        <v>0.3</v>
      </c>
      <c r="I85" s="118">
        <v>17.8</v>
      </c>
      <c r="J85" s="164">
        <v>4</v>
      </c>
      <c r="K85" s="3"/>
    </row>
    <row r="86" spans="1:37" hidden="1">
      <c r="F86" s="224" t="s">
        <v>794</v>
      </c>
      <c r="G86" s="157">
        <v>77.7</v>
      </c>
      <c r="H86" s="120">
        <v>0.2</v>
      </c>
      <c r="I86" s="118">
        <v>17.7</v>
      </c>
      <c r="J86" s="164">
        <v>4.4000000000000004</v>
      </c>
      <c r="K86" s="3"/>
    </row>
    <row r="87" spans="1:37" hidden="1">
      <c r="F87" s="224" t="s">
        <v>792</v>
      </c>
      <c r="G87" s="157">
        <v>75</v>
      </c>
      <c r="H87" s="120">
        <v>2.2999999999999998</v>
      </c>
      <c r="I87" s="118">
        <v>17.5</v>
      </c>
      <c r="J87" s="164">
        <v>5.0999999999999996</v>
      </c>
      <c r="K87" s="3"/>
    </row>
    <row r="88" spans="1:37" hidden="1">
      <c r="F88" s="224" t="s">
        <v>787</v>
      </c>
      <c r="G88" s="157">
        <v>64.7</v>
      </c>
      <c r="H88" s="120">
        <v>25.6</v>
      </c>
      <c r="I88" s="118"/>
      <c r="J88" s="164">
        <v>9.8000000000000007</v>
      </c>
      <c r="K88" s="3"/>
    </row>
    <row r="89" spans="1:37" hidden="1">
      <c r="F89" s="224" t="s">
        <v>856</v>
      </c>
      <c r="G89" s="157">
        <v>38.400000000000006</v>
      </c>
      <c r="H89" s="120">
        <v>0.7</v>
      </c>
      <c r="I89" s="118">
        <v>49.4</v>
      </c>
      <c r="J89" s="164">
        <v>11.5</v>
      </c>
      <c r="K89" s="3"/>
    </row>
    <row r="90" spans="1:37" hidden="1">
      <c r="F90" s="224" t="s">
        <v>791</v>
      </c>
      <c r="G90" s="157">
        <v>33.1</v>
      </c>
      <c r="H90" s="120">
        <v>4.4000000000000004</v>
      </c>
      <c r="I90" s="118">
        <v>52.400000000000006</v>
      </c>
      <c r="J90" s="164">
        <v>10.1</v>
      </c>
      <c r="K90" s="3"/>
    </row>
    <row r="91" spans="1:37" hidden="1">
      <c r="F91" s="224" t="s">
        <v>857</v>
      </c>
      <c r="G91" s="157">
        <v>32.299999999999997</v>
      </c>
      <c r="H91" s="120">
        <v>5.3</v>
      </c>
      <c r="I91" s="118">
        <v>51.300000000000011</v>
      </c>
      <c r="J91" s="164">
        <v>11.1</v>
      </c>
      <c r="K91" s="3"/>
    </row>
    <row r="92" spans="1:37" hidden="1">
      <c r="F92" s="224" t="s">
        <v>680</v>
      </c>
      <c r="G92" s="157">
        <v>27.8</v>
      </c>
      <c r="H92" s="120">
        <v>51.7</v>
      </c>
      <c r="I92" s="118">
        <v>12.4</v>
      </c>
      <c r="J92" s="164">
        <v>8.1</v>
      </c>
      <c r="K92" s="3"/>
    </row>
    <row r="93" spans="1:37" hidden="1">
      <c r="F93" s="224" t="s">
        <v>789</v>
      </c>
      <c r="G93" s="157">
        <v>26.3</v>
      </c>
      <c r="H93" s="120">
        <v>64</v>
      </c>
      <c r="I93" s="118"/>
      <c r="J93" s="164">
        <v>9.6999999999999993</v>
      </c>
      <c r="O93" s="3"/>
      <c r="P93" s="3"/>
      <c r="Q93" s="3"/>
      <c r="R93" s="3"/>
      <c r="S93" s="3"/>
      <c r="T93" s="3"/>
      <c r="U93" s="3"/>
      <c r="V93" s="3"/>
      <c r="W93" s="3"/>
      <c r="AB93" s="3"/>
      <c r="AC93" s="3"/>
      <c r="AD93" s="3"/>
      <c r="AE93" s="3"/>
      <c r="AF93" s="3"/>
      <c r="AG93" s="3"/>
      <c r="AH93" s="3"/>
      <c r="AI93" s="3"/>
      <c r="AJ93" s="3"/>
      <c r="AK93" s="3"/>
    </row>
    <row r="94" spans="1:37" hidden="1">
      <c r="F94" s="224" t="s">
        <v>859</v>
      </c>
      <c r="G94" s="157">
        <v>19.3</v>
      </c>
      <c r="H94" s="120">
        <v>17.399999999999999</v>
      </c>
      <c r="I94" s="118">
        <v>52.9</v>
      </c>
      <c r="J94" s="164">
        <v>10.4</v>
      </c>
      <c r="O94" s="3"/>
      <c r="P94" s="3"/>
      <c r="Q94" s="3"/>
      <c r="R94" s="3"/>
      <c r="S94" s="3"/>
      <c r="T94" s="3"/>
      <c r="U94" s="3"/>
      <c r="V94" s="3"/>
      <c r="W94" s="3"/>
      <c r="AB94" s="3"/>
      <c r="AC94" s="3"/>
      <c r="AD94" s="3"/>
      <c r="AE94" s="3"/>
      <c r="AF94" s="3"/>
      <c r="AG94" s="3"/>
      <c r="AH94" s="3"/>
      <c r="AI94" s="3"/>
      <c r="AJ94" s="3"/>
      <c r="AK94" s="3"/>
    </row>
    <row r="95" spans="1:37" ht="14.25" hidden="1" thickBot="1">
      <c r="F95" s="225" t="s">
        <v>858</v>
      </c>
      <c r="G95" s="159">
        <v>11</v>
      </c>
      <c r="H95" s="160">
        <v>25.4</v>
      </c>
      <c r="I95" s="161">
        <v>53.2</v>
      </c>
      <c r="J95" s="165">
        <v>10.4</v>
      </c>
      <c r="O95" s="3"/>
      <c r="P95" s="3"/>
      <c r="Q95" s="3"/>
      <c r="R95" s="3"/>
      <c r="S95" s="3"/>
      <c r="T95" s="3"/>
      <c r="U95" s="3"/>
      <c r="V95" s="3"/>
      <c r="W95" s="3"/>
      <c r="AB95" s="3"/>
      <c r="AC95" s="3"/>
      <c r="AD95" s="3"/>
      <c r="AE95" s="3"/>
      <c r="AF95" s="3"/>
      <c r="AG95" s="3"/>
      <c r="AH95" s="3"/>
      <c r="AI95" s="3"/>
      <c r="AJ95" s="3"/>
      <c r="AK95" s="3"/>
    </row>
    <row r="96" spans="1:37" hidden="1">
      <c r="A96" s="1" t="s">
        <v>721</v>
      </c>
      <c r="F96" s="5" t="s">
        <v>722</v>
      </c>
      <c r="K96" s="1" t="s">
        <v>723</v>
      </c>
    </row>
    <row r="97" spans="1:26" hidden="1">
      <c r="A97" s="1" t="s">
        <v>240</v>
      </c>
      <c r="B97" s="1" t="s">
        <v>229</v>
      </c>
      <c r="F97" s="5" t="s">
        <v>241</v>
      </c>
      <c r="G97" s="1" t="s">
        <v>50</v>
      </c>
      <c r="K97" s="1" t="s">
        <v>242</v>
      </c>
      <c r="L97" s="1" t="s">
        <v>724</v>
      </c>
    </row>
    <row r="98" spans="1:26" ht="54.75" hidden="1" thickBot="1">
      <c r="A98" s="45"/>
      <c r="B98" s="124" t="s">
        <v>24</v>
      </c>
      <c r="C98" s="124" t="s">
        <v>25</v>
      </c>
      <c r="D98" s="125" t="s">
        <v>2</v>
      </c>
      <c r="F98" s="45"/>
      <c r="G98" s="124" t="s">
        <v>725</v>
      </c>
      <c r="H98" s="124" t="s">
        <v>26</v>
      </c>
      <c r="I98" s="125" t="s">
        <v>2</v>
      </c>
      <c r="K98" s="191" t="s">
        <v>806</v>
      </c>
      <c r="L98" s="192" t="s">
        <v>804</v>
      </c>
      <c r="M98" s="192" t="s">
        <v>805</v>
      </c>
      <c r="N98" s="192" t="s">
        <v>807</v>
      </c>
      <c r="O98" s="192" t="s">
        <v>802</v>
      </c>
      <c r="P98" s="192" t="s">
        <v>803</v>
      </c>
      <c r="Q98" s="222" t="s">
        <v>130</v>
      </c>
      <c r="R98" s="202" t="s">
        <v>2</v>
      </c>
    </row>
    <row r="99" spans="1:26" ht="14.25" hidden="1" thickBot="1">
      <c r="A99" s="122" t="s">
        <v>688</v>
      </c>
      <c r="B99" s="126">
        <v>82.6</v>
      </c>
      <c r="C99" s="127">
        <v>15.4</v>
      </c>
      <c r="D99" s="128">
        <v>2</v>
      </c>
      <c r="E99" s="3"/>
      <c r="F99" s="138" t="s">
        <v>796</v>
      </c>
      <c r="G99" s="142">
        <v>99.1</v>
      </c>
      <c r="H99" s="143">
        <v>0.5</v>
      </c>
      <c r="I99" s="144">
        <v>0.4</v>
      </c>
      <c r="K99" s="151">
        <v>38.238522739840576</v>
      </c>
      <c r="L99" s="152">
        <v>33.753416993566546</v>
      </c>
      <c r="M99" s="152">
        <v>33.017206945230967</v>
      </c>
      <c r="N99" s="152">
        <v>19.684237917732197</v>
      </c>
      <c r="O99" s="152">
        <v>15.937476011111544</v>
      </c>
      <c r="P99" s="152">
        <v>3.9370011124339412</v>
      </c>
      <c r="Q99" s="221">
        <v>17.983450106364536</v>
      </c>
      <c r="R99" s="199">
        <v>0.7698497888977901</v>
      </c>
    </row>
    <row r="100" spans="1:26" ht="14.25" hidden="1" thickBot="1">
      <c r="A100" s="134" t="s">
        <v>689</v>
      </c>
      <c r="B100" s="131">
        <v>81.8</v>
      </c>
      <c r="C100" s="132">
        <v>16.3</v>
      </c>
      <c r="D100" s="133">
        <v>1.9</v>
      </c>
      <c r="F100" s="138" t="s">
        <v>798</v>
      </c>
      <c r="G100" s="145">
        <v>90.2</v>
      </c>
      <c r="H100" s="112">
        <v>7</v>
      </c>
      <c r="I100" s="146">
        <v>2.8</v>
      </c>
    </row>
    <row r="101" spans="1:26" hidden="1">
      <c r="B101" s="1" t="str">
        <f>IF(AND(B99&gt;0,B99&lt;=8),"１割未満",IF(AND(B99&gt;=10,MOD(B99,10)=0),DBCS(INT(B99/10))&amp;"割",IF(AND(B99&gt;=10,MOD(B99,10)&gt;=5,MOD(B99,10)&lt;=8),DBCS(INT(B99/10))&amp;"割台後半",IF(OR(INT(MOD(B99,10))=8,INT(MOD(B99,10))=9),"約"&amp;DBCS(INT(B99/10)+1)&amp;"割",IF(AND(MOD(B99,10)&gt;0,MOD(B99,10)&lt;=1.9),"約"&amp;DBCS(INT(B99/10))&amp;"割",IF(AND(MOD(B99,10)&gt;=2,MOD(B99,10)&lt;=4.9),DBCS(INT(B99/10))&amp;"割台前半",""))))))</f>
        <v>８割台前半</v>
      </c>
      <c r="F101" s="138" t="s">
        <v>797</v>
      </c>
      <c r="G101" s="145">
        <v>90</v>
      </c>
      <c r="H101" s="112">
        <v>6.7</v>
      </c>
      <c r="I101" s="146">
        <v>3.3</v>
      </c>
    </row>
    <row r="102" spans="1:26" hidden="1">
      <c r="F102" s="138" t="s">
        <v>801</v>
      </c>
      <c r="G102" s="145">
        <v>78.399999999999977</v>
      </c>
      <c r="H102" s="112">
        <v>18.2</v>
      </c>
      <c r="I102" s="146">
        <v>3.4</v>
      </c>
    </row>
    <row r="103" spans="1:26" hidden="1">
      <c r="F103" s="138" t="s">
        <v>799</v>
      </c>
      <c r="G103" s="145">
        <v>73.800000000000011</v>
      </c>
      <c r="H103" s="112">
        <v>21.8</v>
      </c>
      <c r="I103" s="146">
        <v>4.4000000000000004</v>
      </c>
      <c r="M103" s="121"/>
      <c r="N103" s="121"/>
      <c r="O103" s="121"/>
      <c r="P103" s="121"/>
      <c r="Q103" s="121"/>
      <c r="R103" s="121"/>
      <c r="S103" s="121"/>
    </row>
    <row r="104" spans="1:26" hidden="1">
      <c r="F104" s="138" t="s">
        <v>800</v>
      </c>
      <c r="G104" s="145">
        <v>54.099999999999994</v>
      </c>
      <c r="H104" s="112">
        <v>41.4</v>
      </c>
      <c r="I104" s="146">
        <v>4.5</v>
      </c>
      <c r="M104" s="3"/>
      <c r="N104" s="3"/>
      <c r="O104" s="3"/>
      <c r="P104" s="3"/>
      <c r="Q104" s="3"/>
      <c r="R104" s="3"/>
      <c r="S104" s="3"/>
    </row>
    <row r="105" spans="1:26" ht="14.25" hidden="1" thickBot="1">
      <c r="F105" s="134" t="s">
        <v>130</v>
      </c>
      <c r="G105" s="131">
        <v>3.2</v>
      </c>
      <c r="H105" s="132">
        <v>7.3</v>
      </c>
      <c r="I105" s="133">
        <v>89.5</v>
      </c>
    </row>
    <row r="106" spans="1:26" hidden="1">
      <c r="G106" s="3"/>
      <c r="H106" s="3"/>
      <c r="I106" s="3"/>
    </row>
    <row r="107" spans="1:26" hidden="1">
      <c r="A107" s="1" t="s">
        <v>726</v>
      </c>
      <c r="F107" s="5" t="s">
        <v>727</v>
      </c>
      <c r="K107" s="1" t="s">
        <v>728</v>
      </c>
    </row>
    <row r="108" spans="1:26" hidden="1">
      <c r="A108" s="1" t="s">
        <v>243</v>
      </c>
      <c r="B108" s="1" t="s">
        <v>172</v>
      </c>
      <c r="F108" s="1" t="s">
        <v>244</v>
      </c>
      <c r="G108" s="1" t="s">
        <v>34</v>
      </c>
      <c r="K108" s="1" t="s">
        <v>245</v>
      </c>
      <c r="L108" s="1" t="s">
        <v>173</v>
      </c>
      <c r="T108" s="1" t="s">
        <v>246</v>
      </c>
      <c r="U108" s="1" t="s">
        <v>1</v>
      </c>
    </row>
    <row r="109" spans="1:26" ht="14.25" hidden="1" thickBot="1">
      <c r="A109" s="45"/>
      <c r="B109" s="124" t="s">
        <v>8</v>
      </c>
      <c r="C109" s="124" t="s">
        <v>30</v>
      </c>
      <c r="D109" s="125" t="s">
        <v>2</v>
      </c>
      <c r="F109" s="45"/>
      <c r="G109" s="124" t="s">
        <v>8</v>
      </c>
      <c r="H109" s="124" t="s">
        <v>23</v>
      </c>
      <c r="I109" s="125" t="s">
        <v>2</v>
      </c>
      <c r="K109" s="150" t="s">
        <v>818</v>
      </c>
      <c r="L109" s="150" t="s">
        <v>821</v>
      </c>
      <c r="M109" s="150" t="s">
        <v>819</v>
      </c>
      <c r="N109" s="150" t="s">
        <v>822</v>
      </c>
      <c r="O109" s="150" t="s">
        <v>820</v>
      </c>
      <c r="P109" s="150" t="s">
        <v>823</v>
      </c>
      <c r="Q109" s="220" t="s">
        <v>130</v>
      </c>
      <c r="R109" s="198" t="s">
        <v>2</v>
      </c>
      <c r="T109" s="150" t="s">
        <v>824</v>
      </c>
      <c r="U109" s="150" t="s">
        <v>828</v>
      </c>
      <c r="V109" s="150" t="s">
        <v>827</v>
      </c>
      <c r="W109" s="150" t="s">
        <v>825</v>
      </c>
      <c r="X109" s="150" t="s">
        <v>826</v>
      </c>
      <c r="Y109" s="220" t="s">
        <v>130</v>
      </c>
      <c r="Z109" s="198" t="s">
        <v>2</v>
      </c>
    </row>
    <row r="110" spans="1:26" ht="14.25" hidden="1" thickBot="1">
      <c r="A110" s="134" t="s">
        <v>688</v>
      </c>
      <c r="B110" s="135">
        <v>28.8</v>
      </c>
      <c r="C110" s="136">
        <v>69.400000000000006</v>
      </c>
      <c r="D110" s="137">
        <v>1.8</v>
      </c>
      <c r="F110" s="138" t="s">
        <v>808</v>
      </c>
      <c r="G110" s="142">
        <v>69.100000000000009</v>
      </c>
      <c r="H110" s="143">
        <v>21.3</v>
      </c>
      <c r="I110" s="144">
        <v>9.6</v>
      </c>
      <c r="K110" s="151">
        <v>50.437496408047373</v>
      </c>
      <c r="L110" s="152">
        <v>40.385816706697831</v>
      </c>
      <c r="M110" s="152">
        <v>30.177864490570354</v>
      </c>
      <c r="N110" s="152">
        <v>25.662467193495921</v>
      </c>
      <c r="O110" s="152">
        <v>22.501406240933566</v>
      </c>
      <c r="P110" s="152">
        <v>8.2041803531067607</v>
      </c>
      <c r="Q110" s="221">
        <v>7.1681014581317051</v>
      </c>
      <c r="R110" s="199">
        <v>10.05817645116994</v>
      </c>
      <c r="T110" s="193">
        <v>49.191792875726527</v>
      </c>
      <c r="U110" s="194">
        <v>41.384605196259045</v>
      </c>
      <c r="V110" s="194">
        <v>31.511954513256239</v>
      </c>
      <c r="W110" s="194">
        <v>5.0417577419305282</v>
      </c>
      <c r="X110" s="194">
        <v>4.1972916865518544</v>
      </c>
      <c r="Y110" s="223">
        <v>8.3951228611085345</v>
      </c>
      <c r="Z110" s="203">
        <v>1.0730849160322213</v>
      </c>
    </row>
    <row r="111" spans="1:26" ht="14.25" hidden="1" thickBot="1">
      <c r="A111" s="123" t="s">
        <v>689</v>
      </c>
      <c r="B111" s="131">
        <v>25.9</v>
      </c>
      <c r="C111" s="132">
        <v>71.5</v>
      </c>
      <c r="D111" s="133">
        <v>2.6</v>
      </c>
      <c r="F111" s="138" t="s">
        <v>810</v>
      </c>
      <c r="G111" s="145">
        <v>46.4</v>
      </c>
      <c r="H111" s="112">
        <v>37.200000000000003</v>
      </c>
      <c r="I111" s="146">
        <v>16.399999999999999</v>
      </c>
    </row>
    <row r="112" spans="1:26" hidden="1">
      <c r="B112" s="1" t="str">
        <f>IF(AND(B110&gt;0,B110&lt;=8),"１割未満",IF(AND(B110&gt;=10,MOD(B110,10)=0),DBCS(INT(B110/10))&amp;"割",IF(AND(B110&gt;=10,MOD(B110,10)&gt;=5,MOD(B110,10)&lt;=8),DBCS(INT(B110/10))&amp;"割台後半",IF(OR(INT(MOD(B110,10))=8,INT(MOD(B110,10))=9),"約"&amp;DBCS(INT(B110/10)+1)&amp;"割",IF(AND(MOD(B110,10)&gt;0,MOD(B110,10)&lt;=1.9),"約"&amp;DBCS(INT(B110/10))&amp;"割",IF(AND(MOD(B110,10)&gt;=2,MOD(B110,10)&lt;=4.9),DBCS(INT(B110/10))&amp;"割台前半",""))))))</f>
        <v>約３割</v>
      </c>
      <c r="F112" s="138" t="s">
        <v>815</v>
      </c>
      <c r="G112" s="145">
        <v>43.5</v>
      </c>
      <c r="H112" s="112">
        <v>35.6</v>
      </c>
      <c r="I112" s="146">
        <v>20.9</v>
      </c>
    </row>
    <row r="113" spans="1:35" hidden="1">
      <c r="F113" s="138" t="s">
        <v>816</v>
      </c>
      <c r="G113" s="145">
        <v>28.5</v>
      </c>
      <c r="H113" s="112">
        <v>48.79999999999999</v>
      </c>
      <c r="I113" s="146">
        <v>22.7</v>
      </c>
    </row>
    <row r="114" spans="1:35" hidden="1">
      <c r="F114" s="138" t="s">
        <v>811</v>
      </c>
      <c r="G114" s="145">
        <v>22.6</v>
      </c>
      <c r="H114" s="112">
        <v>56.4</v>
      </c>
      <c r="I114" s="146">
        <v>21</v>
      </c>
    </row>
    <row r="115" spans="1:35" hidden="1">
      <c r="F115" s="138" t="s">
        <v>817</v>
      </c>
      <c r="G115" s="145">
        <v>22.4</v>
      </c>
      <c r="H115" s="112">
        <v>56</v>
      </c>
      <c r="I115" s="146">
        <v>21.6</v>
      </c>
    </row>
    <row r="116" spans="1:35" hidden="1">
      <c r="F116" s="138" t="s">
        <v>813</v>
      </c>
      <c r="G116" s="145">
        <v>17.400000000000002</v>
      </c>
      <c r="H116" s="112">
        <v>59.899999999999991</v>
      </c>
      <c r="I116" s="146">
        <v>22.7</v>
      </c>
    </row>
    <row r="117" spans="1:35" hidden="1">
      <c r="F117" s="138" t="s">
        <v>681</v>
      </c>
      <c r="G117" s="145">
        <v>16.600000000000001</v>
      </c>
      <c r="H117" s="112">
        <v>59.5</v>
      </c>
      <c r="I117" s="146">
        <v>23.9</v>
      </c>
    </row>
    <row r="118" spans="1:35" hidden="1">
      <c r="F118" s="138" t="s">
        <v>814</v>
      </c>
      <c r="G118" s="145">
        <v>16.3</v>
      </c>
      <c r="H118" s="112">
        <v>59.2</v>
      </c>
      <c r="I118" s="146">
        <v>24.5</v>
      </c>
    </row>
    <row r="119" spans="1:35" hidden="1">
      <c r="F119" s="138" t="s">
        <v>809</v>
      </c>
      <c r="G119" s="145">
        <v>16</v>
      </c>
      <c r="H119" s="112">
        <v>61.5</v>
      </c>
      <c r="I119" s="146">
        <v>22.5</v>
      </c>
    </row>
    <row r="120" spans="1:35" hidden="1">
      <c r="F120" s="138" t="s">
        <v>812</v>
      </c>
      <c r="G120" s="145">
        <v>10.5</v>
      </c>
      <c r="H120" s="112">
        <v>65.7</v>
      </c>
      <c r="I120" s="146">
        <v>23.8</v>
      </c>
    </row>
    <row r="121" spans="1:35" ht="14.25" hidden="1" thickBot="1">
      <c r="F121" s="134" t="s">
        <v>130</v>
      </c>
      <c r="G121" s="131">
        <v>2.6999999999999997</v>
      </c>
      <c r="H121" s="132">
        <v>12.7</v>
      </c>
      <c r="I121" s="133">
        <v>84.6</v>
      </c>
    </row>
    <row r="122" spans="1:35" ht="13.5" hidden="1" customHeight="1"/>
    <row r="123" spans="1:35" hidden="1">
      <c r="A123" s="1" t="s">
        <v>729</v>
      </c>
      <c r="F123" s="5" t="s">
        <v>730</v>
      </c>
      <c r="K123" s="1" t="s">
        <v>731</v>
      </c>
    </row>
    <row r="124" spans="1:35" hidden="1">
      <c r="A124" s="1" t="s">
        <v>247</v>
      </c>
      <c r="B124" s="1" t="s">
        <v>187</v>
      </c>
      <c r="F124" s="1" t="s">
        <v>248</v>
      </c>
      <c r="G124" s="1" t="s">
        <v>34</v>
      </c>
      <c r="K124" s="1" t="s">
        <v>249</v>
      </c>
      <c r="L124" s="1" t="s">
        <v>173</v>
      </c>
      <c r="S124" s="1" t="s">
        <v>250</v>
      </c>
      <c r="T124" s="1" t="s">
        <v>189</v>
      </c>
      <c r="X124" s="1" t="s">
        <v>251</v>
      </c>
      <c r="Y124" s="1" t="s">
        <v>190</v>
      </c>
    </row>
    <row r="125" spans="1:35" ht="14.25" hidden="1" thickBot="1">
      <c r="A125" s="45"/>
      <c r="B125" s="124" t="s">
        <v>8</v>
      </c>
      <c r="C125" s="124" t="s">
        <v>30</v>
      </c>
      <c r="D125" s="125" t="s">
        <v>2</v>
      </c>
      <c r="F125" s="45"/>
      <c r="G125" s="124" t="s">
        <v>8</v>
      </c>
      <c r="H125" s="124" t="s">
        <v>23</v>
      </c>
      <c r="I125" s="125" t="s">
        <v>2</v>
      </c>
      <c r="K125" s="150" t="s">
        <v>682</v>
      </c>
      <c r="L125" s="150" t="s">
        <v>683</v>
      </c>
      <c r="M125" s="150" t="s">
        <v>684</v>
      </c>
      <c r="N125" s="150" t="s">
        <v>685</v>
      </c>
      <c r="O125" s="150" t="s">
        <v>686</v>
      </c>
      <c r="P125" s="220" t="s">
        <v>130</v>
      </c>
      <c r="Q125" s="198" t="s">
        <v>2</v>
      </c>
      <c r="S125" s="45"/>
      <c r="T125" s="4" t="s">
        <v>732</v>
      </c>
      <c r="U125" s="4" t="s">
        <v>733</v>
      </c>
      <c r="V125" s="33" t="s">
        <v>2</v>
      </c>
      <c r="X125" s="150" t="s">
        <v>830</v>
      </c>
      <c r="Y125" s="150" t="s">
        <v>829</v>
      </c>
      <c r="Z125" s="150" t="s">
        <v>836</v>
      </c>
      <c r="AA125" s="150" t="s">
        <v>835</v>
      </c>
      <c r="AB125" s="150" t="s">
        <v>831</v>
      </c>
      <c r="AC125" s="150" t="s">
        <v>834</v>
      </c>
      <c r="AD125" s="150" t="s">
        <v>837</v>
      </c>
      <c r="AE125" s="150" t="s">
        <v>833</v>
      </c>
      <c r="AF125" s="150" t="s">
        <v>832</v>
      </c>
      <c r="AG125" s="150" t="s">
        <v>838</v>
      </c>
      <c r="AH125" s="220" t="s">
        <v>130</v>
      </c>
      <c r="AI125" s="198" t="s">
        <v>2</v>
      </c>
    </row>
    <row r="126" spans="1:35" ht="14.25" hidden="1" thickBot="1">
      <c r="A126" s="122" t="s">
        <v>688</v>
      </c>
      <c r="B126" s="126">
        <v>82.9</v>
      </c>
      <c r="C126" s="127">
        <v>16.3</v>
      </c>
      <c r="D126" s="128">
        <v>0.8</v>
      </c>
      <c r="F126" s="138" t="s">
        <v>830</v>
      </c>
      <c r="G126" s="142">
        <v>97.300000000000011</v>
      </c>
      <c r="H126" s="143">
        <v>0.6</v>
      </c>
      <c r="I126" s="144">
        <v>2.1</v>
      </c>
      <c r="K126" s="151">
        <v>66.835821049989079</v>
      </c>
      <c r="L126" s="152">
        <v>59.763567918596877</v>
      </c>
      <c r="M126" s="152">
        <v>52.835507991889756</v>
      </c>
      <c r="N126" s="152">
        <v>32.496417364030172</v>
      </c>
      <c r="O126" s="152">
        <v>24.624352294263762</v>
      </c>
      <c r="P126" s="221">
        <v>6.3240293175520037</v>
      </c>
      <c r="Q126" s="199">
        <v>10.666108001377262</v>
      </c>
      <c r="S126" s="49" t="s">
        <v>688</v>
      </c>
      <c r="T126" s="188">
        <v>47.3</v>
      </c>
      <c r="U126" s="188">
        <v>51.900000000000006</v>
      </c>
      <c r="V126" s="189">
        <v>0.8</v>
      </c>
      <c r="X126" s="151">
        <v>74.979023365345341</v>
      </c>
      <c r="Y126" s="152">
        <v>64.702267037111923</v>
      </c>
      <c r="Z126" s="152">
        <v>60.924274999129715</v>
      </c>
      <c r="AA126" s="152">
        <v>56.272663998789945</v>
      </c>
      <c r="AB126" s="152">
        <v>52.66054733280815</v>
      </c>
      <c r="AC126" s="152">
        <v>45.731508439812551</v>
      </c>
      <c r="AD126" s="152">
        <v>41.167718402790577</v>
      </c>
      <c r="AE126" s="152">
        <v>39.37318226341727</v>
      </c>
      <c r="AF126" s="152">
        <v>37.364887324391219</v>
      </c>
      <c r="AG126" s="152">
        <v>14.620909426195006</v>
      </c>
      <c r="AH126" s="221">
        <v>3.5007571355671212</v>
      </c>
      <c r="AI126" s="199">
        <v>0.66376158266563834</v>
      </c>
    </row>
    <row r="127" spans="1:35" ht="14.25" hidden="1" thickBot="1">
      <c r="A127" s="134" t="s">
        <v>689</v>
      </c>
      <c r="B127" s="131">
        <v>80.399999999999991</v>
      </c>
      <c r="C127" s="132">
        <v>16.600000000000001</v>
      </c>
      <c r="D127" s="133">
        <v>3</v>
      </c>
      <c r="F127" s="138" t="s">
        <v>829</v>
      </c>
      <c r="G127" s="145">
        <v>95.8</v>
      </c>
      <c r="H127" s="112">
        <v>2.2999999999999998</v>
      </c>
      <c r="I127" s="146">
        <v>1.9</v>
      </c>
      <c r="S127" s="50" t="s">
        <v>689</v>
      </c>
      <c r="T127" s="190">
        <v>39.9</v>
      </c>
      <c r="U127" s="190">
        <v>56.9</v>
      </c>
      <c r="V127" s="44">
        <v>3.2</v>
      </c>
      <c r="Z127" s="3"/>
      <c r="AA127" s="3"/>
      <c r="AB127" s="3"/>
      <c r="AC127" s="3"/>
      <c r="AD127" s="3"/>
      <c r="AE127" s="3"/>
      <c r="AF127" s="3"/>
    </row>
    <row r="128" spans="1:35" hidden="1">
      <c r="B128" s="1" t="str">
        <f>IF(AND(B126&gt;0,B126&lt;=8),"１割未満",IF(AND(B126&gt;=10,MOD(B126,10)=0),DBCS(INT(B126/10))&amp;"割",IF(AND(B126&gt;=10,MOD(B126,10)&gt;=5,MOD(B126,10)&lt;=8),DBCS(INT(B126/10))&amp;"割台後半",IF(OR(INT(MOD(B126,10))=8,INT(MOD(B126,10))=9),"約"&amp;DBCS(INT(B126/10)+1)&amp;"割",IF(AND(MOD(B126,10)&gt;0,MOD(B126,10)&lt;=1.9),"約"&amp;DBCS(INT(B126/10))&amp;"割",IF(AND(MOD(B126,10)&gt;=2,MOD(B126,10)&lt;=4.9),DBCS(INT(B126/10))&amp;"割台前半",""))))))</f>
        <v>８割台前半</v>
      </c>
      <c r="F128" s="138" t="s">
        <v>831</v>
      </c>
      <c r="G128" s="145">
        <v>95.600000000000009</v>
      </c>
      <c r="H128" s="112">
        <v>2.1</v>
      </c>
      <c r="I128" s="146">
        <v>2.2999999999999998</v>
      </c>
      <c r="X128" s="1" t="s">
        <v>734</v>
      </c>
      <c r="AF128" s="3"/>
    </row>
    <row r="129" spans="6:31" hidden="1">
      <c r="F129" s="138" t="s">
        <v>836</v>
      </c>
      <c r="G129" s="145">
        <v>94.4</v>
      </c>
      <c r="H129" s="112">
        <v>2.6</v>
      </c>
      <c r="I129" s="146">
        <v>3</v>
      </c>
      <c r="X129" s="1" t="s">
        <v>252</v>
      </c>
      <c r="Y129" s="1" t="s">
        <v>191</v>
      </c>
    </row>
    <row r="130" spans="6:31" ht="14.25" hidden="1" thickBot="1">
      <c r="F130" s="138" t="s">
        <v>833</v>
      </c>
      <c r="G130" s="145">
        <v>93.899999999999977</v>
      </c>
      <c r="H130" s="112">
        <v>3.9</v>
      </c>
      <c r="I130" s="146">
        <v>2.2000000000000002</v>
      </c>
      <c r="X130" s="150" t="s">
        <v>839</v>
      </c>
      <c r="Y130" s="150" t="s">
        <v>840</v>
      </c>
      <c r="Z130" s="150" t="s">
        <v>842</v>
      </c>
      <c r="AA130" s="150" t="s">
        <v>687</v>
      </c>
      <c r="AB130" s="150" t="s">
        <v>841</v>
      </c>
      <c r="AC130" s="150" t="s">
        <v>843</v>
      </c>
      <c r="AD130" s="220" t="s">
        <v>130</v>
      </c>
      <c r="AE130" s="198" t="s">
        <v>2</v>
      </c>
    </row>
    <row r="131" spans="6:31" ht="14.25" hidden="1" thickBot="1">
      <c r="F131" s="138" t="s">
        <v>837</v>
      </c>
      <c r="G131" s="145">
        <v>93.3</v>
      </c>
      <c r="H131" s="112">
        <v>3.7</v>
      </c>
      <c r="I131" s="146">
        <v>3</v>
      </c>
      <c r="X131" s="151">
        <v>47.802408164476354</v>
      </c>
      <c r="Y131" s="152">
        <v>44.319311456598491</v>
      </c>
      <c r="Z131" s="152">
        <v>35.974668340289746</v>
      </c>
      <c r="AA131" s="152">
        <v>27.338615162374968</v>
      </c>
      <c r="AB131" s="152">
        <v>26.541529054915276</v>
      </c>
      <c r="AC131" s="152">
        <v>15.581907190941484</v>
      </c>
      <c r="AD131" s="221">
        <v>0.94848721140547931</v>
      </c>
      <c r="AE131" s="199">
        <v>22.25259405413232</v>
      </c>
    </row>
    <row r="132" spans="6:31" hidden="1">
      <c r="F132" s="138" t="s">
        <v>835</v>
      </c>
      <c r="G132" s="145">
        <v>93.2</v>
      </c>
      <c r="H132" s="112">
        <v>3.6</v>
      </c>
      <c r="I132" s="146">
        <v>3.2</v>
      </c>
    </row>
    <row r="133" spans="6:31" hidden="1">
      <c r="F133" s="138" t="s">
        <v>832</v>
      </c>
      <c r="G133" s="145">
        <v>92.4</v>
      </c>
      <c r="H133" s="112">
        <v>4.3</v>
      </c>
      <c r="I133" s="146">
        <v>3.3</v>
      </c>
    </row>
    <row r="134" spans="6:31" hidden="1">
      <c r="F134" s="138" t="s">
        <v>834</v>
      </c>
      <c r="G134" s="145">
        <v>87.899999999999991</v>
      </c>
      <c r="H134" s="112">
        <v>8.6999999999999993</v>
      </c>
      <c r="I134" s="146">
        <v>3.4</v>
      </c>
    </row>
    <row r="135" spans="6:31" hidden="1">
      <c r="F135" s="138" t="s">
        <v>838</v>
      </c>
      <c r="G135" s="145">
        <v>72.200000000000017</v>
      </c>
      <c r="H135" s="112">
        <v>22.7</v>
      </c>
      <c r="I135" s="146">
        <v>5.0999999999999996</v>
      </c>
    </row>
    <row r="136" spans="6:31" ht="14.25" hidden="1" thickBot="1">
      <c r="F136" s="134" t="s">
        <v>130</v>
      </c>
      <c r="G136" s="131">
        <v>2.8000000000000003</v>
      </c>
      <c r="H136" s="132">
        <v>6.1</v>
      </c>
      <c r="I136" s="133">
        <v>91.1</v>
      </c>
    </row>
    <row r="138" spans="6:31"/>
    <row r="139" spans="6:31"/>
    <row r="140" spans="6:31">
      <c r="S140" s="3"/>
      <c r="T140" s="3"/>
      <c r="U140" s="3"/>
      <c r="V140" s="3"/>
      <c r="W140" s="3"/>
      <c r="X140" s="114"/>
      <c r="Y140" s="3"/>
      <c r="Z140" s="3"/>
    </row>
    <row r="141" spans="6:31"/>
    <row r="142" spans="6:31"/>
    <row r="143" spans="6:31"/>
    <row r="144" spans="6:31"/>
    <row r="145" spans="19:26">
      <c r="S145" s="3"/>
      <c r="T145" s="3"/>
      <c r="U145" s="3"/>
      <c r="V145" s="3"/>
      <c r="W145" s="3"/>
      <c r="X145" s="3"/>
      <c r="Y145" s="3"/>
      <c r="Z145" s="3"/>
    </row>
    <row r="146" spans="19:26"/>
  </sheetData>
  <phoneticPr fontId="2"/>
  <pageMargins left="0.70866141732283472" right="0.70866141732283472" top="0.74803149606299213" bottom="0.74803149606299213" header="0.31496062992125984" footer="0.31496062992125984"/>
  <pageSetup paperSize="8" scale="87" fitToHeight="2" orientation="landscape" horizontalDpi="300" verticalDpi="300" r:id="rId1"/>
  <headerFooter alignWithMargins="0"/>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36504-3751-4051-8B00-6B7AC49AAEEF}">
  <sheetPr>
    <tabColor rgb="FFFF0000"/>
  </sheetPr>
  <dimension ref="A2:I288"/>
  <sheetViews>
    <sheetView zoomScaleNormal="100" workbookViewId="0">
      <selection activeCell="R30" sqref="R30"/>
    </sheetView>
  </sheetViews>
  <sheetFormatPr defaultColWidth="9" defaultRowHeight="13.5"/>
  <cols>
    <col min="1" max="1" width="9" style="1"/>
    <col min="2" max="2" width="9" style="57"/>
    <col min="3" max="4" width="9" style="1"/>
    <col min="5" max="5" width="9.125" style="1" customWidth="1"/>
    <col min="6" max="16384" width="9" style="1"/>
  </cols>
  <sheetData>
    <row r="2" spans="1:5">
      <c r="A2" s="1" t="s">
        <v>253</v>
      </c>
      <c r="C2" s="3"/>
      <c r="D2" s="3"/>
      <c r="E2" s="3"/>
    </row>
    <row r="3" spans="1:5">
      <c r="C3" s="1" t="s">
        <v>104</v>
      </c>
      <c r="D3" s="1" t="s">
        <v>103</v>
      </c>
      <c r="E3" s="1" t="s">
        <v>4</v>
      </c>
    </row>
    <row r="4" spans="1:5">
      <c r="B4" s="204" t="s">
        <v>254</v>
      </c>
      <c r="C4" s="368">
        <f>'統計表（コピペ）'!$D$4</f>
        <v>45.2</v>
      </c>
      <c r="D4" s="368">
        <f>'統計表（コピペ）'!$E$4</f>
        <v>53.3</v>
      </c>
      <c r="E4" s="368">
        <f>'統計表（コピペ）'!$F$4</f>
        <v>1.5</v>
      </c>
    </row>
    <row r="5" spans="1:5">
      <c r="B5" s="204" t="s">
        <v>255</v>
      </c>
      <c r="C5" s="368">
        <f>'統計表（コピペ）'!D5</f>
        <v>50.499999999999993</v>
      </c>
      <c r="D5" s="368">
        <f>'統計表（コピペ）'!E5</f>
        <v>48.2</v>
      </c>
      <c r="E5" s="368">
        <f>'統計表（コピペ）'!F5</f>
        <v>1.3</v>
      </c>
    </row>
    <row r="6" spans="1:5">
      <c r="B6" s="204" t="s">
        <v>256</v>
      </c>
      <c r="C6" s="368">
        <f>'統計表（コピペ）'!D6</f>
        <v>43.6</v>
      </c>
      <c r="D6" s="368">
        <f>'統計表（コピペ）'!E6</f>
        <v>54.8</v>
      </c>
      <c r="E6" s="368">
        <f>'統計表（コピペ）'!F6</f>
        <v>1.6</v>
      </c>
    </row>
    <row r="7" spans="1:5">
      <c r="B7" s="204" t="s">
        <v>257</v>
      </c>
      <c r="C7" s="368">
        <f>'統計表（コピペ）'!D7</f>
        <v>40.1</v>
      </c>
      <c r="D7" s="368">
        <f>'統計表（コピペ）'!E7</f>
        <v>57.8</v>
      </c>
      <c r="E7" s="368">
        <f>'統計表（コピペ）'!F7</f>
        <v>2.1</v>
      </c>
    </row>
    <row r="8" spans="1:5">
      <c r="B8" s="204" t="s">
        <v>258</v>
      </c>
      <c r="C8" s="368">
        <f>'統計表（コピペ）'!D8</f>
        <v>36.200000000000003</v>
      </c>
      <c r="D8" s="368">
        <f>'統計表（コピペ）'!E8</f>
        <v>62.499999999999993</v>
      </c>
      <c r="E8" s="368">
        <f>'統計表（コピペ）'!F8</f>
        <v>1.3</v>
      </c>
    </row>
    <row r="9" spans="1:5">
      <c r="C9" s="1" t="s">
        <v>104</v>
      </c>
      <c r="D9" s="1" t="s">
        <v>103</v>
      </c>
      <c r="E9" s="1" t="s">
        <v>4</v>
      </c>
    </row>
    <row r="10" spans="1:5">
      <c r="B10" s="204" t="s">
        <v>259</v>
      </c>
      <c r="C10" s="368">
        <f>'統計表（コピペ）'!$D$4</f>
        <v>45.2</v>
      </c>
      <c r="D10" s="368">
        <f>'統計表（コピペ）'!$E$4</f>
        <v>53.3</v>
      </c>
      <c r="E10" s="368">
        <f>'統計表（コピペ）'!$F$4</f>
        <v>1.5</v>
      </c>
    </row>
    <row r="11" spans="1:5">
      <c r="B11" s="204" t="s">
        <v>260</v>
      </c>
      <c r="C11" s="368">
        <f>'統計表（コピペ）'!D9</f>
        <v>47</v>
      </c>
      <c r="D11" s="368">
        <f>'統計表（コピペ）'!E9</f>
        <v>51.6</v>
      </c>
      <c r="E11" s="368">
        <f>'統計表（コピペ）'!F9</f>
        <v>1.4</v>
      </c>
    </row>
    <row r="12" spans="1:5">
      <c r="B12" s="204" t="s">
        <v>261</v>
      </c>
      <c r="C12" s="368">
        <f>'統計表（コピペ）'!D10</f>
        <v>43.8</v>
      </c>
      <c r="D12" s="368">
        <f>'統計表（コピペ）'!E10</f>
        <v>54.499999999999993</v>
      </c>
      <c r="E12" s="368">
        <f>'統計表（コピペ）'!F10</f>
        <v>1.7</v>
      </c>
    </row>
    <row r="13" spans="1:5">
      <c r="C13" s="1" t="s">
        <v>104</v>
      </c>
      <c r="D13" s="1" t="s">
        <v>103</v>
      </c>
      <c r="E13" s="1" t="s">
        <v>4</v>
      </c>
    </row>
    <row r="14" spans="1:5">
      <c r="B14" s="204" t="s">
        <v>262</v>
      </c>
      <c r="C14" s="368">
        <f>'統計表（コピペ）'!$D$4</f>
        <v>45.2</v>
      </c>
      <c r="D14" s="368">
        <f>'統計表（コピペ）'!$E$4</f>
        <v>53.3</v>
      </c>
      <c r="E14" s="368">
        <f>'統計表（コピペ）'!$F$4</f>
        <v>1.5</v>
      </c>
    </row>
    <row r="15" spans="1:5">
      <c r="B15" s="204" t="s">
        <v>263</v>
      </c>
      <c r="C15" s="368">
        <f>'統計表（コピペ）'!D12</f>
        <v>61.300000000000004</v>
      </c>
      <c r="D15" s="368">
        <f>'統計表（コピペ）'!E12</f>
        <v>35.6</v>
      </c>
      <c r="E15" s="368">
        <f>'統計表（コピペ）'!F12</f>
        <v>3.1</v>
      </c>
    </row>
    <row r="16" spans="1:5">
      <c r="B16" s="204" t="s">
        <v>264</v>
      </c>
      <c r="C16" s="368">
        <f>'統計表（コピペ）'!D13</f>
        <v>61.5</v>
      </c>
      <c r="D16" s="368">
        <f>'統計表（コピペ）'!E13</f>
        <v>38.5</v>
      </c>
      <c r="E16" s="368">
        <f>'統計表（コピペ）'!F13</f>
        <v>0</v>
      </c>
    </row>
    <row r="17" spans="1:5">
      <c r="B17" s="204" t="s">
        <v>265</v>
      </c>
      <c r="C17" s="368">
        <f>'統計表（コピペ）'!D14</f>
        <v>59.4</v>
      </c>
      <c r="D17" s="368">
        <f>'統計表（コピペ）'!E14</f>
        <v>39.700000000000003</v>
      </c>
      <c r="E17" s="368">
        <f>'統計表（コピペ）'!F14</f>
        <v>0.9</v>
      </c>
    </row>
    <row r="18" spans="1:5">
      <c r="B18" s="204" t="s">
        <v>266</v>
      </c>
      <c r="C18" s="368">
        <f>'統計表（コピペ）'!D15</f>
        <v>50.8</v>
      </c>
      <c r="D18" s="368">
        <f>'統計表（コピペ）'!E15</f>
        <v>48.6</v>
      </c>
      <c r="E18" s="368">
        <f>'統計表（コピペ）'!F15</f>
        <v>0.6</v>
      </c>
    </row>
    <row r="19" spans="1:5">
      <c r="B19" s="204" t="s">
        <v>267</v>
      </c>
      <c r="C19" s="368">
        <f>'統計表（コピペ）'!D16</f>
        <v>49.9</v>
      </c>
      <c r="D19" s="368">
        <f>'統計表（コピペ）'!E16</f>
        <v>48.9</v>
      </c>
      <c r="E19" s="368">
        <f>'統計表（コピペ）'!F16</f>
        <v>1.2</v>
      </c>
    </row>
    <row r="20" spans="1:5">
      <c r="B20" s="204" t="s">
        <v>268</v>
      </c>
      <c r="C20" s="368">
        <f>'統計表（コピペ）'!D17</f>
        <v>40.6</v>
      </c>
      <c r="D20" s="368">
        <f>'統計表（コピペ）'!E17</f>
        <v>58.499999999999993</v>
      </c>
      <c r="E20" s="368">
        <f>'統計表（コピペ）'!F17</f>
        <v>0.9</v>
      </c>
    </row>
    <row r="21" spans="1:5">
      <c r="B21" s="204" t="s">
        <v>269</v>
      </c>
      <c r="C21" s="368">
        <f>'統計表（コピペ）'!D18</f>
        <v>37.299999999999997</v>
      </c>
      <c r="D21" s="368">
        <f>'統計表（コピペ）'!E18</f>
        <v>59.999999999999993</v>
      </c>
      <c r="E21" s="368">
        <f>'統計表（コピペ）'!F18</f>
        <v>2.7</v>
      </c>
    </row>
    <row r="22" spans="1:5" hidden="1">
      <c r="A22" s="1" t="s">
        <v>873</v>
      </c>
      <c r="C22" s="3"/>
      <c r="D22" s="3"/>
      <c r="E22" s="3"/>
    </row>
    <row r="23" spans="1:5" hidden="1">
      <c r="C23" s="1" t="s">
        <v>51</v>
      </c>
      <c r="D23" s="1" t="s">
        <v>52</v>
      </c>
      <c r="E23" s="1" t="s">
        <v>4</v>
      </c>
    </row>
    <row r="24" spans="1:5" hidden="1">
      <c r="B24" s="204" t="s">
        <v>254</v>
      </c>
      <c r="C24" s="205">
        <f>'統計表（コピペ）'!D50</f>
        <v>61.3</v>
      </c>
      <c r="D24" s="205">
        <f>'統計表（コピペ）'!E50</f>
        <v>36</v>
      </c>
      <c r="E24" s="205">
        <f>'統計表（コピペ）'!F50</f>
        <v>2.7</v>
      </c>
    </row>
    <row r="25" spans="1:5" hidden="1">
      <c r="B25" s="204" t="s">
        <v>255</v>
      </c>
      <c r="C25" s="205">
        <f>'統計表（コピペ）'!$D51</f>
        <v>64.699999999999989</v>
      </c>
      <c r="D25" s="205">
        <f>'統計表（コピペ）'!E51</f>
        <v>33.1</v>
      </c>
      <c r="E25" s="205">
        <f>'統計表（コピペ）'!F51</f>
        <v>2.2000000000000002</v>
      </c>
    </row>
    <row r="26" spans="1:5" hidden="1">
      <c r="B26" s="204" t="s">
        <v>256</v>
      </c>
      <c r="C26" s="205">
        <f>'統計表（コピペ）'!$D52</f>
        <v>61.2</v>
      </c>
      <c r="D26" s="205">
        <f>'統計表（コピペ）'!E52</f>
        <v>35.9</v>
      </c>
      <c r="E26" s="205">
        <f>'統計表（コピペ）'!F52</f>
        <v>2.9</v>
      </c>
    </row>
    <row r="27" spans="1:5" hidden="1">
      <c r="B27" s="204" t="s">
        <v>257</v>
      </c>
      <c r="C27" s="205">
        <f>'統計表（コピペ）'!$D53</f>
        <v>58.199999999999989</v>
      </c>
      <c r="D27" s="205">
        <f>'統計表（コピペ）'!E53</f>
        <v>38.1</v>
      </c>
      <c r="E27" s="205">
        <f>'統計表（コピペ）'!F53</f>
        <v>3.7</v>
      </c>
    </row>
    <row r="28" spans="1:5" hidden="1">
      <c r="B28" s="204" t="s">
        <v>258</v>
      </c>
      <c r="C28" s="205">
        <f>'統計表（コピペ）'!$D54</f>
        <v>51.099999999999987</v>
      </c>
      <c r="D28" s="205">
        <f>'統計表（コピペ）'!E54</f>
        <v>46.7</v>
      </c>
      <c r="E28" s="205">
        <f>'統計表（コピペ）'!F54</f>
        <v>2.2000000000000002</v>
      </c>
    </row>
    <row r="29" spans="1:5" hidden="1">
      <c r="C29" s="1" t="s">
        <v>51</v>
      </c>
      <c r="D29" s="1" t="s">
        <v>52</v>
      </c>
      <c r="E29" s="1" t="s">
        <v>4</v>
      </c>
    </row>
    <row r="30" spans="1:5" hidden="1">
      <c r="B30" s="204" t="s">
        <v>259</v>
      </c>
      <c r="C30" s="205">
        <f>'統計表（コピペ）'!D50</f>
        <v>61.3</v>
      </c>
      <c r="D30" s="205">
        <f>'統計表（コピペ）'!E50</f>
        <v>36</v>
      </c>
      <c r="E30" s="205">
        <f>'統計表（コピペ）'!F50</f>
        <v>2.7</v>
      </c>
    </row>
    <row r="31" spans="1:5" hidden="1">
      <c r="B31" s="204" t="s">
        <v>260</v>
      </c>
      <c r="C31" s="205">
        <f>'統計表（コピペ）'!D55</f>
        <v>59.7</v>
      </c>
      <c r="D31" s="205">
        <f>'統計表（コピペ）'!E55</f>
        <v>37.799999999999997</v>
      </c>
      <c r="E31" s="205">
        <f>'統計表（コピペ）'!F55</f>
        <v>2.5</v>
      </c>
    </row>
    <row r="32" spans="1:5" hidden="1">
      <c r="B32" s="204" t="s">
        <v>261</v>
      </c>
      <c r="C32" s="205">
        <f>'統計表（コピペ）'!D56</f>
        <v>62.6</v>
      </c>
      <c r="D32" s="205">
        <f>'統計表（コピペ）'!E56</f>
        <v>34.6</v>
      </c>
      <c r="E32" s="205">
        <f>'統計表（コピペ）'!F56</f>
        <v>2.8</v>
      </c>
    </row>
    <row r="33" spans="1:5" hidden="1">
      <c r="C33" s="1" t="s">
        <v>51</v>
      </c>
      <c r="D33" s="1" t="s">
        <v>52</v>
      </c>
      <c r="E33" s="1" t="s">
        <v>4</v>
      </c>
    </row>
    <row r="34" spans="1:5" hidden="1">
      <c r="B34" s="204" t="s">
        <v>262</v>
      </c>
      <c r="C34" s="205">
        <f>'統計表（コピペ）'!D111</f>
        <v>78.099999999999994</v>
      </c>
      <c r="D34" s="205">
        <f>'統計表（コピペ）'!E111</f>
        <v>19.399999999999999</v>
      </c>
      <c r="E34" s="205">
        <f>'統計表（コピペ）'!F111</f>
        <v>2.5</v>
      </c>
    </row>
    <row r="35" spans="1:5" hidden="1">
      <c r="B35" s="204" t="s">
        <v>263</v>
      </c>
      <c r="C35" s="205">
        <f>'統計表（コピペ）'!D58</f>
        <v>38.9</v>
      </c>
      <c r="D35" s="205">
        <f>'統計表（コピペ）'!E58</f>
        <v>58</v>
      </c>
      <c r="E35" s="205">
        <f>'統計表（コピペ）'!F58</f>
        <v>3.1</v>
      </c>
    </row>
    <row r="36" spans="1:5" hidden="1">
      <c r="B36" s="204" t="s">
        <v>264</v>
      </c>
      <c r="C36" s="205">
        <f>'統計表（コピペ）'!D59</f>
        <v>43.3</v>
      </c>
      <c r="D36" s="205">
        <f>'統計表（コピペ）'!E59</f>
        <v>54.2</v>
      </c>
      <c r="E36" s="205">
        <f>'統計表（コピペ）'!F59</f>
        <v>2.5</v>
      </c>
    </row>
    <row r="37" spans="1:5" hidden="1">
      <c r="B37" s="204" t="s">
        <v>265</v>
      </c>
      <c r="C37" s="205">
        <f>'統計表（コピペ）'!D60</f>
        <v>44.5</v>
      </c>
      <c r="D37" s="205">
        <f>'統計表（コピペ）'!E60</f>
        <v>53.6</v>
      </c>
      <c r="E37" s="205">
        <f>'統計表（コピペ）'!F60</f>
        <v>1.9</v>
      </c>
    </row>
    <row r="38" spans="1:5" hidden="1">
      <c r="B38" s="204" t="s">
        <v>266</v>
      </c>
      <c r="C38" s="205">
        <f>'統計表（コピペ）'!D61</f>
        <v>51.1</v>
      </c>
      <c r="D38" s="205">
        <f>'統計表（コピペ）'!E61</f>
        <v>48.3</v>
      </c>
      <c r="E38" s="205">
        <f>'統計表（コピペ）'!F61</f>
        <v>0.6</v>
      </c>
    </row>
    <row r="39" spans="1:5" hidden="1">
      <c r="B39" s="204" t="s">
        <v>267</v>
      </c>
      <c r="C39" s="205">
        <f>'統計表（コピペ）'!D62</f>
        <v>67.2</v>
      </c>
      <c r="D39" s="205">
        <f>'統計表（コピペ）'!E62</f>
        <v>31</v>
      </c>
      <c r="E39" s="205">
        <f>'統計表（コピペ）'!F62</f>
        <v>1.8</v>
      </c>
    </row>
    <row r="40" spans="1:5" hidden="1">
      <c r="B40" s="204" t="s">
        <v>268</v>
      </c>
      <c r="C40" s="205">
        <f>'統計表（コピペ）'!D63</f>
        <v>67.3</v>
      </c>
      <c r="D40" s="205">
        <f>'統計表（コピペ）'!E63</f>
        <v>30.7</v>
      </c>
      <c r="E40" s="205">
        <f>'統計表（コピペ）'!F63</f>
        <v>2</v>
      </c>
    </row>
    <row r="41" spans="1:5" hidden="1">
      <c r="B41" s="204" t="s">
        <v>269</v>
      </c>
      <c r="C41" s="205">
        <f>'統計表（コピペ）'!D64</f>
        <v>66.600000000000009</v>
      </c>
      <c r="D41" s="205">
        <f>'統計表（コピペ）'!E64</f>
        <v>29.1</v>
      </c>
      <c r="E41" s="205">
        <f>'統計表（コピペ）'!F64</f>
        <v>4.3</v>
      </c>
    </row>
    <row r="42" spans="1:5">
      <c r="A42" s="1" t="s">
        <v>874</v>
      </c>
      <c r="C42" s="3"/>
      <c r="D42" s="3"/>
      <c r="E42" s="3"/>
    </row>
    <row r="43" spans="1:5">
      <c r="C43" s="1" t="s">
        <v>18</v>
      </c>
      <c r="D43" s="1" t="s">
        <v>19</v>
      </c>
      <c r="E43" s="1" t="s">
        <v>4</v>
      </c>
    </row>
    <row r="44" spans="1:5">
      <c r="B44" s="204" t="s">
        <v>254</v>
      </c>
      <c r="C44" s="205">
        <f>'統計表（コピペ）'!$D$69</f>
        <v>77.2</v>
      </c>
      <c r="D44" s="205">
        <f>'統計表（コピペ）'!$E$69</f>
        <v>21.1</v>
      </c>
      <c r="E44" s="205">
        <f>'統計表（コピペ）'!$F$69</f>
        <v>1.7</v>
      </c>
    </row>
    <row r="45" spans="1:5">
      <c r="B45" s="204" t="s">
        <v>255</v>
      </c>
      <c r="C45" s="205">
        <f>'統計表（コピペ）'!D70</f>
        <v>79.600000000000009</v>
      </c>
      <c r="D45" s="205">
        <f>'統計表（コピペ）'!E70</f>
        <v>19.3</v>
      </c>
      <c r="E45" s="205">
        <f>'統計表（コピペ）'!F70</f>
        <v>1.1000000000000001</v>
      </c>
    </row>
    <row r="46" spans="1:5">
      <c r="B46" s="204" t="s">
        <v>256</v>
      </c>
      <c r="C46" s="205">
        <f>'統計表（コピペ）'!D71</f>
        <v>76.3</v>
      </c>
      <c r="D46" s="205">
        <f>'統計表（コピペ）'!E71</f>
        <v>21.3</v>
      </c>
      <c r="E46" s="205">
        <f>'統計表（コピペ）'!F71</f>
        <v>2.4</v>
      </c>
    </row>
    <row r="47" spans="1:5">
      <c r="B47" s="204" t="s">
        <v>257</v>
      </c>
      <c r="C47" s="205">
        <f>'統計表（コピペ）'!D72</f>
        <v>75.800000000000011</v>
      </c>
      <c r="D47" s="205">
        <f>'統計表（コピペ）'!E72</f>
        <v>22.4</v>
      </c>
      <c r="E47" s="205">
        <f>'統計表（コピペ）'!F72</f>
        <v>1.8</v>
      </c>
    </row>
    <row r="48" spans="1:5">
      <c r="B48" s="204" t="s">
        <v>258</v>
      </c>
      <c r="C48" s="205">
        <f>'統計表（コピペ）'!D73</f>
        <v>71.5</v>
      </c>
      <c r="D48" s="205">
        <f>'統計表（コピペ）'!E73</f>
        <v>27.1</v>
      </c>
      <c r="E48" s="205">
        <f>'統計表（コピペ）'!F73</f>
        <v>1.4</v>
      </c>
    </row>
    <row r="49" spans="1:5">
      <c r="C49" s="1" t="s">
        <v>18</v>
      </c>
      <c r="D49" s="1" t="s">
        <v>19</v>
      </c>
      <c r="E49" s="1" t="s">
        <v>4</v>
      </c>
    </row>
    <row r="50" spans="1:5">
      <c r="B50" s="204" t="s">
        <v>259</v>
      </c>
      <c r="C50" s="205">
        <f>'統計表（コピペ）'!$D$69</f>
        <v>77.2</v>
      </c>
      <c r="D50" s="205">
        <f>'統計表（コピペ）'!$E$69</f>
        <v>21.1</v>
      </c>
      <c r="E50" s="205">
        <f>'統計表（コピペ）'!$F$69</f>
        <v>1.7</v>
      </c>
    </row>
    <row r="51" spans="1:5">
      <c r="B51" s="204" t="s">
        <v>260</v>
      </c>
      <c r="C51" s="205">
        <f>'統計表（コピペ）'!D74</f>
        <v>77</v>
      </c>
      <c r="D51" s="205">
        <f>'統計表（コピペ）'!E74</f>
        <v>21.6</v>
      </c>
      <c r="E51" s="205">
        <f>'統計表（コピペ）'!F74</f>
        <v>1.4</v>
      </c>
    </row>
    <row r="52" spans="1:5">
      <c r="B52" s="204" t="s">
        <v>261</v>
      </c>
      <c r="C52" s="205">
        <f>'統計表（コピペ）'!D75</f>
        <v>77.5</v>
      </c>
      <c r="D52" s="205">
        <f>'統計表（コピペ）'!E75</f>
        <v>20.6</v>
      </c>
      <c r="E52" s="205">
        <f>'統計表（コピペ）'!F75</f>
        <v>1.9</v>
      </c>
    </row>
    <row r="53" spans="1:5">
      <c r="C53" s="1" t="s">
        <v>18</v>
      </c>
      <c r="D53" s="1" t="s">
        <v>19</v>
      </c>
      <c r="E53" s="1" t="s">
        <v>4</v>
      </c>
    </row>
    <row r="54" spans="1:5">
      <c r="B54" s="204" t="s">
        <v>262</v>
      </c>
      <c r="C54" s="205">
        <f>'統計表（コピペ）'!$D$69</f>
        <v>77.2</v>
      </c>
      <c r="D54" s="205">
        <f>'統計表（コピペ）'!$E$69</f>
        <v>21.1</v>
      </c>
      <c r="E54" s="205">
        <f>'統計表（コピペ）'!$F$69</f>
        <v>1.7</v>
      </c>
    </row>
    <row r="55" spans="1:5">
      <c r="B55" s="204" t="s">
        <v>263</v>
      </c>
      <c r="C55" s="205">
        <f>'統計表（コピペ）'!D77</f>
        <v>66.7</v>
      </c>
      <c r="D55" s="205">
        <f>'統計表（コピペ）'!E77</f>
        <v>30.2</v>
      </c>
      <c r="E55" s="205">
        <f>'統計表（コピペ）'!F77</f>
        <v>3.1</v>
      </c>
    </row>
    <row r="56" spans="1:5">
      <c r="B56" s="204" t="s">
        <v>264</v>
      </c>
      <c r="C56" s="205">
        <f>'統計表（コピペ）'!D78</f>
        <v>72.8</v>
      </c>
      <c r="D56" s="205">
        <f>'統計表（コピペ）'!E78</f>
        <v>26.2</v>
      </c>
      <c r="E56" s="205">
        <f>'統計表（コピペ）'!F78</f>
        <v>1</v>
      </c>
    </row>
    <row r="57" spans="1:5">
      <c r="B57" s="204" t="s">
        <v>265</v>
      </c>
      <c r="C57" s="205">
        <f>'統計表（コピペ）'!D79</f>
        <v>68</v>
      </c>
      <c r="D57" s="205">
        <f>'統計表（コピペ）'!E79</f>
        <v>31.2</v>
      </c>
      <c r="E57" s="205">
        <f>'統計表（コピペ）'!F79</f>
        <v>0.8</v>
      </c>
    </row>
    <row r="58" spans="1:5">
      <c r="B58" s="204" t="s">
        <v>266</v>
      </c>
      <c r="C58" s="205">
        <f>'統計表（コピペ）'!D80</f>
        <v>71.2</v>
      </c>
      <c r="D58" s="205">
        <f>'統計表（コピペ）'!E80</f>
        <v>28.2</v>
      </c>
      <c r="E58" s="205">
        <f>'統計表（コピペ）'!F80</f>
        <v>0.6</v>
      </c>
    </row>
    <row r="59" spans="1:5">
      <c r="B59" s="204" t="s">
        <v>267</v>
      </c>
      <c r="C59" s="205">
        <f>'統計表（コピペ）'!D81</f>
        <v>77.599999999999994</v>
      </c>
      <c r="D59" s="205">
        <f>'統計表（コピペ）'!E81</f>
        <v>21.5</v>
      </c>
      <c r="E59" s="205">
        <f>'統計表（コピペ）'!F81</f>
        <v>0.9</v>
      </c>
    </row>
    <row r="60" spans="1:5">
      <c r="B60" s="204" t="s">
        <v>268</v>
      </c>
      <c r="C60" s="205">
        <f>'統計表（コピペ）'!D82</f>
        <v>77.8</v>
      </c>
      <c r="D60" s="205">
        <f>'統計表（コピペ）'!E82</f>
        <v>21.2</v>
      </c>
      <c r="E60" s="205">
        <f>'統計表（コピペ）'!F82</f>
        <v>1</v>
      </c>
    </row>
    <row r="61" spans="1:5">
      <c r="B61" s="204" t="s">
        <v>269</v>
      </c>
      <c r="C61" s="205">
        <f>'統計表（コピペ）'!D83</f>
        <v>81.900000000000006</v>
      </c>
      <c r="D61" s="205">
        <f>'統計表（コピペ）'!E83</f>
        <v>15</v>
      </c>
      <c r="E61" s="205">
        <f>'統計表（コピペ）'!F83</f>
        <v>3.1</v>
      </c>
    </row>
    <row r="62" spans="1:5">
      <c r="A62" s="1" t="s">
        <v>950</v>
      </c>
      <c r="C62" s="3"/>
      <c r="D62" s="3"/>
      <c r="E62" s="3"/>
    </row>
    <row r="63" spans="1:5">
      <c r="C63" s="1" t="s">
        <v>51</v>
      </c>
      <c r="D63" s="1" t="s">
        <v>52</v>
      </c>
      <c r="E63" s="1" t="s">
        <v>4</v>
      </c>
    </row>
    <row r="64" spans="1:5">
      <c r="B64" s="204" t="s">
        <v>254</v>
      </c>
      <c r="C64" s="368">
        <f>'統計表（コピペ）'!$D$50</f>
        <v>61.3</v>
      </c>
      <c r="D64" s="368">
        <f>'統計表（コピペ）'!$E$50</f>
        <v>36</v>
      </c>
      <c r="E64" s="368">
        <f>'統計表（コピペ）'!$F$50</f>
        <v>2.7</v>
      </c>
    </row>
    <row r="65" spans="2:5">
      <c r="B65" s="204" t="s">
        <v>255</v>
      </c>
      <c r="C65" s="368">
        <f>'統計表（コピペ）'!D51</f>
        <v>64.699999999999989</v>
      </c>
      <c r="D65" s="368">
        <f>'統計表（コピペ）'!E51</f>
        <v>33.1</v>
      </c>
      <c r="E65" s="368">
        <f>'統計表（コピペ）'!F51</f>
        <v>2.2000000000000002</v>
      </c>
    </row>
    <row r="66" spans="2:5">
      <c r="B66" s="204" t="s">
        <v>256</v>
      </c>
      <c r="C66" s="368">
        <f>'統計表（コピペ）'!D52</f>
        <v>61.2</v>
      </c>
      <c r="D66" s="368">
        <f>'統計表（コピペ）'!E52</f>
        <v>35.9</v>
      </c>
      <c r="E66" s="368">
        <f>'統計表（コピペ）'!F52</f>
        <v>2.9</v>
      </c>
    </row>
    <row r="67" spans="2:5">
      <c r="B67" s="204" t="s">
        <v>257</v>
      </c>
      <c r="C67" s="368">
        <f>'統計表（コピペ）'!D53</f>
        <v>58.199999999999989</v>
      </c>
      <c r="D67" s="368">
        <f>'統計表（コピペ）'!E53</f>
        <v>38.1</v>
      </c>
      <c r="E67" s="368">
        <f>'統計表（コピペ）'!F53</f>
        <v>3.7</v>
      </c>
    </row>
    <row r="68" spans="2:5">
      <c r="B68" s="204" t="s">
        <v>258</v>
      </c>
      <c r="C68" s="368">
        <f>'統計表（コピペ）'!D54</f>
        <v>51.099999999999987</v>
      </c>
      <c r="D68" s="368">
        <f>'統計表（コピペ）'!E54</f>
        <v>46.7</v>
      </c>
      <c r="E68" s="368">
        <f>'統計表（コピペ）'!F54</f>
        <v>2.2000000000000002</v>
      </c>
    </row>
    <row r="69" spans="2:5">
      <c r="C69" s="1" t="s">
        <v>51</v>
      </c>
      <c r="D69" s="1" t="s">
        <v>52</v>
      </c>
      <c r="E69" s="1" t="s">
        <v>4</v>
      </c>
    </row>
    <row r="70" spans="2:5">
      <c r="B70" s="204" t="s">
        <v>259</v>
      </c>
      <c r="C70" s="368">
        <f>'統計表（コピペ）'!$D$50</f>
        <v>61.3</v>
      </c>
      <c r="D70" s="368">
        <f>'統計表（コピペ）'!$E$50</f>
        <v>36</v>
      </c>
      <c r="E70" s="368">
        <f>'統計表（コピペ）'!$F$50</f>
        <v>2.7</v>
      </c>
    </row>
    <row r="71" spans="2:5">
      <c r="B71" s="204" t="s">
        <v>260</v>
      </c>
      <c r="C71" s="368">
        <f>'統計表（コピペ）'!D55</f>
        <v>59.7</v>
      </c>
      <c r="D71" s="368">
        <f>'統計表（コピペ）'!E55</f>
        <v>37.799999999999997</v>
      </c>
      <c r="E71" s="368">
        <f>'統計表（コピペ）'!F55</f>
        <v>2.5</v>
      </c>
    </row>
    <row r="72" spans="2:5">
      <c r="B72" s="204" t="s">
        <v>261</v>
      </c>
      <c r="C72" s="368">
        <f>'統計表（コピペ）'!D56</f>
        <v>62.6</v>
      </c>
      <c r="D72" s="368">
        <f>'統計表（コピペ）'!E56</f>
        <v>34.6</v>
      </c>
      <c r="E72" s="368">
        <f>'統計表（コピペ）'!F56</f>
        <v>2.8</v>
      </c>
    </row>
    <row r="73" spans="2:5">
      <c r="C73" s="1" t="s">
        <v>51</v>
      </c>
      <c r="D73" s="1" t="s">
        <v>52</v>
      </c>
      <c r="E73" s="1" t="s">
        <v>4</v>
      </c>
    </row>
    <row r="74" spans="2:5">
      <c r="B74" s="204" t="s">
        <v>262</v>
      </c>
      <c r="C74" s="368">
        <f>'統計表（コピペ）'!$D$50</f>
        <v>61.3</v>
      </c>
      <c r="D74" s="368">
        <f>'統計表（コピペ）'!$E$50</f>
        <v>36</v>
      </c>
      <c r="E74" s="368">
        <f>'統計表（コピペ）'!$F$50</f>
        <v>2.7</v>
      </c>
    </row>
    <row r="75" spans="2:5">
      <c r="B75" s="204" t="s">
        <v>263</v>
      </c>
      <c r="C75" s="368">
        <f>'統計表（コピペ）'!D58</f>
        <v>38.9</v>
      </c>
      <c r="D75" s="368">
        <f>'統計表（コピペ）'!E58</f>
        <v>58</v>
      </c>
      <c r="E75" s="368">
        <f>'統計表（コピペ）'!F58</f>
        <v>3.1</v>
      </c>
    </row>
    <row r="76" spans="2:5">
      <c r="B76" s="204" t="s">
        <v>264</v>
      </c>
      <c r="C76" s="368">
        <f>'統計表（コピペ）'!D59</f>
        <v>43.3</v>
      </c>
      <c r="D76" s="368">
        <f>'統計表（コピペ）'!E59</f>
        <v>54.2</v>
      </c>
      <c r="E76" s="368">
        <f>'統計表（コピペ）'!F59</f>
        <v>2.5</v>
      </c>
    </row>
    <row r="77" spans="2:5">
      <c r="B77" s="204" t="s">
        <v>265</v>
      </c>
      <c r="C77" s="368">
        <f>'統計表（コピペ）'!D60</f>
        <v>44.5</v>
      </c>
      <c r="D77" s="368">
        <f>'統計表（コピペ）'!E60</f>
        <v>53.6</v>
      </c>
      <c r="E77" s="368">
        <f>'統計表（コピペ）'!F60</f>
        <v>1.9</v>
      </c>
    </row>
    <row r="78" spans="2:5">
      <c r="B78" s="204" t="s">
        <v>266</v>
      </c>
      <c r="C78" s="368">
        <f>'統計表（コピペ）'!D61</f>
        <v>51.1</v>
      </c>
      <c r="D78" s="368">
        <f>'統計表（コピペ）'!E61</f>
        <v>48.3</v>
      </c>
      <c r="E78" s="368">
        <f>'統計表（コピペ）'!F61</f>
        <v>0.6</v>
      </c>
    </row>
    <row r="79" spans="2:5">
      <c r="B79" s="204" t="s">
        <v>267</v>
      </c>
      <c r="C79" s="368">
        <f>'統計表（コピペ）'!D62</f>
        <v>67.2</v>
      </c>
      <c r="D79" s="368">
        <f>'統計表（コピペ）'!E62</f>
        <v>31</v>
      </c>
      <c r="E79" s="368">
        <f>'統計表（コピペ）'!F62</f>
        <v>1.8</v>
      </c>
    </row>
    <row r="80" spans="2:5">
      <c r="B80" s="204" t="s">
        <v>268</v>
      </c>
      <c r="C80" s="368">
        <f>'統計表（コピペ）'!D63</f>
        <v>67.3</v>
      </c>
      <c r="D80" s="368">
        <f>'統計表（コピペ）'!E63</f>
        <v>30.7</v>
      </c>
      <c r="E80" s="368">
        <f>'統計表（コピペ）'!F63</f>
        <v>2</v>
      </c>
    </row>
    <row r="81" spans="1:9">
      <c r="B81" s="204" t="s">
        <v>269</v>
      </c>
      <c r="C81" s="368">
        <f>'統計表（コピペ）'!D64</f>
        <v>66.600000000000009</v>
      </c>
      <c r="D81" s="368">
        <f>'統計表（コピペ）'!E64</f>
        <v>29.1</v>
      </c>
      <c r="E81" s="368">
        <f>'統計表（コピペ）'!F64</f>
        <v>4.3</v>
      </c>
    </row>
    <row r="82" spans="1:9">
      <c r="A82" s="1" t="s">
        <v>875</v>
      </c>
      <c r="C82" s="3"/>
      <c r="D82" s="3"/>
      <c r="E82" s="3"/>
    </row>
    <row r="83" spans="1:9">
      <c r="C83" s="1" t="s">
        <v>270</v>
      </c>
      <c r="D83" s="1" t="s">
        <v>271</v>
      </c>
      <c r="E83" s="1" t="s">
        <v>2</v>
      </c>
    </row>
    <row r="84" spans="1:9">
      <c r="B84" s="204" t="s">
        <v>254</v>
      </c>
      <c r="C84" s="205">
        <f>'統計表（コピペ）'!$D$131</f>
        <v>16.2</v>
      </c>
      <c r="D84" s="205">
        <f>'統計表（コピペ）'!$E$131</f>
        <v>81.599999999999994</v>
      </c>
      <c r="E84" s="205">
        <f>'統計表（コピペ）'!$F$131</f>
        <v>2.2000000000000002</v>
      </c>
    </row>
    <row r="85" spans="1:9">
      <c r="B85" s="204" t="s">
        <v>255</v>
      </c>
      <c r="C85" s="205">
        <f>'統計表（コピペ）'!D132</f>
        <v>15.4</v>
      </c>
      <c r="D85" s="205">
        <f>'統計表（コピペ）'!E132</f>
        <v>82.699999999999989</v>
      </c>
      <c r="E85" s="205">
        <f>'統計表（コピペ）'!F132</f>
        <v>1.9</v>
      </c>
    </row>
    <row r="86" spans="1:9">
      <c r="B86" s="204" t="s">
        <v>256</v>
      </c>
      <c r="C86" s="205">
        <f>'統計表（コピペ）'!D133</f>
        <v>18.399999999999999</v>
      </c>
      <c r="D86" s="205">
        <f>'統計表（コピペ）'!E133</f>
        <v>79.399999999999991</v>
      </c>
      <c r="E86" s="205">
        <f>'統計表（コピペ）'!F133</f>
        <v>2.2000000000000002</v>
      </c>
    </row>
    <row r="87" spans="1:9">
      <c r="B87" s="204" t="s">
        <v>257</v>
      </c>
      <c r="C87" s="205">
        <f>'統計表（コピペ）'!D134</f>
        <v>14.2</v>
      </c>
      <c r="D87" s="205">
        <f>'統計表（コピペ）'!E134</f>
        <v>82.8</v>
      </c>
      <c r="E87" s="205">
        <f>'統計表（コピペ）'!F134</f>
        <v>3</v>
      </c>
    </row>
    <row r="88" spans="1:9">
      <c r="B88" s="204" t="s">
        <v>258</v>
      </c>
      <c r="C88" s="205">
        <f>'統計表（コピペ）'!D135</f>
        <v>12.7</v>
      </c>
      <c r="D88" s="205">
        <f>'統計表（コピペ）'!E135</f>
        <v>84.7</v>
      </c>
      <c r="E88" s="205">
        <f>'統計表（コピペ）'!F135</f>
        <v>2.6</v>
      </c>
    </row>
    <row r="89" spans="1:9">
      <c r="C89" s="1" t="s">
        <v>270</v>
      </c>
      <c r="D89" s="1" t="s">
        <v>271</v>
      </c>
      <c r="E89" s="1" t="s">
        <v>2</v>
      </c>
    </row>
    <row r="90" spans="1:9">
      <c r="B90" s="204" t="s">
        <v>259</v>
      </c>
      <c r="C90" s="205">
        <f>'統計表（コピペ）'!$D$131</f>
        <v>16.2</v>
      </c>
      <c r="D90" s="205">
        <f>'統計表（コピペ）'!$E$131</f>
        <v>81.599999999999994</v>
      </c>
      <c r="E90" s="205">
        <f>'統計表（コピペ）'!$F$131</f>
        <v>2.2000000000000002</v>
      </c>
    </row>
    <row r="91" spans="1:9">
      <c r="B91" s="204" t="s">
        <v>260</v>
      </c>
      <c r="C91" s="205">
        <f>'統計表（コピペ）'!D136</f>
        <v>15.7</v>
      </c>
      <c r="D91" s="205">
        <f>'統計表（コピペ）'!E136</f>
        <v>82.8</v>
      </c>
      <c r="E91" s="205">
        <f>'統計表（コピペ）'!F136</f>
        <v>1.5</v>
      </c>
    </row>
    <row r="92" spans="1:9">
      <c r="B92" s="204" t="s">
        <v>261</v>
      </c>
      <c r="C92" s="205">
        <f>'統計表（コピペ）'!D137</f>
        <v>16.600000000000001</v>
      </c>
      <c r="D92" s="205">
        <f>'統計表（コピペ）'!E137</f>
        <v>80.600000000000009</v>
      </c>
      <c r="E92" s="205">
        <f>'統計表（コピペ）'!F137</f>
        <v>2.8</v>
      </c>
    </row>
    <row r="93" spans="1:9">
      <c r="C93" s="1" t="s">
        <v>270</v>
      </c>
      <c r="D93" s="1" t="s">
        <v>271</v>
      </c>
      <c r="E93" s="1" t="s">
        <v>2</v>
      </c>
      <c r="H93" s="3"/>
      <c r="I93" s="3"/>
    </row>
    <row r="94" spans="1:9">
      <c r="B94" s="204" t="s">
        <v>262</v>
      </c>
      <c r="C94" s="205">
        <f>'統計表（コピペ）'!$D$131</f>
        <v>16.2</v>
      </c>
      <c r="D94" s="205">
        <f>'統計表（コピペ）'!$E$131</f>
        <v>81.599999999999994</v>
      </c>
      <c r="E94" s="205">
        <f>'統計表（コピペ）'!$F$131</f>
        <v>2.2000000000000002</v>
      </c>
      <c r="H94" s="3"/>
      <c r="I94" s="3"/>
    </row>
    <row r="95" spans="1:9">
      <c r="B95" s="204" t="s">
        <v>263</v>
      </c>
      <c r="C95" s="205">
        <f>'統計表（コピペ）'!D139</f>
        <v>10.6</v>
      </c>
      <c r="D95" s="205">
        <f>'統計表（コピペ）'!E139</f>
        <v>86.300000000000011</v>
      </c>
      <c r="E95" s="205">
        <f>'統計表（コピペ）'!F139</f>
        <v>3.1</v>
      </c>
      <c r="H95" s="3"/>
      <c r="I95" s="3"/>
    </row>
    <row r="96" spans="1:9">
      <c r="B96" s="204" t="s">
        <v>264</v>
      </c>
      <c r="C96" s="205">
        <f>'統計表（コピペ）'!D140</f>
        <v>6.2</v>
      </c>
      <c r="D96" s="205">
        <f>'統計表（コピペ）'!E140</f>
        <v>93.8</v>
      </c>
      <c r="E96" s="205">
        <f>'統計表（コピペ）'!F140</f>
        <v>0</v>
      </c>
      <c r="H96" s="3"/>
      <c r="I96" s="3"/>
    </row>
    <row r="97" spans="1:9">
      <c r="B97" s="204" t="s">
        <v>265</v>
      </c>
      <c r="C97" s="205">
        <f>'統計表（コピペ）'!D141</f>
        <v>29.2</v>
      </c>
      <c r="D97" s="205">
        <f>'統計表（コピペ）'!E141</f>
        <v>69.399999999999991</v>
      </c>
      <c r="E97" s="205">
        <f>'統計表（コピペ）'!F141</f>
        <v>1.4</v>
      </c>
      <c r="H97" s="3"/>
      <c r="I97" s="3"/>
    </row>
    <row r="98" spans="1:9">
      <c r="B98" s="204" t="s">
        <v>266</v>
      </c>
      <c r="C98" s="205">
        <f>'統計表（コピペ）'!D142</f>
        <v>35.9</v>
      </c>
      <c r="D98" s="205">
        <f>'統計表（コピペ）'!E142</f>
        <v>63.5</v>
      </c>
      <c r="E98" s="205">
        <f>'統計表（コピペ）'!F142</f>
        <v>0.6</v>
      </c>
      <c r="H98" s="3"/>
      <c r="I98" s="3"/>
    </row>
    <row r="99" spans="1:9">
      <c r="B99" s="204" t="s">
        <v>267</v>
      </c>
      <c r="C99" s="205">
        <f>'統計表（コピペ）'!D143</f>
        <v>18.5</v>
      </c>
      <c r="D99" s="205">
        <f>'統計表（コピペ）'!E143</f>
        <v>80.8</v>
      </c>
      <c r="E99" s="205">
        <f>'統計表（コピペ）'!F143</f>
        <v>0.7</v>
      </c>
      <c r="H99" s="3"/>
      <c r="I99" s="3"/>
    </row>
    <row r="100" spans="1:9">
      <c r="B100" s="204" t="s">
        <v>268</v>
      </c>
      <c r="C100" s="205">
        <f>'統計表（コピペ）'!D144</f>
        <v>9.6999999999999993</v>
      </c>
      <c r="D100" s="205">
        <f>'統計表（コピペ）'!E144</f>
        <v>89.399999999999991</v>
      </c>
      <c r="E100" s="205">
        <f>'統計表（コピペ）'!F144</f>
        <v>0.9</v>
      </c>
    </row>
    <row r="101" spans="1:9">
      <c r="B101" s="204" t="s">
        <v>269</v>
      </c>
      <c r="C101" s="205">
        <f>'統計表（コピペ）'!D145</f>
        <v>10.6</v>
      </c>
      <c r="D101" s="205">
        <f>'統計表（コピペ）'!E145</f>
        <v>84.7</v>
      </c>
      <c r="E101" s="205">
        <f>'統計表（コピペ）'!F145</f>
        <v>4.7</v>
      </c>
    </row>
    <row r="102" spans="1:9">
      <c r="A102" s="1" t="s">
        <v>881</v>
      </c>
      <c r="C102" s="3"/>
      <c r="D102" s="3"/>
      <c r="E102" s="3"/>
      <c r="F102" s="3"/>
      <c r="G102" s="3"/>
      <c r="H102" s="3"/>
      <c r="I102" s="3"/>
    </row>
    <row r="103" spans="1:9">
      <c r="C103" s="1" t="s">
        <v>272</v>
      </c>
      <c r="D103" s="1" t="s">
        <v>23</v>
      </c>
      <c r="E103" s="1" t="s">
        <v>2</v>
      </c>
      <c r="F103" s="3"/>
      <c r="G103" s="3"/>
      <c r="H103" s="3"/>
      <c r="I103" s="3"/>
    </row>
    <row r="104" spans="1:9">
      <c r="B104" s="204" t="s">
        <v>254</v>
      </c>
      <c r="C104" s="205">
        <f>'統計表（コピペ）'!$D$175</f>
        <v>14.7</v>
      </c>
      <c r="D104" s="205">
        <f>'統計表（コピペ）'!$E$175</f>
        <v>83.899999999999991</v>
      </c>
      <c r="E104" s="205">
        <f>'統計表（コピペ）'!$F$175</f>
        <v>1.4</v>
      </c>
      <c r="F104" s="3"/>
      <c r="G104" s="3"/>
      <c r="H104" s="3"/>
      <c r="I104" s="3"/>
    </row>
    <row r="105" spans="1:9">
      <c r="B105" s="204" t="s">
        <v>255</v>
      </c>
      <c r="C105" s="205">
        <f>'統計表（コピペ）'!D176</f>
        <v>23.7</v>
      </c>
      <c r="D105" s="205">
        <f>'統計表（コピペ）'!E176</f>
        <v>75.599999999999994</v>
      </c>
      <c r="E105" s="205">
        <f>'統計表（コピペ）'!F176</f>
        <v>0.7</v>
      </c>
      <c r="F105" s="3"/>
      <c r="G105" s="3"/>
      <c r="H105" s="3"/>
      <c r="I105" s="3"/>
    </row>
    <row r="106" spans="1:9">
      <c r="B106" s="204" t="s">
        <v>256</v>
      </c>
      <c r="C106" s="205">
        <f>'統計表（コピペ）'!D177</f>
        <v>7.8</v>
      </c>
      <c r="D106" s="205">
        <f>'統計表（コピペ）'!E177</f>
        <v>90.100000000000009</v>
      </c>
      <c r="E106" s="205">
        <f>'統計表（コピペ）'!F177</f>
        <v>2.1</v>
      </c>
      <c r="F106" s="3"/>
      <c r="G106" s="3"/>
      <c r="H106" s="3"/>
      <c r="I106" s="3"/>
    </row>
    <row r="107" spans="1:9">
      <c r="B107" s="204" t="s">
        <v>257</v>
      </c>
      <c r="C107" s="205">
        <f>'統計表（コピペ）'!D178</f>
        <v>12.7</v>
      </c>
      <c r="D107" s="205">
        <f>'統計表（コピペ）'!E178</f>
        <v>85.899999999999991</v>
      </c>
      <c r="E107" s="205">
        <f>'統計表（コピペ）'!F178</f>
        <v>1.4</v>
      </c>
      <c r="F107" s="3"/>
      <c r="G107" s="3"/>
      <c r="H107" s="3"/>
      <c r="I107" s="3"/>
    </row>
    <row r="108" spans="1:9">
      <c r="B108" s="204" t="s">
        <v>258</v>
      </c>
      <c r="C108" s="205">
        <f>'統計表（コピペ）'!D179</f>
        <v>9.1</v>
      </c>
      <c r="D108" s="205">
        <f>'統計表（コピペ）'!E179</f>
        <v>89.2</v>
      </c>
      <c r="E108" s="205">
        <f>'統計表（コピペ）'!F179</f>
        <v>1.7</v>
      </c>
      <c r="F108" s="3"/>
      <c r="G108" s="3"/>
      <c r="H108" s="3"/>
      <c r="I108" s="3"/>
    </row>
    <row r="109" spans="1:9">
      <c r="C109" s="1" t="s">
        <v>272</v>
      </c>
      <c r="D109" s="1" t="s">
        <v>23</v>
      </c>
      <c r="E109" s="1" t="s">
        <v>2</v>
      </c>
      <c r="F109" s="3"/>
      <c r="G109" s="3"/>
      <c r="H109" s="3"/>
      <c r="I109" s="3"/>
    </row>
    <row r="110" spans="1:9">
      <c r="B110" s="204" t="s">
        <v>259</v>
      </c>
      <c r="C110" s="205">
        <f>'統計表（コピペ）'!$D$175</f>
        <v>14.7</v>
      </c>
      <c r="D110" s="205">
        <f>'統計表（コピペ）'!$E$175</f>
        <v>83.899999999999991</v>
      </c>
      <c r="E110" s="205">
        <f>'統計表（コピペ）'!$F$175</f>
        <v>1.4</v>
      </c>
      <c r="F110" s="3"/>
      <c r="G110" s="3"/>
      <c r="H110" s="3"/>
      <c r="I110" s="3"/>
    </row>
    <row r="111" spans="1:9">
      <c r="B111" s="204" t="s">
        <v>260</v>
      </c>
      <c r="C111" s="205">
        <f>'統計表（コピペ）'!D180</f>
        <v>10.5</v>
      </c>
      <c r="D111" s="205">
        <f>'統計表（コピペ）'!E180</f>
        <v>88.3</v>
      </c>
      <c r="E111" s="205">
        <f>'統計表（コピペ）'!F180</f>
        <v>1.2</v>
      </c>
      <c r="F111" s="3"/>
      <c r="G111" s="3"/>
      <c r="H111" s="3"/>
      <c r="I111" s="3"/>
    </row>
    <row r="112" spans="1:9">
      <c r="B112" s="204" t="s">
        <v>261</v>
      </c>
      <c r="C112" s="205">
        <f>'統計表（コピペ）'!D181</f>
        <v>18.100000000000001</v>
      </c>
      <c r="D112" s="205">
        <f>'統計表（コピペ）'!E181</f>
        <v>80.3</v>
      </c>
      <c r="E112" s="205">
        <f>'統計表（コピペ）'!F181</f>
        <v>1.6</v>
      </c>
      <c r="F112" s="3"/>
      <c r="G112" s="3"/>
      <c r="H112" s="3"/>
      <c r="I112" s="3"/>
    </row>
    <row r="113" spans="1:9">
      <c r="C113" s="1" t="s">
        <v>272</v>
      </c>
      <c r="D113" s="1" t="s">
        <v>23</v>
      </c>
      <c r="E113" s="1" t="s">
        <v>2</v>
      </c>
      <c r="F113" s="3"/>
      <c r="G113" s="3"/>
      <c r="H113" s="3"/>
      <c r="I113" s="3"/>
    </row>
    <row r="114" spans="1:9">
      <c r="B114" s="204" t="s">
        <v>262</v>
      </c>
      <c r="C114" s="205">
        <f>'統計表（コピペ）'!$D$175</f>
        <v>14.7</v>
      </c>
      <c r="D114" s="205">
        <f>'統計表（コピペ）'!$E$175</f>
        <v>83.899999999999991</v>
      </c>
      <c r="E114" s="205">
        <f>'統計表（コピペ）'!$F$175</f>
        <v>1.4</v>
      </c>
      <c r="F114" s="3"/>
      <c r="G114" s="3"/>
      <c r="H114" s="3"/>
      <c r="I114" s="3"/>
    </row>
    <row r="115" spans="1:9">
      <c r="B115" s="204" t="s">
        <v>263</v>
      </c>
      <c r="C115" s="205">
        <f>'統計表（コピペ）'!D183</f>
        <v>49.400000000000006</v>
      </c>
      <c r="D115" s="205">
        <f>'統計表（コピペ）'!E183</f>
        <v>47.5</v>
      </c>
      <c r="E115" s="205">
        <f>'統計表（コピペ）'!F183</f>
        <v>3.1</v>
      </c>
      <c r="F115" s="3"/>
      <c r="G115" s="3"/>
      <c r="H115" s="3"/>
      <c r="I115" s="3"/>
    </row>
    <row r="116" spans="1:9">
      <c r="B116" s="204" t="s">
        <v>264</v>
      </c>
      <c r="C116" s="205">
        <f>'統計表（コピペ）'!D184</f>
        <v>28.9</v>
      </c>
      <c r="D116" s="205">
        <f>'統計表（コピペ）'!E184</f>
        <v>71.099999999999994</v>
      </c>
      <c r="E116" s="205">
        <f>'統計表（コピペ）'!F184</f>
        <v>0</v>
      </c>
      <c r="F116" s="3"/>
      <c r="G116" s="3"/>
      <c r="H116" s="3"/>
      <c r="I116" s="3"/>
    </row>
    <row r="117" spans="1:9">
      <c r="B117" s="204" t="s">
        <v>265</v>
      </c>
      <c r="C117" s="205">
        <f>'統計表（コピペ）'!D185</f>
        <v>14.2</v>
      </c>
      <c r="D117" s="205">
        <f>'統計表（コピペ）'!E185</f>
        <v>84.899999999999991</v>
      </c>
      <c r="E117" s="205">
        <f>'統計表（コピペ）'!F185</f>
        <v>0.9</v>
      </c>
      <c r="F117" s="3"/>
      <c r="G117" s="3"/>
      <c r="H117" s="3"/>
      <c r="I117" s="3"/>
    </row>
    <row r="118" spans="1:9">
      <c r="B118" s="204" t="s">
        <v>266</v>
      </c>
      <c r="C118" s="205">
        <f>'統計表（コピペ）'!D186</f>
        <v>11.7</v>
      </c>
      <c r="D118" s="205">
        <f>'統計表（コピペ）'!E186</f>
        <v>88</v>
      </c>
      <c r="E118" s="205">
        <f>'統計表（コピペ）'!F186</f>
        <v>0.3</v>
      </c>
      <c r="F118" s="3"/>
      <c r="G118" s="3"/>
      <c r="H118" s="3"/>
      <c r="I118" s="3"/>
    </row>
    <row r="119" spans="1:9">
      <c r="B119" s="204" t="s">
        <v>267</v>
      </c>
      <c r="C119" s="205">
        <f>'統計表（コピペ）'!D187</f>
        <v>12</v>
      </c>
      <c r="D119" s="205">
        <f>'統計表（コピペ）'!E187</f>
        <v>87.4</v>
      </c>
      <c r="E119" s="205">
        <f>'統計表（コピペ）'!F187</f>
        <v>0.6</v>
      </c>
      <c r="F119" s="3"/>
      <c r="G119" s="3"/>
      <c r="H119" s="3"/>
      <c r="I119" s="3"/>
    </row>
    <row r="120" spans="1:9">
      <c r="B120" s="204" t="s">
        <v>268</v>
      </c>
      <c r="C120" s="205">
        <f>'統計表（コピペ）'!D188</f>
        <v>13.2</v>
      </c>
      <c r="D120" s="205">
        <f>'統計表（コピペ）'!E188</f>
        <v>86.1</v>
      </c>
      <c r="E120" s="205">
        <f>'統計表（コピペ）'!F188</f>
        <v>0.7</v>
      </c>
      <c r="F120" s="3"/>
      <c r="G120" s="3"/>
      <c r="H120" s="3"/>
      <c r="I120" s="3"/>
    </row>
    <row r="121" spans="1:9">
      <c r="B121" s="204" t="s">
        <v>269</v>
      </c>
      <c r="C121" s="205">
        <f>'統計表（コピペ）'!D189</f>
        <v>14.4</v>
      </c>
      <c r="D121" s="205">
        <f>'統計表（コピペ）'!E189</f>
        <v>82.699999999999989</v>
      </c>
      <c r="E121" s="205">
        <f>'統計表（コピペ）'!F189</f>
        <v>2.9</v>
      </c>
      <c r="F121" s="3"/>
      <c r="G121" s="3"/>
      <c r="H121" s="3"/>
      <c r="I121" s="3"/>
    </row>
    <row r="122" spans="1:9">
      <c r="A122" s="1" t="s">
        <v>882</v>
      </c>
      <c r="C122" s="3"/>
      <c r="D122" s="3"/>
      <c r="E122" s="3"/>
      <c r="F122" s="3"/>
      <c r="G122" s="3"/>
      <c r="H122" s="3"/>
      <c r="I122" s="3"/>
    </row>
    <row r="123" spans="1:9">
      <c r="C123" s="1" t="s">
        <v>10</v>
      </c>
      <c r="D123" s="1" t="s">
        <v>11</v>
      </c>
      <c r="E123" s="1" t="s">
        <v>4</v>
      </c>
      <c r="F123" s="3"/>
      <c r="G123" s="3"/>
      <c r="H123" s="3"/>
      <c r="I123" s="3"/>
    </row>
    <row r="124" spans="1:9">
      <c r="B124" s="204" t="s">
        <v>254</v>
      </c>
      <c r="C124" s="205">
        <f>'統計表（コピペ）'!$D$213</f>
        <v>47.6</v>
      </c>
      <c r="D124" s="205">
        <f>'統計表（コピペ）'!$E$213</f>
        <v>50.4</v>
      </c>
      <c r="E124" s="205">
        <f>'統計表（コピペ）'!$F$213</f>
        <v>2</v>
      </c>
      <c r="F124" s="3"/>
      <c r="G124" s="3"/>
      <c r="H124" s="3"/>
      <c r="I124" s="3"/>
    </row>
    <row r="125" spans="1:9">
      <c r="B125" s="204" t="s">
        <v>255</v>
      </c>
      <c r="C125" s="205">
        <f>'統計表（コピペ）'!D214</f>
        <v>48</v>
      </c>
      <c r="D125" s="205">
        <f>'統計表（コピペ）'!E214</f>
        <v>50.4</v>
      </c>
      <c r="E125" s="205">
        <f>'統計表（コピペ）'!F214</f>
        <v>1.6</v>
      </c>
      <c r="F125" s="3"/>
      <c r="G125" s="3"/>
      <c r="H125" s="3"/>
      <c r="I125" s="3"/>
    </row>
    <row r="126" spans="1:9">
      <c r="B126" s="204" t="s">
        <v>256</v>
      </c>
      <c r="C126" s="205">
        <f>'統計表（コピペ）'!D215</f>
        <v>45.4</v>
      </c>
      <c r="D126" s="205">
        <f>'統計表（コピペ）'!E215</f>
        <v>52.300000000000011</v>
      </c>
      <c r="E126" s="205">
        <f>'統計表（コピペ）'!F215</f>
        <v>2.2999999999999998</v>
      </c>
      <c r="F126" s="3"/>
      <c r="G126" s="3"/>
      <c r="H126" s="3"/>
      <c r="I126" s="3"/>
    </row>
    <row r="127" spans="1:9">
      <c r="B127" s="204" t="s">
        <v>257</v>
      </c>
      <c r="C127" s="205">
        <f>'統計表（コピペ）'!D216</f>
        <v>58.2</v>
      </c>
      <c r="D127" s="205">
        <f>'統計表（コピペ）'!E216</f>
        <v>39.700000000000003</v>
      </c>
      <c r="E127" s="205">
        <f>'統計表（コピペ）'!F216</f>
        <v>2.1</v>
      </c>
      <c r="F127" s="3"/>
      <c r="G127" s="3"/>
      <c r="H127" s="3"/>
      <c r="I127" s="3"/>
    </row>
    <row r="128" spans="1:9">
      <c r="B128" s="204" t="s">
        <v>258</v>
      </c>
      <c r="C128" s="205">
        <f>'統計表（コピペ）'!D217</f>
        <v>38.4</v>
      </c>
      <c r="D128" s="205">
        <f>'統計表（コピペ）'!E217</f>
        <v>59.7</v>
      </c>
      <c r="E128" s="205">
        <f>'統計表（コピペ）'!F217</f>
        <v>1.9</v>
      </c>
      <c r="F128" s="3"/>
      <c r="G128" s="3"/>
      <c r="H128" s="3"/>
      <c r="I128" s="3"/>
    </row>
    <row r="129" spans="1:9">
      <c r="C129" s="1" t="s">
        <v>10</v>
      </c>
      <c r="D129" s="1" t="s">
        <v>11</v>
      </c>
      <c r="E129" s="1" t="s">
        <v>4</v>
      </c>
      <c r="F129" s="3"/>
      <c r="G129" s="3"/>
      <c r="H129" s="3"/>
      <c r="I129" s="3"/>
    </row>
    <row r="130" spans="1:9">
      <c r="B130" s="204" t="s">
        <v>259</v>
      </c>
      <c r="C130" s="205">
        <f>'統計表（コピペ）'!$D$213</f>
        <v>47.6</v>
      </c>
      <c r="D130" s="205">
        <f>'統計表（コピペ）'!$E$213</f>
        <v>50.4</v>
      </c>
      <c r="E130" s="205">
        <f>'統計表（コピペ）'!$F$213</f>
        <v>2</v>
      </c>
      <c r="F130" s="3"/>
      <c r="G130" s="3"/>
      <c r="H130" s="3"/>
      <c r="I130" s="3"/>
    </row>
    <row r="131" spans="1:9">
      <c r="B131" s="204" t="s">
        <v>260</v>
      </c>
      <c r="C131" s="205">
        <f>'統計表（コピペ）'!D218</f>
        <v>46.1</v>
      </c>
      <c r="D131" s="205">
        <f>'統計表（コピペ）'!E218</f>
        <v>52.199999999999996</v>
      </c>
      <c r="E131" s="205">
        <f>'統計表（コピペ）'!F218</f>
        <v>1.7</v>
      </c>
      <c r="F131" s="3"/>
      <c r="G131" s="3"/>
      <c r="H131" s="3"/>
      <c r="I131" s="3"/>
    </row>
    <row r="132" spans="1:9">
      <c r="B132" s="204" t="s">
        <v>261</v>
      </c>
      <c r="C132" s="205">
        <f>'統計表（コピペ）'!D219</f>
        <v>48.8</v>
      </c>
      <c r="D132" s="205">
        <f>'統計表（コピペ）'!E219</f>
        <v>49</v>
      </c>
      <c r="E132" s="205">
        <f>'統計表（コピペ）'!F219</f>
        <v>2.2000000000000002</v>
      </c>
      <c r="F132" s="3"/>
      <c r="G132" s="3"/>
      <c r="H132" s="3"/>
      <c r="I132" s="3"/>
    </row>
    <row r="133" spans="1:9">
      <c r="C133" s="1" t="s">
        <v>10</v>
      </c>
      <c r="D133" s="1" t="s">
        <v>11</v>
      </c>
      <c r="E133" s="1" t="s">
        <v>4</v>
      </c>
      <c r="F133" s="3"/>
      <c r="G133" s="3"/>
      <c r="H133" s="3"/>
      <c r="I133" s="3"/>
    </row>
    <row r="134" spans="1:9">
      <c r="B134" s="204" t="s">
        <v>262</v>
      </c>
      <c r="C134" s="205">
        <f>'統計表（コピペ）'!$D$213</f>
        <v>47.6</v>
      </c>
      <c r="D134" s="205">
        <f>'統計表（コピペ）'!$E$213</f>
        <v>50.4</v>
      </c>
      <c r="E134" s="205">
        <f>'統計表（コピペ）'!$F$213</f>
        <v>2</v>
      </c>
      <c r="F134" s="3"/>
      <c r="G134" s="3"/>
      <c r="H134" s="3"/>
      <c r="I134" s="3"/>
    </row>
    <row r="135" spans="1:9">
      <c r="B135" s="204" t="s">
        <v>263</v>
      </c>
      <c r="C135" s="205">
        <f>'統計表（コピペ）'!D221</f>
        <v>30.8</v>
      </c>
      <c r="D135" s="205">
        <f>'統計表（コピペ）'!E221</f>
        <v>66.100000000000009</v>
      </c>
      <c r="E135" s="205">
        <f>'統計表（コピペ）'!F221</f>
        <v>3.1</v>
      </c>
      <c r="F135" s="3"/>
      <c r="G135" s="3"/>
      <c r="H135" s="3"/>
      <c r="I135" s="3"/>
    </row>
    <row r="136" spans="1:9">
      <c r="B136" s="204" t="s">
        <v>264</v>
      </c>
      <c r="C136" s="205">
        <f>'統計表（コピペ）'!D222</f>
        <v>27.7</v>
      </c>
      <c r="D136" s="205">
        <f>'統計表（コピペ）'!E222</f>
        <v>72.3</v>
      </c>
      <c r="E136" s="205">
        <f>'統計表（コピペ）'!F222</f>
        <v>0</v>
      </c>
      <c r="F136" s="3"/>
      <c r="G136" s="3"/>
      <c r="H136" s="3"/>
      <c r="I136" s="3"/>
    </row>
    <row r="137" spans="1:9">
      <c r="B137" s="204" t="s">
        <v>265</v>
      </c>
      <c r="C137" s="205">
        <f>'統計表（コピペ）'!D223</f>
        <v>45</v>
      </c>
      <c r="D137" s="205">
        <f>'統計表（コピペ）'!E223</f>
        <v>53.4</v>
      </c>
      <c r="E137" s="205">
        <f>'統計表（コピペ）'!F223</f>
        <v>1.6</v>
      </c>
      <c r="F137" s="3"/>
      <c r="G137" s="3"/>
      <c r="H137" s="3"/>
      <c r="I137" s="3"/>
    </row>
    <row r="138" spans="1:9">
      <c r="B138" s="204" t="s">
        <v>266</v>
      </c>
      <c r="C138" s="205">
        <f>'統計表（コピペ）'!D224</f>
        <v>49.6</v>
      </c>
      <c r="D138" s="205">
        <f>'統計表（コピペ）'!E224</f>
        <v>49.699999999999989</v>
      </c>
      <c r="E138" s="205">
        <f>'統計表（コピペ）'!F224</f>
        <v>0.7</v>
      </c>
      <c r="F138" s="3"/>
      <c r="G138" s="3"/>
      <c r="H138" s="3"/>
      <c r="I138" s="3"/>
    </row>
    <row r="139" spans="1:9">
      <c r="B139" s="204" t="s">
        <v>267</v>
      </c>
      <c r="C139" s="205">
        <f>'統計表（コピペ）'!D225</f>
        <v>53.6</v>
      </c>
      <c r="D139" s="205">
        <f>'統計表（コピペ）'!E225</f>
        <v>45.9</v>
      </c>
      <c r="E139" s="205">
        <f>'統計表（コピペ）'!F225</f>
        <v>0.5</v>
      </c>
      <c r="F139" s="3"/>
      <c r="G139" s="3"/>
      <c r="H139" s="3"/>
      <c r="I139" s="3"/>
    </row>
    <row r="140" spans="1:9">
      <c r="B140" s="204" t="s">
        <v>268</v>
      </c>
      <c r="C140" s="205">
        <f>'統計表（コピペ）'!D226</f>
        <v>52.2</v>
      </c>
      <c r="D140" s="205">
        <f>'統計表（コピペ）'!E226</f>
        <v>46.5</v>
      </c>
      <c r="E140" s="205">
        <f>'統計表（コピペ）'!F226</f>
        <v>1.3</v>
      </c>
      <c r="F140" s="3"/>
      <c r="G140" s="3"/>
      <c r="H140" s="3"/>
      <c r="I140" s="3"/>
    </row>
    <row r="141" spans="1:9">
      <c r="B141" s="204" t="s">
        <v>269</v>
      </c>
      <c r="C141" s="205">
        <f>'統計表（コピペ）'!D227</f>
        <v>46.1</v>
      </c>
      <c r="D141" s="205">
        <f>'統計表（コピペ）'!E227</f>
        <v>50.1</v>
      </c>
      <c r="E141" s="205">
        <f>'統計表（コピペ）'!F227</f>
        <v>3.8</v>
      </c>
      <c r="F141" s="3"/>
      <c r="G141" s="3"/>
      <c r="H141" s="3"/>
      <c r="I141" s="3"/>
    </row>
    <row r="142" spans="1:9">
      <c r="A142" s="1" t="s">
        <v>883</v>
      </c>
      <c r="C142" s="3"/>
      <c r="D142" s="3"/>
      <c r="E142" s="3"/>
      <c r="F142" s="3"/>
      <c r="G142" s="3"/>
      <c r="H142" s="3"/>
      <c r="I142" s="3"/>
    </row>
    <row r="143" spans="1:9">
      <c r="C143" s="1" t="s">
        <v>95</v>
      </c>
      <c r="D143" s="1" t="s">
        <v>96</v>
      </c>
      <c r="E143" s="1" t="s">
        <v>4</v>
      </c>
      <c r="F143" s="3"/>
      <c r="G143" s="3"/>
      <c r="H143" s="3"/>
      <c r="I143" s="3"/>
    </row>
    <row r="144" spans="1:9">
      <c r="B144" s="204" t="s">
        <v>254</v>
      </c>
      <c r="C144" s="205">
        <f>'統計表（コピペ）'!$D$249+'統計表（コピペ）'!$E$249</f>
        <v>49.900000000000006</v>
      </c>
      <c r="D144" s="205">
        <f>'統計表（コピペ）'!$F$249</f>
        <v>43.8</v>
      </c>
      <c r="E144" s="205">
        <f>'統計表（コピペ）'!$G$249</f>
        <v>6.4</v>
      </c>
      <c r="F144" s="3"/>
      <c r="G144" s="3"/>
      <c r="H144" s="3"/>
      <c r="I144" s="3"/>
    </row>
    <row r="145" spans="2:9">
      <c r="B145" s="204" t="s">
        <v>255</v>
      </c>
      <c r="C145" s="205">
        <f>'統計表（コピペ）'!D250+'統計表（コピペ）'!E250</f>
        <v>51.2</v>
      </c>
      <c r="D145" s="205">
        <f>'統計表（コピペ）'!F250</f>
        <v>43.1</v>
      </c>
      <c r="E145" s="205">
        <f>'統計表（コピペ）'!G250</f>
        <v>5.6</v>
      </c>
      <c r="F145" s="3"/>
      <c r="G145" s="3"/>
      <c r="H145" s="3"/>
      <c r="I145" s="3"/>
    </row>
    <row r="146" spans="2:9">
      <c r="B146" s="204" t="s">
        <v>256</v>
      </c>
      <c r="C146" s="205">
        <f>'統計表（コピペ）'!D251+'統計表（コピペ）'!E251</f>
        <v>40.5</v>
      </c>
      <c r="D146" s="205">
        <f>'統計表（コピペ）'!F251</f>
        <v>51.8</v>
      </c>
      <c r="E146" s="205">
        <f>'統計表（コピペ）'!G251</f>
        <v>7.6</v>
      </c>
      <c r="F146" s="3"/>
      <c r="G146" s="3"/>
      <c r="H146" s="3"/>
      <c r="I146" s="3"/>
    </row>
    <row r="147" spans="2:9">
      <c r="B147" s="204" t="s">
        <v>257</v>
      </c>
      <c r="C147" s="205">
        <f>'統計表（コピペ）'!D252+'統計表（コピペ）'!E252</f>
        <v>48.9</v>
      </c>
      <c r="D147" s="205">
        <f>'統計表（コピペ）'!F252</f>
        <v>43.4</v>
      </c>
      <c r="E147" s="205">
        <f>'統計表（コピペ）'!G252</f>
        <v>7.6</v>
      </c>
      <c r="F147" s="3"/>
      <c r="G147" s="3"/>
      <c r="H147" s="3"/>
      <c r="I147" s="3"/>
    </row>
    <row r="148" spans="2:9">
      <c r="B148" s="204" t="s">
        <v>258</v>
      </c>
      <c r="C148" s="205">
        <f>'統計表（コピペ）'!D253+'統計表（コピペ）'!E253</f>
        <v>46.5</v>
      </c>
      <c r="D148" s="205">
        <f>'統計表（コピペ）'!F253</f>
        <v>46.2</v>
      </c>
      <c r="E148" s="205">
        <f>'統計表（コピペ）'!G253</f>
        <v>7.3</v>
      </c>
      <c r="F148" s="3"/>
      <c r="G148" s="3"/>
      <c r="H148" s="3"/>
      <c r="I148" s="3"/>
    </row>
    <row r="149" spans="2:9">
      <c r="C149" s="1" t="s">
        <v>95</v>
      </c>
      <c r="D149" s="1" t="s">
        <v>96</v>
      </c>
      <c r="E149" s="1" t="s">
        <v>4</v>
      </c>
      <c r="F149" s="3"/>
      <c r="G149" s="3"/>
      <c r="H149" s="3"/>
      <c r="I149" s="3"/>
    </row>
    <row r="150" spans="2:9">
      <c r="B150" s="204" t="s">
        <v>259</v>
      </c>
      <c r="C150" s="205">
        <f>'統計表（コピペ）'!$D$249+'統計表（コピペ）'!$E$249</f>
        <v>49.900000000000006</v>
      </c>
      <c r="D150" s="205">
        <f>'統計表（コピペ）'!$F$249</f>
        <v>43.8</v>
      </c>
      <c r="E150" s="205">
        <f>'統計表（コピペ）'!$G$249</f>
        <v>6.4</v>
      </c>
      <c r="F150" s="3"/>
      <c r="G150" s="3"/>
      <c r="H150" s="3"/>
      <c r="I150" s="3"/>
    </row>
    <row r="151" spans="2:9">
      <c r="B151" s="204" t="s">
        <v>260</v>
      </c>
      <c r="C151" s="205">
        <f>'統計表（コピペ）'!D254+'統計表（コピペ）'!E254</f>
        <v>47.900000000000006</v>
      </c>
      <c r="D151" s="205">
        <f>'統計表（コピペ）'!F254</f>
        <v>46.3</v>
      </c>
      <c r="E151" s="205">
        <f>'統計表（コピペ）'!G254</f>
        <v>5.7</v>
      </c>
      <c r="F151" s="3"/>
      <c r="G151" s="3"/>
      <c r="H151" s="3"/>
      <c r="I151" s="3"/>
    </row>
    <row r="152" spans="2:9">
      <c r="B152" s="204" t="s">
        <v>261</v>
      </c>
      <c r="C152" s="205">
        <f>'統計表（コピペ）'!D255+'統計表（コピペ）'!E255</f>
        <v>51.4</v>
      </c>
      <c r="D152" s="205">
        <f>'統計表（コピペ）'!F255</f>
        <v>41.7</v>
      </c>
      <c r="E152" s="205">
        <f>'統計表（コピペ）'!G255</f>
        <v>6.9</v>
      </c>
      <c r="F152" s="3"/>
      <c r="G152" s="3"/>
      <c r="H152" s="3"/>
      <c r="I152" s="3"/>
    </row>
    <row r="153" spans="2:9">
      <c r="C153" s="1" t="s">
        <v>95</v>
      </c>
      <c r="D153" s="1" t="s">
        <v>96</v>
      </c>
      <c r="E153" s="1" t="s">
        <v>4</v>
      </c>
      <c r="F153" s="3"/>
      <c r="G153" s="3"/>
      <c r="H153" s="3"/>
      <c r="I153" s="3"/>
    </row>
    <row r="154" spans="2:9">
      <c r="B154" s="204" t="s">
        <v>262</v>
      </c>
      <c r="C154" s="205">
        <f>'統計表（コピペ）'!$D$249+'統計表（コピペ）'!$E$249</f>
        <v>49.900000000000006</v>
      </c>
      <c r="D154" s="205">
        <f>'統計表（コピペ）'!$F$249</f>
        <v>43.8</v>
      </c>
      <c r="E154" s="205">
        <f>'統計表（コピペ）'!$G$249</f>
        <v>6.4</v>
      </c>
      <c r="F154" s="3"/>
      <c r="G154" s="3"/>
      <c r="H154" s="3"/>
      <c r="I154" s="3"/>
    </row>
    <row r="155" spans="2:9">
      <c r="B155" s="204" t="s">
        <v>263</v>
      </c>
      <c r="C155" s="205">
        <f>'統計表（コピペ）'!D257+'統計表（コピペ）'!E257</f>
        <v>41</v>
      </c>
      <c r="D155" s="205">
        <f>'統計表（コピペ）'!F257</f>
        <v>55.7</v>
      </c>
      <c r="E155" s="205">
        <f>'統計表（コピペ）'!G257</f>
        <v>3.3</v>
      </c>
      <c r="F155" s="3"/>
      <c r="G155" s="3"/>
      <c r="H155" s="3"/>
      <c r="I155" s="3"/>
    </row>
    <row r="156" spans="2:9">
      <c r="B156" s="204" t="s">
        <v>264</v>
      </c>
      <c r="C156" s="205">
        <f>'統計表（コピペ）'!D258+'統計表（コピペ）'!E258</f>
        <v>43.099999999999994</v>
      </c>
      <c r="D156" s="205">
        <f>'統計表（コピペ）'!F258</f>
        <v>56.7</v>
      </c>
      <c r="E156" s="205">
        <f>'統計表（コピペ）'!G258</f>
        <v>0.2</v>
      </c>
      <c r="F156" s="3"/>
      <c r="G156" s="3"/>
      <c r="H156" s="3"/>
      <c r="I156" s="3"/>
    </row>
    <row r="157" spans="2:9">
      <c r="B157" s="204" t="s">
        <v>265</v>
      </c>
      <c r="C157" s="205">
        <f>'統計表（コピペ）'!D259+'統計表（コピペ）'!E259</f>
        <v>49.5</v>
      </c>
      <c r="D157" s="205">
        <f>'統計表（コピペ）'!F259</f>
        <v>48.5</v>
      </c>
      <c r="E157" s="205">
        <f>'統計表（コピペ）'!G259</f>
        <v>2.1</v>
      </c>
      <c r="F157" s="3"/>
      <c r="G157" s="3"/>
      <c r="H157" s="3"/>
      <c r="I157" s="3"/>
    </row>
    <row r="158" spans="2:9">
      <c r="B158" s="204" t="s">
        <v>266</v>
      </c>
      <c r="C158" s="205">
        <f>'統計表（コピペ）'!D260+'統計表（コピペ）'!E260</f>
        <v>51.5</v>
      </c>
      <c r="D158" s="205">
        <f>'統計表（コピペ）'!F260</f>
        <v>47.1</v>
      </c>
      <c r="E158" s="205">
        <f>'統計表（コピペ）'!G260</f>
        <v>1.3</v>
      </c>
      <c r="F158" s="3"/>
      <c r="G158" s="3"/>
      <c r="H158" s="3"/>
      <c r="I158" s="3"/>
    </row>
    <row r="159" spans="2:9">
      <c r="B159" s="204" t="s">
        <v>267</v>
      </c>
      <c r="C159" s="205">
        <f>'統計表（コピペ）'!D261+'統計表（コピペ）'!E261</f>
        <v>51.1</v>
      </c>
      <c r="D159" s="205">
        <f>'統計表（コピペ）'!F261</f>
        <v>46.9</v>
      </c>
      <c r="E159" s="205">
        <f>'統計表（コピペ）'!G261</f>
        <v>2</v>
      </c>
      <c r="F159" s="3"/>
      <c r="G159" s="3"/>
      <c r="H159" s="3"/>
      <c r="I159" s="3"/>
    </row>
    <row r="160" spans="2:9">
      <c r="B160" s="204" t="s">
        <v>268</v>
      </c>
      <c r="C160" s="205">
        <f>'統計表（コピペ）'!D262+'統計表（コピペ）'!E262</f>
        <v>50.699999999999996</v>
      </c>
      <c r="D160" s="205">
        <f>'統計表（コピペ）'!F262</f>
        <v>44.2</v>
      </c>
      <c r="E160" s="205">
        <f>'統計表（コピペ）'!G262</f>
        <v>5.2</v>
      </c>
      <c r="F160" s="3"/>
      <c r="G160" s="3"/>
      <c r="H160" s="3"/>
      <c r="I160" s="3"/>
    </row>
    <row r="161" spans="1:9">
      <c r="B161" s="204" t="s">
        <v>269</v>
      </c>
      <c r="C161" s="205">
        <f>'統計表（コピペ）'!D263+'統計表（コピペ）'!E263</f>
        <v>49.800000000000004</v>
      </c>
      <c r="D161" s="205">
        <f>'統計表（コピペ）'!F263</f>
        <v>37.4</v>
      </c>
      <c r="E161" s="205">
        <f>'統計表（コピペ）'!G263</f>
        <v>12.9</v>
      </c>
      <c r="F161" s="3"/>
      <c r="G161" s="3"/>
      <c r="H161" s="3"/>
      <c r="I161" s="3"/>
    </row>
    <row r="162" spans="1:9">
      <c r="A162" s="1" t="s">
        <v>884</v>
      </c>
      <c r="C162" s="3"/>
      <c r="D162" s="3"/>
      <c r="E162" s="3"/>
      <c r="F162" s="3"/>
      <c r="G162" s="3"/>
      <c r="H162" s="3"/>
      <c r="I162" s="3"/>
    </row>
    <row r="163" spans="1:9">
      <c r="C163" s="1" t="s">
        <v>95</v>
      </c>
      <c r="D163" s="1" t="s">
        <v>96</v>
      </c>
      <c r="E163" s="1" t="s">
        <v>4</v>
      </c>
      <c r="F163" s="3"/>
      <c r="G163" s="3"/>
      <c r="H163" s="3"/>
      <c r="I163" s="3"/>
    </row>
    <row r="164" spans="1:9">
      <c r="B164" s="204" t="s">
        <v>254</v>
      </c>
      <c r="C164" s="205">
        <f>'統計表（コピペ）'!$D$283+'統計表（コピペ）'!$E$283</f>
        <v>72.099999999999994</v>
      </c>
      <c r="D164" s="205">
        <f>'統計表（コピペ）'!$F$283</f>
        <v>18</v>
      </c>
      <c r="E164" s="205">
        <f>'統計表（コピペ）'!$G$283</f>
        <v>10</v>
      </c>
      <c r="F164" s="3"/>
      <c r="G164" s="3"/>
      <c r="H164" s="3"/>
      <c r="I164" s="3"/>
    </row>
    <row r="165" spans="1:9">
      <c r="B165" s="204" t="s">
        <v>255</v>
      </c>
      <c r="C165" s="205">
        <f>'統計表（コピペ）'!D284+'統計表（コピペ）'!E284</f>
        <v>73</v>
      </c>
      <c r="D165" s="205">
        <f>'統計表（コピペ）'!F284</f>
        <v>18.100000000000001</v>
      </c>
      <c r="E165" s="205">
        <f>'統計表（コピペ）'!G284</f>
        <v>8.9</v>
      </c>
      <c r="F165" s="3"/>
      <c r="G165" s="3"/>
      <c r="H165" s="3"/>
      <c r="I165" s="3"/>
    </row>
    <row r="166" spans="1:9">
      <c r="B166" s="204" t="s">
        <v>256</v>
      </c>
      <c r="C166" s="205">
        <f>'統計表（コピペ）'!D285+'統計表（コピペ）'!E285</f>
        <v>71.900000000000006</v>
      </c>
      <c r="D166" s="205">
        <f>'統計表（コピペ）'!F285</f>
        <v>18.100000000000001</v>
      </c>
      <c r="E166" s="205">
        <f>'統計表（コピペ）'!G285</f>
        <v>10</v>
      </c>
    </row>
    <row r="167" spans="1:9">
      <c r="B167" s="204" t="s">
        <v>257</v>
      </c>
      <c r="C167" s="205">
        <f>'統計表（コピペ）'!D286+'統計表（コピペ）'!E286</f>
        <v>70.5</v>
      </c>
      <c r="D167" s="205">
        <f>'統計表（コピペ）'!F286</f>
        <v>17.2</v>
      </c>
      <c r="E167" s="205">
        <f>'統計表（コピペ）'!G286</f>
        <v>12.3</v>
      </c>
    </row>
    <row r="168" spans="1:9">
      <c r="B168" s="204" t="s">
        <v>258</v>
      </c>
      <c r="C168" s="205">
        <f>'統計表（コピペ）'!D287+'統計表（コピペ）'!E287</f>
        <v>70.7</v>
      </c>
      <c r="D168" s="205">
        <f>'統計表（コピペ）'!F287</f>
        <v>17.7</v>
      </c>
      <c r="E168" s="205">
        <f>'統計表（コピペ）'!G287</f>
        <v>11.6</v>
      </c>
    </row>
    <row r="169" spans="1:9">
      <c r="C169" s="1" t="s">
        <v>95</v>
      </c>
      <c r="D169" s="1" t="s">
        <v>96</v>
      </c>
      <c r="E169" s="1" t="s">
        <v>4</v>
      </c>
    </row>
    <row r="170" spans="1:9">
      <c r="B170" s="204" t="s">
        <v>259</v>
      </c>
      <c r="C170" s="205">
        <f>'統計表（コピペ）'!$D$283+'統計表（コピペ）'!$E$283</f>
        <v>72.099999999999994</v>
      </c>
      <c r="D170" s="205">
        <f>'統計表（コピペ）'!$F$283</f>
        <v>18</v>
      </c>
      <c r="E170" s="205">
        <f>'統計表（コピペ）'!$G$283</f>
        <v>10</v>
      </c>
    </row>
    <row r="171" spans="1:9">
      <c r="B171" s="204" t="s">
        <v>260</v>
      </c>
      <c r="C171" s="205">
        <f>'統計表（コピペ）'!D288+'統計表（コピペ）'!E288</f>
        <v>72.8</v>
      </c>
      <c r="D171" s="205">
        <f>'統計表（コピペ）'!F288</f>
        <v>19.5</v>
      </c>
      <c r="E171" s="205">
        <f>'統計表（コピペ）'!G288</f>
        <v>7.7</v>
      </c>
    </row>
    <row r="172" spans="1:9">
      <c r="B172" s="204" t="s">
        <v>261</v>
      </c>
      <c r="C172" s="205">
        <f>'統計表（コピペ）'!D289+'統計表（コピペ）'!E289</f>
        <v>76.8</v>
      </c>
      <c r="D172" s="205">
        <f>'統計表（コピペ）'!F289</f>
        <v>11</v>
      </c>
      <c r="E172" s="205">
        <f>'統計表（コピペ）'!G289</f>
        <v>12.2</v>
      </c>
    </row>
    <row r="173" spans="1:9">
      <c r="C173" s="1" t="s">
        <v>95</v>
      </c>
      <c r="D173" s="1" t="s">
        <v>96</v>
      </c>
      <c r="E173" s="1" t="s">
        <v>4</v>
      </c>
    </row>
    <row r="174" spans="1:9">
      <c r="B174" s="204" t="s">
        <v>262</v>
      </c>
      <c r="C174" s="205">
        <f>'統計表（コピペ）'!$D$283+'統計表（コピペ）'!$E$283</f>
        <v>72.099999999999994</v>
      </c>
      <c r="D174" s="205">
        <f>'統計表（コピペ）'!$F$283</f>
        <v>18</v>
      </c>
      <c r="E174" s="205">
        <f>'統計表（コピペ）'!$G$283</f>
        <v>10</v>
      </c>
    </row>
    <row r="175" spans="1:9">
      <c r="B175" s="204" t="s">
        <v>263</v>
      </c>
      <c r="C175" s="205">
        <f>'統計表（コピペ）'!D291+'統計表（コピペ）'!E291</f>
        <v>68.8</v>
      </c>
      <c r="D175" s="205">
        <f>'統計表（コピペ）'!F291</f>
        <v>21.3</v>
      </c>
      <c r="E175" s="205">
        <f>'統計表（コピペ）'!G291</f>
        <v>10</v>
      </c>
    </row>
    <row r="176" spans="1:9">
      <c r="B176" s="204" t="s">
        <v>264</v>
      </c>
      <c r="C176" s="205">
        <f>'統計表（コピペ）'!D292+'統計表（コピペ）'!E292</f>
        <v>76.599999999999994</v>
      </c>
      <c r="D176" s="205">
        <f>'統計表（コピペ）'!F292</f>
        <v>21.9</v>
      </c>
      <c r="E176" s="205">
        <f>'統計表（コピペ）'!G292</f>
        <v>1.6</v>
      </c>
    </row>
    <row r="177" spans="1:5">
      <c r="B177" s="204" t="s">
        <v>265</v>
      </c>
      <c r="C177" s="205">
        <f>'統計表（コピペ）'!D293+'統計表（コピペ）'!E293</f>
        <v>77.5</v>
      </c>
      <c r="D177" s="205">
        <f>'統計表（コピペ）'!F293</f>
        <v>21</v>
      </c>
      <c r="E177" s="205">
        <f>'統計表（コピペ）'!G293</f>
        <v>1.4</v>
      </c>
    </row>
    <row r="178" spans="1:5">
      <c r="B178" s="204" t="s">
        <v>266</v>
      </c>
      <c r="C178" s="205">
        <f>'統計表（コピペ）'!D294+'統計表（コピペ）'!E294</f>
        <v>78.5</v>
      </c>
      <c r="D178" s="205">
        <f>'統計表（コピペ）'!F294</f>
        <v>19.5</v>
      </c>
      <c r="E178" s="205">
        <f>'統計表（コピペ）'!G294</f>
        <v>1.9</v>
      </c>
    </row>
    <row r="179" spans="1:5">
      <c r="B179" s="204" t="s">
        <v>267</v>
      </c>
      <c r="C179" s="205">
        <f>'統計表（コピペ）'!D295+'統計表（コピペ）'!E295</f>
        <v>76.8</v>
      </c>
      <c r="D179" s="205">
        <f>'統計表（コピペ）'!F295</f>
        <v>19.5</v>
      </c>
      <c r="E179" s="205">
        <f>'統計表（コピペ）'!G295</f>
        <v>3.7</v>
      </c>
    </row>
    <row r="180" spans="1:5">
      <c r="B180" s="204" t="s">
        <v>268</v>
      </c>
      <c r="C180" s="205">
        <f>'統計表（コピペ）'!D296+'統計表（コピペ）'!E296</f>
        <v>74</v>
      </c>
      <c r="D180" s="205">
        <f>'統計表（コピペ）'!F296</f>
        <v>19.2</v>
      </c>
      <c r="E180" s="205">
        <f>'統計表（コピペ）'!G296</f>
        <v>6.8</v>
      </c>
    </row>
    <row r="181" spans="1:5">
      <c r="B181" s="204" t="s">
        <v>269</v>
      </c>
      <c r="C181" s="205">
        <f>'統計表（コピペ）'!D297+'統計表（コピペ）'!E297</f>
        <v>64</v>
      </c>
      <c r="D181" s="205">
        <f>'統計表（コピペ）'!F297</f>
        <v>14.4</v>
      </c>
      <c r="E181" s="205">
        <f>'統計表（コピペ）'!G297</f>
        <v>21.6</v>
      </c>
    </row>
    <row r="182" spans="1:5">
      <c r="A182" s="1" t="s">
        <v>885</v>
      </c>
      <c r="C182" s="3"/>
      <c r="D182" s="3"/>
      <c r="E182" s="3"/>
    </row>
    <row r="183" spans="1:5">
      <c r="C183" s="1" t="s">
        <v>24</v>
      </c>
      <c r="D183" s="1" t="s">
        <v>25</v>
      </c>
      <c r="E183" s="1" t="s">
        <v>4</v>
      </c>
    </row>
    <row r="184" spans="1:5">
      <c r="B184" s="204" t="s">
        <v>254</v>
      </c>
      <c r="C184" s="205">
        <f>'統計表（コピペ）'!$D$320</f>
        <v>80.399999999999991</v>
      </c>
      <c r="D184" s="205">
        <f>'統計表（コピペ）'!$E$320</f>
        <v>18.2</v>
      </c>
      <c r="E184" s="205">
        <f>'統計表（コピペ）'!$F$320</f>
        <v>1.4</v>
      </c>
    </row>
    <row r="185" spans="1:5">
      <c r="B185" s="204" t="s">
        <v>255</v>
      </c>
      <c r="C185" s="205">
        <f>'統計表（コピペ）'!D321</f>
        <v>81.7</v>
      </c>
      <c r="D185" s="205">
        <f>'統計表（コピペ）'!E321</f>
        <v>17.2</v>
      </c>
      <c r="E185" s="205">
        <f>'統計表（コピペ）'!F321</f>
        <v>1.1000000000000001</v>
      </c>
    </row>
    <row r="186" spans="1:5">
      <c r="B186" s="204" t="s">
        <v>256</v>
      </c>
      <c r="C186" s="205">
        <f>'統計表（コピペ）'!D322</f>
        <v>79.300000000000011</v>
      </c>
      <c r="D186" s="205">
        <f>'統計表（コピペ）'!E322</f>
        <v>18.899999999999999</v>
      </c>
      <c r="E186" s="205">
        <f>'統計表（コピペ）'!F322</f>
        <v>1.8</v>
      </c>
    </row>
    <row r="187" spans="1:5">
      <c r="B187" s="204" t="s">
        <v>257</v>
      </c>
      <c r="C187" s="205">
        <f>'統計表（コピペ）'!D323</f>
        <v>81.3</v>
      </c>
      <c r="D187" s="205">
        <f>'統計表（コピペ）'!E323</f>
        <v>17.3</v>
      </c>
      <c r="E187" s="205">
        <f>'統計表（コピペ）'!F323</f>
        <v>1.4</v>
      </c>
    </row>
    <row r="188" spans="1:5">
      <c r="B188" s="204" t="s">
        <v>258</v>
      </c>
      <c r="C188" s="205">
        <f>'統計表（コピペ）'!D324</f>
        <v>77.8</v>
      </c>
      <c r="D188" s="205">
        <f>'統計表（コピペ）'!E324</f>
        <v>20.7</v>
      </c>
      <c r="E188" s="205">
        <f>'統計表（コピペ）'!F324</f>
        <v>1.5</v>
      </c>
    </row>
    <row r="189" spans="1:5">
      <c r="C189" s="1" t="s">
        <v>24</v>
      </c>
      <c r="D189" s="1" t="s">
        <v>25</v>
      </c>
      <c r="E189" s="1" t="s">
        <v>4</v>
      </c>
    </row>
    <row r="190" spans="1:5">
      <c r="B190" s="204" t="s">
        <v>259</v>
      </c>
      <c r="C190" s="205">
        <f>'統計表（コピペ）'!$D$320</f>
        <v>80.399999999999991</v>
      </c>
      <c r="D190" s="205">
        <f>'統計表（コピペ）'!$E$320</f>
        <v>18.2</v>
      </c>
      <c r="E190" s="205">
        <f>'統計表（コピペ）'!$F$320</f>
        <v>1.4</v>
      </c>
    </row>
    <row r="191" spans="1:5">
      <c r="B191" s="204" t="s">
        <v>260</v>
      </c>
      <c r="C191" s="205">
        <f>'統計表（コピペ）'!D325</f>
        <v>75.399999999999991</v>
      </c>
      <c r="D191" s="205">
        <f>'統計表（コピペ）'!E325</f>
        <v>23.2</v>
      </c>
      <c r="E191" s="205">
        <f>'統計表（コピペ）'!F325</f>
        <v>1.4</v>
      </c>
    </row>
    <row r="192" spans="1:5">
      <c r="B192" s="204" t="s">
        <v>261</v>
      </c>
      <c r="C192" s="205">
        <f>'統計表（コピペ）'!D326</f>
        <v>84.5</v>
      </c>
      <c r="D192" s="205">
        <f>'統計表（コピペ）'!E326</f>
        <v>14</v>
      </c>
      <c r="E192" s="205">
        <f>'統計表（コピペ）'!F326</f>
        <v>1.5</v>
      </c>
    </row>
    <row r="193" spans="1:9">
      <c r="C193" s="1" t="s">
        <v>24</v>
      </c>
      <c r="D193" s="1" t="s">
        <v>25</v>
      </c>
      <c r="E193" s="1" t="s">
        <v>4</v>
      </c>
    </row>
    <row r="194" spans="1:9">
      <c r="B194" s="204" t="s">
        <v>262</v>
      </c>
      <c r="C194" s="205">
        <f>'統計表（コピペ）'!$D$320</f>
        <v>80.399999999999991</v>
      </c>
      <c r="D194" s="205">
        <f>'統計表（コピペ）'!$E$320</f>
        <v>18.2</v>
      </c>
      <c r="E194" s="205">
        <f>'統計表（コピペ）'!$F$320</f>
        <v>1.4</v>
      </c>
    </row>
    <row r="195" spans="1:9">
      <c r="B195" s="204" t="s">
        <v>263</v>
      </c>
      <c r="C195" s="205">
        <f>'統計表（コピペ）'!D328</f>
        <v>62.7</v>
      </c>
      <c r="D195" s="205">
        <f>'統計表（コピペ）'!E328</f>
        <v>34.200000000000003</v>
      </c>
      <c r="E195" s="205">
        <f>'統計表（コピペ）'!F328</f>
        <v>3.1</v>
      </c>
    </row>
    <row r="196" spans="1:9">
      <c r="B196" s="204" t="s">
        <v>264</v>
      </c>
      <c r="C196" s="205">
        <f>'統計表（コピペ）'!D329</f>
        <v>66.7</v>
      </c>
      <c r="D196" s="205">
        <f>'統計表（コピペ）'!E329</f>
        <v>33.299999999999997</v>
      </c>
      <c r="E196" s="205">
        <f>'統計表（コピペ）'!F329</f>
        <v>0</v>
      </c>
    </row>
    <row r="197" spans="1:9">
      <c r="B197" s="204" t="s">
        <v>265</v>
      </c>
      <c r="C197" s="205">
        <f>'統計表（コピペ）'!D330</f>
        <v>81</v>
      </c>
      <c r="D197" s="205">
        <f>'統計表（コピペ）'!E330</f>
        <v>19</v>
      </c>
      <c r="E197" s="205">
        <f>'統計表（コピペ）'!F330</f>
        <v>0</v>
      </c>
    </row>
    <row r="198" spans="1:9">
      <c r="B198" s="204" t="s">
        <v>266</v>
      </c>
      <c r="C198" s="205">
        <f>'統計表（コピペ）'!D331</f>
        <v>82</v>
      </c>
      <c r="D198" s="205">
        <f>'統計表（コピペ）'!E331</f>
        <v>17.600000000000001</v>
      </c>
      <c r="E198" s="205">
        <f>'統計表（コピペ）'!F331</f>
        <v>0.4</v>
      </c>
    </row>
    <row r="199" spans="1:9">
      <c r="B199" s="204" t="s">
        <v>267</v>
      </c>
      <c r="C199" s="205">
        <f>'統計表（コピペ）'!D332</f>
        <v>83.600000000000009</v>
      </c>
      <c r="D199" s="205">
        <f>'統計表（コピペ）'!E332</f>
        <v>15.1</v>
      </c>
      <c r="E199" s="205">
        <f>'統計表（コピペ）'!F332</f>
        <v>1.3</v>
      </c>
    </row>
    <row r="200" spans="1:9">
      <c r="B200" s="204" t="s">
        <v>268</v>
      </c>
      <c r="C200" s="205">
        <f>'統計表（コピペ）'!D333</f>
        <v>83.100000000000009</v>
      </c>
      <c r="D200" s="205">
        <f>'統計表（コピペ）'!E333</f>
        <v>15.6</v>
      </c>
      <c r="E200" s="205">
        <f>'統計表（コピペ）'!F333</f>
        <v>1.3</v>
      </c>
    </row>
    <row r="201" spans="1:9">
      <c r="B201" s="204" t="s">
        <v>269</v>
      </c>
      <c r="C201" s="205">
        <f>'統計表（コピペ）'!D334</f>
        <v>79.599999999999994</v>
      </c>
      <c r="D201" s="205">
        <f>'統計表（コピペ）'!E334</f>
        <v>18</v>
      </c>
      <c r="E201" s="205">
        <f>'統計表（コピペ）'!F334</f>
        <v>2.4</v>
      </c>
    </row>
    <row r="202" spans="1:9">
      <c r="A202" s="1" t="s">
        <v>886</v>
      </c>
      <c r="C202" s="3"/>
      <c r="D202" s="3"/>
      <c r="E202" s="3"/>
      <c r="F202" s="3"/>
      <c r="G202" s="3"/>
      <c r="H202" s="3"/>
      <c r="I202" s="3"/>
    </row>
    <row r="203" spans="1:9">
      <c r="C203" s="1" t="s">
        <v>8</v>
      </c>
      <c r="D203" s="1" t="s">
        <v>273</v>
      </c>
      <c r="E203" s="1" t="s">
        <v>4</v>
      </c>
      <c r="F203" s="3"/>
      <c r="G203" s="3"/>
      <c r="H203" s="3"/>
      <c r="I203" s="3"/>
    </row>
    <row r="204" spans="1:9">
      <c r="B204" s="204" t="s">
        <v>254</v>
      </c>
      <c r="C204" s="205">
        <f>'統計表（コピペ）'!$D$356</f>
        <v>26.4</v>
      </c>
      <c r="D204" s="205">
        <f>'統計表（コピペ）'!$E$356</f>
        <v>72.400000000000006</v>
      </c>
      <c r="E204" s="205">
        <f>'統計表（コピペ）'!$F$356</f>
        <v>1.2</v>
      </c>
      <c r="F204" s="3"/>
      <c r="G204" s="3"/>
      <c r="H204" s="3"/>
      <c r="I204" s="3"/>
    </row>
    <row r="205" spans="1:9">
      <c r="B205" s="204" t="s">
        <v>255</v>
      </c>
      <c r="C205" s="205">
        <f>'統計表（コピペ）'!D357</f>
        <v>31.1</v>
      </c>
      <c r="D205" s="205">
        <f>'統計表（コピペ）'!E357</f>
        <v>68.199999999999989</v>
      </c>
      <c r="E205" s="205">
        <f>'統計表（コピペ）'!F357</f>
        <v>0.7</v>
      </c>
      <c r="F205" s="3"/>
      <c r="G205" s="3"/>
      <c r="H205" s="3"/>
      <c r="I205" s="3"/>
    </row>
    <row r="206" spans="1:9">
      <c r="B206" s="204" t="s">
        <v>256</v>
      </c>
      <c r="C206" s="205">
        <f>'統計表（コピペ）'!D358</f>
        <v>23.7</v>
      </c>
      <c r="D206" s="205">
        <f>'統計表（コピペ）'!E358</f>
        <v>74.899999999999991</v>
      </c>
      <c r="E206" s="205">
        <f>'統計表（コピペ）'!F358</f>
        <v>1.4</v>
      </c>
      <c r="F206" s="3"/>
      <c r="G206" s="3"/>
      <c r="H206" s="3"/>
      <c r="I206" s="3"/>
    </row>
    <row r="207" spans="1:9">
      <c r="B207" s="204" t="s">
        <v>257</v>
      </c>
      <c r="C207" s="205">
        <f>'統計表（コピペ）'!D359</f>
        <v>19.899999999999999</v>
      </c>
      <c r="D207" s="205">
        <f>'統計表（コピペ）'!E359</f>
        <v>78.199999999999989</v>
      </c>
      <c r="E207" s="205">
        <f>'統計表（コピペ）'!F359</f>
        <v>1.9</v>
      </c>
      <c r="F207" s="3"/>
      <c r="G207" s="3"/>
      <c r="H207" s="3"/>
      <c r="I207" s="3"/>
    </row>
    <row r="208" spans="1:9">
      <c r="B208" s="204" t="s">
        <v>258</v>
      </c>
      <c r="C208" s="205">
        <f>'統計表（コピペ）'!D360</f>
        <v>28.7</v>
      </c>
      <c r="D208" s="205">
        <f>'統計表（コピペ）'!E360</f>
        <v>69.599999999999994</v>
      </c>
      <c r="E208" s="205">
        <f>'統計表（コピペ）'!F360</f>
        <v>1.7</v>
      </c>
      <c r="F208" s="3"/>
      <c r="G208" s="3"/>
      <c r="H208" s="3"/>
      <c r="I208" s="3"/>
    </row>
    <row r="209" spans="1:9">
      <c r="C209" s="1" t="s">
        <v>8</v>
      </c>
      <c r="D209" s="1" t="s">
        <v>273</v>
      </c>
      <c r="E209" s="1" t="s">
        <v>4</v>
      </c>
      <c r="F209" s="3"/>
      <c r="G209" s="3"/>
      <c r="H209" s="3"/>
      <c r="I209" s="3"/>
    </row>
    <row r="210" spans="1:9">
      <c r="B210" s="204" t="s">
        <v>259</v>
      </c>
      <c r="C210" s="205">
        <f>'統計表（コピペ）'!$D$356</f>
        <v>26.4</v>
      </c>
      <c r="D210" s="205">
        <f>'統計表（コピペ）'!$E$356</f>
        <v>72.400000000000006</v>
      </c>
      <c r="E210" s="205">
        <f>'統計表（コピペ）'!$F$356</f>
        <v>1.2</v>
      </c>
      <c r="F210" s="3"/>
      <c r="G210" s="3"/>
      <c r="H210" s="3"/>
      <c r="I210" s="3"/>
    </row>
    <row r="211" spans="1:9">
      <c r="B211" s="204" t="s">
        <v>260</v>
      </c>
      <c r="C211" s="205">
        <f>'統計表（コピペ）'!D361</f>
        <v>20.9</v>
      </c>
      <c r="D211" s="205">
        <f>'統計表（コピペ）'!E361</f>
        <v>78.3</v>
      </c>
      <c r="E211" s="205">
        <f>'統計表（コピペ）'!F361</f>
        <v>0.8</v>
      </c>
      <c r="F211" s="3"/>
      <c r="G211" s="3"/>
      <c r="H211" s="3"/>
      <c r="I211" s="3"/>
    </row>
    <row r="212" spans="1:9">
      <c r="B212" s="204" t="s">
        <v>261</v>
      </c>
      <c r="C212" s="205">
        <f>'統計表（コピペ）'!D362</f>
        <v>31</v>
      </c>
      <c r="D212" s="205">
        <f>'統計表（コピペ）'!E362</f>
        <v>67.400000000000006</v>
      </c>
      <c r="E212" s="205">
        <f>'統計表（コピペ）'!F362</f>
        <v>1.6</v>
      </c>
      <c r="F212" s="3"/>
      <c r="G212" s="3"/>
      <c r="H212" s="3"/>
      <c r="I212" s="3"/>
    </row>
    <row r="213" spans="1:9">
      <c r="C213" s="1" t="s">
        <v>8</v>
      </c>
      <c r="D213" s="1" t="s">
        <v>273</v>
      </c>
      <c r="E213" s="1" t="s">
        <v>4</v>
      </c>
      <c r="F213" s="3"/>
      <c r="G213" s="3"/>
      <c r="H213" s="3"/>
      <c r="I213" s="3"/>
    </row>
    <row r="214" spans="1:9">
      <c r="B214" s="204" t="s">
        <v>262</v>
      </c>
      <c r="C214" s="205">
        <f>'統計表（コピペ）'!$D$356</f>
        <v>26.4</v>
      </c>
      <c r="D214" s="205">
        <f>'統計表（コピペ）'!$E$356</f>
        <v>72.400000000000006</v>
      </c>
      <c r="E214" s="205">
        <f>'統計表（コピペ）'!$F$356</f>
        <v>1.2</v>
      </c>
      <c r="F214" s="3"/>
      <c r="G214" s="3"/>
      <c r="H214" s="3"/>
      <c r="I214" s="3"/>
    </row>
    <row r="215" spans="1:9">
      <c r="B215" s="204" t="s">
        <v>263</v>
      </c>
      <c r="C215" s="205">
        <f>'統計表（コピペ）'!D364</f>
        <v>9.1999999999999993</v>
      </c>
      <c r="D215" s="205">
        <f>'統計表（コピペ）'!E364</f>
        <v>90.8</v>
      </c>
      <c r="E215" s="205">
        <f>'統計表（コピペ）'!F364</f>
        <v>0</v>
      </c>
      <c r="F215" s="3"/>
      <c r="G215" s="3"/>
      <c r="H215" s="3"/>
      <c r="I215" s="3"/>
    </row>
    <row r="216" spans="1:9">
      <c r="B216" s="204" t="s">
        <v>264</v>
      </c>
      <c r="C216" s="205">
        <f>'統計表（コピペ）'!D365</f>
        <v>8.6</v>
      </c>
      <c r="D216" s="205">
        <f>'統計表（コピペ）'!E365</f>
        <v>91.4</v>
      </c>
      <c r="E216" s="205">
        <f>'統計表（コピペ）'!F365</f>
        <v>0</v>
      </c>
      <c r="F216" s="3"/>
      <c r="G216" s="3"/>
      <c r="H216" s="3"/>
      <c r="I216" s="3"/>
    </row>
    <row r="217" spans="1:9">
      <c r="B217" s="204" t="s">
        <v>265</v>
      </c>
      <c r="C217" s="205">
        <f>'統計表（コピペ）'!D366</f>
        <v>19</v>
      </c>
      <c r="D217" s="205">
        <f>'統計表（コピペ）'!E366</f>
        <v>80.599999999999994</v>
      </c>
      <c r="E217" s="205">
        <f>'統計表（コピペ）'!F366</f>
        <v>0.4</v>
      </c>
      <c r="F217" s="3"/>
      <c r="G217" s="3"/>
      <c r="H217" s="3"/>
      <c r="I217" s="3"/>
    </row>
    <row r="218" spans="1:9">
      <c r="B218" s="204" t="s">
        <v>266</v>
      </c>
      <c r="C218" s="205">
        <f>'統計表（コピペ）'!D367</f>
        <v>20.7</v>
      </c>
      <c r="D218" s="205">
        <f>'統計表（コピペ）'!E367</f>
        <v>79.3</v>
      </c>
      <c r="E218" s="205">
        <f>'統計表（コピペ）'!F367</f>
        <v>0</v>
      </c>
    </row>
    <row r="219" spans="1:9">
      <c r="B219" s="204" t="s">
        <v>267</v>
      </c>
      <c r="C219" s="205">
        <f>'統計表（コピペ）'!D368</f>
        <v>28.2</v>
      </c>
      <c r="D219" s="205">
        <f>'統計表（コピペ）'!E368</f>
        <v>71.2</v>
      </c>
      <c r="E219" s="205">
        <f>'統計表（コピペ）'!F368</f>
        <v>0.6</v>
      </c>
    </row>
    <row r="220" spans="1:9">
      <c r="B220" s="204" t="s">
        <v>268</v>
      </c>
      <c r="C220" s="205">
        <f>'統計表（コピペ）'!D369</f>
        <v>31.8</v>
      </c>
      <c r="D220" s="205">
        <f>'統計表（コピペ）'!E369</f>
        <v>67.900000000000006</v>
      </c>
      <c r="E220" s="205">
        <f>'統計表（コピペ）'!F369</f>
        <v>0.3</v>
      </c>
      <c r="F220" s="3"/>
      <c r="G220" s="3"/>
      <c r="H220" s="3"/>
      <c r="I220" s="3"/>
    </row>
    <row r="221" spans="1:9">
      <c r="B221" s="204" t="s">
        <v>269</v>
      </c>
      <c r="C221" s="205">
        <f>'統計表（コピペ）'!D370</f>
        <v>29.8</v>
      </c>
      <c r="D221" s="205">
        <f>'統計表（コピペ）'!E370</f>
        <v>67.400000000000006</v>
      </c>
      <c r="E221" s="205">
        <f>'統計表（コピペ）'!F370</f>
        <v>2.8</v>
      </c>
      <c r="F221" s="3"/>
      <c r="G221" s="3"/>
      <c r="H221" s="3"/>
      <c r="I221" s="3"/>
    </row>
    <row r="222" spans="1:9">
      <c r="A222" s="1" t="s">
        <v>887</v>
      </c>
      <c r="C222" s="3"/>
      <c r="D222" s="3"/>
      <c r="E222" s="3"/>
    </row>
    <row r="223" spans="1:9">
      <c r="C223" s="1" t="s">
        <v>8</v>
      </c>
      <c r="D223" s="1" t="s">
        <v>30</v>
      </c>
      <c r="E223" s="1" t="s">
        <v>4</v>
      </c>
    </row>
    <row r="224" spans="1:9">
      <c r="B224" s="204" t="s">
        <v>254</v>
      </c>
      <c r="C224" s="205">
        <f>'統計表（コピペ）'!$D$402</f>
        <v>80.300000000000011</v>
      </c>
      <c r="D224" s="205">
        <f>'統計表（コピペ）'!$E$402</f>
        <v>18.899999999999999</v>
      </c>
      <c r="E224" s="205">
        <f>'統計表（コピペ）'!$F$402</f>
        <v>0.8</v>
      </c>
    </row>
    <row r="225" spans="2:9">
      <c r="B225" s="204" t="s">
        <v>255</v>
      </c>
      <c r="C225" s="205">
        <f>'統計表（コピペ）'!D403</f>
        <v>82.399999999999991</v>
      </c>
      <c r="D225" s="205">
        <f>'統計表（コピペ）'!E403</f>
        <v>17.2</v>
      </c>
      <c r="E225" s="205">
        <f>'統計表（コピペ）'!F403</f>
        <v>0.4</v>
      </c>
    </row>
    <row r="226" spans="2:9">
      <c r="B226" s="204" t="s">
        <v>256</v>
      </c>
      <c r="C226" s="205">
        <f>'統計表（コピペ）'!D404</f>
        <v>78.5</v>
      </c>
      <c r="D226" s="205">
        <f>'統計表（コピペ）'!E404</f>
        <v>20.399999999999999</v>
      </c>
      <c r="E226" s="205">
        <f>'統計表（コピペ）'!F404</f>
        <v>1.1000000000000001</v>
      </c>
      <c r="F226" s="3"/>
      <c r="G226" s="3"/>
      <c r="H226" s="3"/>
      <c r="I226" s="3"/>
    </row>
    <row r="227" spans="2:9">
      <c r="B227" s="204" t="s">
        <v>257</v>
      </c>
      <c r="C227" s="205">
        <f>'統計表（コピペ）'!D405</f>
        <v>82.100000000000009</v>
      </c>
      <c r="D227" s="205">
        <f>'統計表（コピペ）'!E405</f>
        <v>16.8</v>
      </c>
      <c r="E227" s="205">
        <f>'統計表（コピペ）'!F405</f>
        <v>1.1000000000000001</v>
      </c>
      <c r="F227" s="3"/>
      <c r="G227" s="3"/>
      <c r="H227" s="3"/>
      <c r="I227" s="3"/>
    </row>
    <row r="228" spans="2:9">
      <c r="B228" s="204" t="s">
        <v>258</v>
      </c>
      <c r="C228" s="205">
        <f>'統計表（コピペ）'!D406</f>
        <v>75.8</v>
      </c>
      <c r="D228" s="205">
        <f>'統計表（コピペ）'!E406</f>
        <v>23.1</v>
      </c>
      <c r="E228" s="205">
        <f>'統計表（コピペ）'!F406</f>
        <v>1.1000000000000001</v>
      </c>
      <c r="F228" s="3"/>
      <c r="G228" s="3"/>
      <c r="H228" s="3"/>
      <c r="I228" s="3"/>
    </row>
    <row r="229" spans="2:9">
      <c r="C229" s="1" t="s">
        <v>8</v>
      </c>
      <c r="D229" s="1" t="s">
        <v>30</v>
      </c>
      <c r="E229" s="1" t="s">
        <v>4</v>
      </c>
      <c r="F229" s="3"/>
      <c r="G229" s="3"/>
      <c r="H229" s="3"/>
      <c r="I229" s="3"/>
    </row>
    <row r="230" spans="2:9">
      <c r="B230" s="204" t="s">
        <v>259</v>
      </c>
      <c r="C230" s="205">
        <f>'統計表（コピペ）'!$D$402</f>
        <v>80.300000000000011</v>
      </c>
      <c r="D230" s="205">
        <f>'統計表（コピペ）'!$E$402</f>
        <v>18.899999999999999</v>
      </c>
      <c r="E230" s="205">
        <f>'統計表（コピペ）'!$F$402</f>
        <v>0.8</v>
      </c>
    </row>
    <row r="231" spans="2:9">
      <c r="B231" s="204" t="s">
        <v>260</v>
      </c>
      <c r="C231" s="205">
        <f>'統計表（コピペ）'!D407</f>
        <v>75.400000000000006</v>
      </c>
      <c r="D231" s="205">
        <f>'統計表（コピペ）'!E407</f>
        <v>24</v>
      </c>
      <c r="E231" s="205">
        <f>'統計表（コピペ）'!F407</f>
        <v>0.6</v>
      </c>
    </row>
    <row r="232" spans="2:9">
      <c r="B232" s="204" t="s">
        <v>261</v>
      </c>
      <c r="C232" s="205">
        <f>'統計表（コピペ）'!D408</f>
        <v>84.4</v>
      </c>
      <c r="D232" s="205">
        <f>'統計表（コピペ）'!E408</f>
        <v>14.6</v>
      </c>
      <c r="E232" s="205">
        <f>'統計表（コピペ）'!F408</f>
        <v>1</v>
      </c>
    </row>
    <row r="233" spans="2:9">
      <c r="C233" s="1" t="s">
        <v>8</v>
      </c>
      <c r="D233" s="1" t="s">
        <v>30</v>
      </c>
      <c r="E233" s="1" t="s">
        <v>4</v>
      </c>
      <c r="F233" s="3"/>
      <c r="G233" s="3"/>
      <c r="H233" s="3"/>
      <c r="I233" s="3"/>
    </row>
    <row r="234" spans="2:9">
      <c r="B234" s="204" t="s">
        <v>262</v>
      </c>
      <c r="C234" s="205">
        <f>'統計表（コピペ）'!$D$402</f>
        <v>80.300000000000011</v>
      </c>
      <c r="D234" s="205">
        <f>'統計表（コピペ）'!$E$402</f>
        <v>18.899999999999999</v>
      </c>
      <c r="E234" s="205">
        <f>'統計表（コピペ）'!$F$402</f>
        <v>0.8</v>
      </c>
      <c r="F234" s="3"/>
      <c r="G234" s="3"/>
      <c r="H234" s="3"/>
      <c r="I234" s="3"/>
    </row>
    <row r="235" spans="2:9">
      <c r="B235" s="204" t="s">
        <v>263</v>
      </c>
      <c r="C235" s="205">
        <f>'統計表（コピペ）'!D410</f>
        <v>55.8</v>
      </c>
      <c r="D235" s="205">
        <f>'統計表（コピペ）'!E410</f>
        <v>43.1</v>
      </c>
      <c r="E235" s="205">
        <f>'統計表（コピペ）'!F410</f>
        <v>1.1000000000000001</v>
      </c>
      <c r="F235" s="3"/>
      <c r="G235" s="3"/>
      <c r="H235" s="3"/>
      <c r="I235" s="3"/>
    </row>
    <row r="236" spans="2:9">
      <c r="B236" s="204" t="s">
        <v>264</v>
      </c>
      <c r="C236" s="205">
        <f>'統計表（コピペ）'!D411</f>
        <v>69.3</v>
      </c>
      <c r="D236" s="205">
        <f>'統計表（コピペ）'!E411</f>
        <v>30.7</v>
      </c>
      <c r="E236" s="205">
        <f>'統計表（コピペ）'!F411</f>
        <v>0</v>
      </c>
      <c r="F236" s="3"/>
      <c r="G236" s="3"/>
      <c r="H236" s="3"/>
      <c r="I236" s="3"/>
    </row>
    <row r="237" spans="2:9">
      <c r="B237" s="204" t="s">
        <v>265</v>
      </c>
      <c r="C237" s="205">
        <f>'統計表（コピペ）'!D412</f>
        <v>78.2</v>
      </c>
      <c r="D237" s="205">
        <f>'統計表（コピペ）'!E412</f>
        <v>21.4</v>
      </c>
      <c r="E237" s="205">
        <f>'統計表（コピペ）'!F412</f>
        <v>0.4</v>
      </c>
      <c r="F237" s="3"/>
      <c r="G237" s="3"/>
      <c r="H237" s="3"/>
      <c r="I237" s="3"/>
    </row>
    <row r="238" spans="2:9">
      <c r="B238" s="204" t="s">
        <v>266</v>
      </c>
      <c r="C238" s="205">
        <f>'統計表（コピペ）'!D413</f>
        <v>80.099999999999994</v>
      </c>
      <c r="D238" s="205">
        <f>'統計表（コピペ）'!E413</f>
        <v>19.899999999999999</v>
      </c>
      <c r="E238" s="205">
        <f>'統計表（コピペ）'!F413</f>
        <v>0</v>
      </c>
      <c r="F238" s="3"/>
      <c r="G238" s="3"/>
      <c r="H238" s="3"/>
      <c r="I238" s="3"/>
    </row>
    <row r="239" spans="2:9">
      <c r="B239" s="204" t="s">
        <v>267</v>
      </c>
      <c r="C239" s="205">
        <f>'統計表（コピペ）'!D414</f>
        <v>83.9</v>
      </c>
      <c r="D239" s="205">
        <f>'統計表（コピペ）'!E414</f>
        <v>15.8</v>
      </c>
      <c r="E239" s="205">
        <f>'統計表（コピペ）'!F414</f>
        <v>0.3</v>
      </c>
    </row>
    <row r="240" spans="2:9">
      <c r="B240" s="204" t="s">
        <v>268</v>
      </c>
      <c r="C240" s="205">
        <f>'統計表（コピペ）'!D415</f>
        <v>81.5</v>
      </c>
      <c r="D240" s="205">
        <f>'統計表（コピペ）'!E415</f>
        <v>18</v>
      </c>
      <c r="E240" s="205">
        <f>'統計表（コピペ）'!F415</f>
        <v>0.5</v>
      </c>
    </row>
    <row r="241" spans="2:9">
      <c r="B241" s="204" t="s">
        <v>269</v>
      </c>
      <c r="C241" s="205">
        <f>'統計表（コピペ）'!D416</f>
        <v>81.400000000000006</v>
      </c>
      <c r="D241" s="205">
        <f>'統計表（コピペ）'!E416</f>
        <v>16.8</v>
      </c>
      <c r="E241" s="205">
        <f>'統計表（コピペ）'!F416</f>
        <v>1.8</v>
      </c>
    </row>
    <row r="242" spans="2:9">
      <c r="C242" s="3"/>
      <c r="D242" s="3"/>
      <c r="E242" s="3"/>
      <c r="F242" s="3"/>
      <c r="G242" s="3"/>
      <c r="H242" s="3"/>
      <c r="I242" s="3"/>
    </row>
    <row r="243" spans="2:9">
      <c r="C243" s="3"/>
      <c r="D243" s="3"/>
      <c r="E243" s="3"/>
      <c r="F243" s="3"/>
      <c r="G243" s="3"/>
      <c r="H243" s="3"/>
      <c r="I243" s="3"/>
    </row>
    <row r="244" spans="2:9">
      <c r="B244" s="59"/>
      <c r="F244" s="3"/>
      <c r="G244" s="3"/>
      <c r="H244" s="3"/>
      <c r="I244" s="3"/>
    </row>
    <row r="245" spans="2:9">
      <c r="F245" s="3"/>
      <c r="G245" s="3"/>
      <c r="H245" s="3"/>
      <c r="I245" s="3"/>
    </row>
    <row r="246" spans="2:9">
      <c r="C246" s="3"/>
      <c r="D246" s="3"/>
      <c r="E246" s="3"/>
      <c r="F246" s="3"/>
      <c r="G246" s="3"/>
      <c r="H246" s="3"/>
      <c r="I246" s="3"/>
    </row>
    <row r="247" spans="2:9">
      <c r="C247" s="3"/>
      <c r="D247" s="3"/>
      <c r="E247" s="3"/>
      <c r="F247" s="3"/>
      <c r="G247" s="3"/>
      <c r="H247" s="3"/>
      <c r="I247" s="3"/>
    </row>
    <row r="248" spans="2:9">
      <c r="C248" s="3"/>
      <c r="D248" s="3"/>
      <c r="E248" s="3"/>
    </row>
    <row r="249" spans="2:9">
      <c r="C249" s="3"/>
      <c r="D249" s="3"/>
      <c r="E249" s="3"/>
    </row>
    <row r="250" spans="2:9">
      <c r="C250" s="3"/>
      <c r="D250" s="3"/>
      <c r="E250" s="3"/>
    </row>
    <row r="251" spans="2:9">
      <c r="C251" s="3"/>
      <c r="D251" s="3"/>
      <c r="E251" s="3"/>
      <c r="F251" s="3"/>
      <c r="G251" s="3"/>
      <c r="H251" s="3"/>
      <c r="I251" s="3"/>
    </row>
    <row r="252" spans="2:9">
      <c r="B252" s="58"/>
      <c r="F252" s="3"/>
      <c r="G252" s="3"/>
      <c r="H252" s="3"/>
      <c r="I252" s="3"/>
    </row>
    <row r="253" spans="2:9">
      <c r="F253" s="3"/>
      <c r="G253" s="3"/>
      <c r="H253" s="3"/>
      <c r="I253" s="3"/>
    </row>
    <row r="254" spans="2:9">
      <c r="C254" s="3"/>
      <c r="D254" s="3"/>
      <c r="E254" s="3"/>
      <c r="F254" s="3"/>
      <c r="G254" s="3"/>
      <c r="H254" s="3"/>
      <c r="I254" s="3"/>
    </row>
    <row r="255" spans="2:9">
      <c r="C255" s="3"/>
      <c r="D255" s="3"/>
      <c r="E255" s="3"/>
      <c r="F255" s="3"/>
      <c r="G255" s="3"/>
      <c r="H255" s="3"/>
      <c r="I255" s="3"/>
    </row>
    <row r="256" spans="2:9">
      <c r="C256" s="3"/>
      <c r="D256" s="3"/>
      <c r="E256" s="3"/>
    </row>
    <row r="257" spans="3:5">
      <c r="C257" s="3"/>
      <c r="D257" s="3"/>
      <c r="E257" s="3"/>
    </row>
    <row r="258" spans="3:5">
      <c r="C258" s="3"/>
      <c r="D258" s="3"/>
      <c r="E258" s="3"/>
    </row>
    <row r="259" spans="3:5">
      <c r="C259" s="3"/>
      <c r="D259" s="3"/>
      <c r="E259" s="3"/>
    </row>
    <row r="268" spans="3:5">
      <c r="C268" s="3"/>
      <c r="D268" s="3"/>
      <c r="E268" s="3"/>
    </row>
    <row r="277" spans="2:5">
      <c r="C277" s="3"/>
      <c r="D277" s="3"/>
      <c r="E277" s="3"/>
    </row>
    <row r="286" spans="2:5">
      <c r="C286" s="3"/>
      <c r="D286" s="3"/>
      <c r="E286" s="3"/>
    </row>
    <row r="288" spans="2:5">
      <c r="B288" s="58"/>
    </row>
  </sheetData>
  <phoneticPr fontId="2"/>
  <pageMargins left="0.7" right="0.7" top="0.75" bottom="0.75" header="0.3" footer="0.3"/>
  <pageSetup paperSize="9" orientation="portrait" horizontalDpi="300" verticalDpi="300"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3090F-F545-430C-94FD-B08A1D3F8A08}">
  <dimension ref="A2:I288"/>
  <sheetViews>
    <sheetView zoomScaleNormal="100" workbookViewId="0">
      <selection activeCell="R30" sqref="R30"/>
    </sheetView>
  </sheetViews>
  <sheetFormatPr defaultColWidth="9" defaultRowHeight="13.5"/>
  <cols>
    <col min="1" max="1" width="9" style="1"/>
    <col min="2" max="2" width="9" style="57"/>
    <col min="3" max="4" width="9" style="1"/>
    <col min="5" max="5" width="9.125" style="1" customWidth="1"/>
    <col min="6" max="16384" width="9" style="1"/>
  </cols>
  <sheetData>
    <row r="2" spans="1:5" hidden="1">
      <c r="A2" s="1" t="s">
        <v>253</v>
      </c>
      <c r="C2" s="3"/>
      <c r="D2" s="3"/>
      <c r="E2" s="3"/>
    </row>
    <row r="3" spans="1:5" hidden="1">
      <c r="C3" s="1" t="s">
        <v>104</v>
      </c>
      <c r="D3" s="1" t="s">
        <v>103</v>
      </c>
      <c r="E3" s="1" t="s">
        <v>4</v>
      </c>
    </row>
    <row r="4" spans="1:5" hidden="1">
      <c r="B4" s="204" t="s">
        <v>254</v>
      </c>
      <c r="C4" s="205">
        <f>'統計表（コピペ）'!$D$4</f>
        <v>45.2</v>
      </c>
      <c r="D4" s="205">
        <f>'統計表（コピペ）'!$E$4</f>
        <v>53.3</v>
      </c>
      <c r="E4" s="205">
        <f>'統計表（コピペ）'!$F$4</f>
        <v>1.5</v>
      </c>
    </row>
    <row r="5" spans="1:5" hidden="1">
      <c r="B5" s="204" t="s">
        <v>255</v>
      </c>
      <c r="C5" s="205">
        <f>'統計表（コピペ）'!D5</f>
        <v>50.499999999999993</v>
      </c>
      <c r="D5" s="205">
        <f>'統計表（コピペ）'!E5</f>
        <v>48.2</v>
      </c>
      <c r="E5" s="205">
        <f>'統計表（コピペ）'!F5</f>
        <v>1.3</v>
      </c>
    </row>
    <row r="6" spans="1:5" hidden="1">
      <c r="B6" s="204" t="s">
        <v>256</v>
      </c>
      <c r="C6" s="205">
        <f>'統計表（コピペ）'!D6</f>
        <v>43.6</v>
      </c>
      <c r="D6" s="205">
        <f>'統計表（コピペ）'!E6</f>
        <v>54.8</v>
      </c>
      <c r="E6" s="205">
        <f>'統計表（コピペ）'!F6</f>
        <v>1.6</v>
      </c>
    </row>
    <row r="7" spans="1:5" hidden="1">
      <c r="B7" s="204" t="s">
        <v>257</v>
      </c>
      <c r="C7" s="205">
        <f>'統計表（コピペ）'!D7</f>
        <v>40.1</v>
      </c>
      <c r="D7" s="205">
        <f>'統計表（コピペ）'!E7</f>
        <v>57.8</v>
      </c>
      <c r="E7" s="205">
        <f>'統計表（コピペ）'!F7</f>
        <v>2.1</v>
      </c>
    </row>
    <row r="8" spans="1:5" hidden="1">
      <c r="B8" s="204" t="s">
        <v>258</v>
      </c>
      <c r="C8" s="205">
        <f>'統計表（コピペ）'!D8</f>
        <v>36.200000000000003</v>
      </c>
      <c r="D8" s="205">
        <f>'統計表（コピペ）'!E8</f>
        <v>62.499999999999993</v>
      </c>
      <c r="E8" s="205">
        <f>'統計表（コピペ）'!F8</f>
        <v>1.3</v>
      </c>
    </row>
    <row r="9" spans="1:5" hidden="1">
      <c r="C9" s="1" t="s">
        <v>104</v>
      </c>
      <c r="D9" s="1" t="s">
        <v>103</v>
      </c>
      <c r="E9" s="1" t="s">
        <v>4</v>
      </c>
    </row>
    <row r="10" spans="1:5" hidden="1">
      <c r="B10" s="204" t="s">
        <v>259</v>
      </c>
      <c r="C10" s="205">
        <f>'統計表（コピペ）'!$D$4</f>
        <v>45.2</v>
      </c>
      <c r="D10" s="205">
        <f>'統計表（コピペ）'!$E$4</f>
        <v>53.3</v>
      </c>
      <c r="E10" s="205">
        <f>'統計表（コピペ）'!$F$4</f>
        <v>1.5</v>
      </c>
    </row>
    <row r="11" spans="1:5" hidden="1">
      <c r="B11" s="204" t="s">
        <v>260</v>
      </c>
      <c r="C11" s="205">
        <f>'統計表（コピペ）'!D9</f>
        <v>47</v>
      </c>
      <c r="D11" s="205">
        <f>'統計表（コピペ）'!E9</f>
        <v>51.6</v>
      </c>
      <c r="E11" s="205">
        <f>'統計表（コピペ）'!F9</f>
        <v>1.4</v>
      </c>
    </row>
    <row r="12" spans="1:5" hidden="1">
      <c r="B12" s="204" t="s">
        <v>261</v>
      </c>
      <c r="C12" s="205">
        <f>'統計表（コピペ）'!D10</f>
        <v>43.8</v>
      </c>
      <c r="D12" s="205">
        <f>'統計表（コピペ）'!E10</f>
        <v>54.499999999999993</v>
      </c>
      <c r="E12" s="205">
        <f>'統計表（コピペ）'!F10</f>
        <v>1.7</v>
      </c>
    </row>
    <row r="13" spans="1:5" hidden="1">
      <c r="C13" s="1" t="s">
        <v>104</v>
      </c>
      <c r="D13" s="1" t="s">
        <v>103</v>
      </c>
      <c r="E13" s="1" t="s">
        <v>4</v>
      </c>
    </row>
    <row r="14" spans="1:5" hidden="1">
      <c r="B14" s="204" t="s">
        <v>262</v>
      </c>
      <c r="C14" s="205">
        <f>'統計表（コピペ）'!$D$4</f>
        <v>45.2</v>
      </c>
      <c r="D14" s="205">
        <f>'統計表（コピペ）'!$E$4</f>
        <v>53.3</v>
      </c>
      <c r="E14" s="205">
        <f>'統計表（コピペ）'!$F$4</f>
        <v>1.5</v>
      </c>
    </row>
    <row r="15" spans="1:5" hidden="1">
      <c r="B15" s="204" t="s">
        <v>263</v>
      </c>
      <c r="C15" s="205">
        <f>'統計表（コピペ）'!D12</f>
        <v>61.300000000000004</v>
      </c>
      <c r="D15" s="205">
        <f>'統計表（コピペ）'!E12</f>
        <v>35.6</v>
      </c>
      <c r="E15" s="205">
        <f>'統計表（コピペ）'!F12</f>
        <v>3.1</v>
      </c>
    </row>
    <row r="16" spans="1:5" hidden="1">
      <c r="B16" s="204" t="s">
        <v>264</v>
      </c>
      <c r="C16" s="205">
        <f>'統計表（コピペ）'!D13</f>
        <v>61.5</v>
      </c>
      <c r="D16" s="205">
        <f>'統計表（コピペ）'!E13</f>
        <v>38.5</v>
      </c>
      <c r="E16" s="205">
        <f>'統計表（コピペ）'!F13</f>
        <v>0</v>
      </c>
    </row>
    <row r="17" spans="1:5" hidden="1">
      <c r="B17" s="204" t="s">
        <v>265</v>
      </c>
      <c r="C17" s="205">
        <f>'統計表（コピペ）'!D14</f>
        <v>59.4</v>
      </c>
      <c r="D17" s="205">
        <f>'統計表（コピペ）'!E14</f>
        <v>39.700000000000003</v>
      </c>
      <c r="E17" s="205">
        <f>'統計表（コピペ）'!F14</f>
        <v>0.9</v>
      </c>
    </row>
    <row r="18" spans="1:5" hidden="1">
      <c r="B18" s="204" t="s">
        <v>266</v>
      </c>
      <c r="C18" s="205">
        <f>'統計表（コピペ）'!D15</f>
        <v>50.8</v>
      </c>
      <c r="D18" s="205">
        <f>'統計表（コピペ）'!E15</f>
        <v>48.6</v>
      </c>
      <c r="E18" s="205">
        <f>'統計表（コピペ）'!F15</f>
        <v>0.6</v>
      </c>
    </row>
    <row r="19" spans="1:5" hidden="1">
      <c r="B19" s="204" t="s">
        <v>267</v>
      </c>
      <c r="C19" s="205">
        <f>'統計表（コピペ）'!D16</f>
        <v>49.9</v>
      </c>
      <c r="D19" s="205">
        <f>'統計表（コピペ）'!E16</f>
        <v>48.9</v>
      </c>
      <c r="E19" s="205">
        <f>'統計表（コピペ）'!F16</f>
        <v>1.2</v>
      </c>
    </row>
    <row r="20" spans="1:5" hidden="1">
      <c r="B20" s="204" t="s">
        <v>268</v>
      </c>
      <c r="C20" s="205">
        <f>'統計表（コピペ）'!D17</f>
        <v>40.6</v>
      </c>
      <c r="D20" s="205">
        <f>'統計表（コピペ）'!E17</f>
        <v>58.499999999999993</v>
      </c>
      <c r="E20" s="205">
        <f>'統計表（コピペ）'!F17</f>
        <v>0.9</v>
      </c>
    </row>
    <row r="21" spans="1:5" hidden="1">
      <c r="B21" s="204" t="s">
        <v>269</v>
      </c>
      <c r="C21" s="205">
        <f>'統計表（コピペ）'!D18</f>
        <v>37.299999999999997</v>
      </c>
      <c r="D21" s="205">
        <f>'統計表（コピペ）'!E18</f>
        <v>59.999999999999993</v>
      </c>
      <c r="E21" s="205">
        <f>'統計表（コピペ）'!F18</f>
        <v>2.7</v>
      </c>
    </row>
    <row r="22" spans="1:5" hidden="1">
      <c r="A22" s="1" t="s">
        <v>873</v>
      </c>
      <c r="C22" s="3"/>
      <c r="D22" s="3"/>
      <c r="E22" s="3"/>
    </row>
    <row r="23" spans="1:5" hidden="1">
      <c r="C23" s="1" t="s">
        <v>51</v>
      </c>
      <c r="D23" s="1" t="s">
        <v>52</v>
      </c>
      <c r="E23" s="1" t="s">
        <v>4</v>
      </c>
    </row>
    <row r="24" spans="1:5" hidden="1">
      <c r="B24" s="204" t="s">
        <v>254</v>
      </c>
      <c r="C24" s="205">
        <f>'統計表（コピペ）'!D50</f>
        <v>61.3</v>
      </c>
      <c r="D24" s="205">
        <f>'統計表（コピペ）'!E50</f>
        <v>36</v>
      </c>
      <c r="E24" s="205">
        <f>'統計表（コピペ）'!F50</f>
        <v>2.7</v>
      </c>
    </row>
    <row r="25" spans="1:5" hidden="1">
      <c r="B25" s="204" t="s">
        <v>255</v>
      </c>
      <c r="C25" s="205">
        <f>'統計表（コピペ）'!$D51</f>
        <v>64.699999999999989</v>
      </c>
      <c r="D25" s="205">
        <f>'統計表（コピペ）'!E51</f>
        <v>33.1</v>
      </c>
      <c r="E25" s="205">
        <f>'統計表（コピペ）'!F51</f>
        <v>2.2000000000000002</v>
      </c>
    </row>
    <row r="26" spans="1:5" hidden="1">
      <c r="B26" s="204" t="s">
        <v>256</v>
      </c>
      <c r="C26" s="205">
        <f>'統計表（コピペ）'!$D52</f>
        <v>61.2</v>
      </c>
      <c r="D26" s="205">
        <f>'統計表（コピペ）'!E52</f>
        <v>35.9</v>
      </c>
      <c r="E26" s="205">
        <f>'統計表（コピペ）'!F52</f>
        <v>2.9</v>
      </c>
    </row>
    <row r="27" spans="1:5" hidden="1">
      <c r="B27" s="204" t="s">
        <v>257</v>
      </c>
      <c r="C27" s="205">
        <f>'統計表（コピペ）'!$D53</f>
        <v>58.199999999999989</v>
      </c>
      <c r="D27" s="205">
        <f>'統計表（コピペ）'!E53</f>
        <v>38.1</v>
      </c>
      <c r="E27" s="205">
        <f>'統計表（コピペ）'!F53</f>
        <v>3.7</v>
      </c>
    </row>
    <row r="28" spans="1:5" hidden="1">
      <c r="B28" s="204" t="s">
        <v>258</v>
      </c>
      <c r="C28" s="205">
        <f>'統計表（コピペ）'!$D54</f>
        <v>51.099999999999987</v>
      </c>
      <c r="D28" s="205">
        <f>'統計表（コピペ）'!E54</f>
        <v>46.7</v>
      </c>
      <c r="E28" s="205">
        <f>'統計表（コピペ）'!F54</f>
        <v>2.2000000000000002</v>
      </c>
    </row>
    <row r="29" spans="1:5" hidden="1">
      <c r="C29" s="1" t="s">
        <v>51</v>
      </c>
      <c r="D29" s="1" t="s">
        <v>52</v>
      </c>
      <c r="E29" s="1" t="s">
        <v>4</v>
      </c>
    </row>
    <row r="30" spans="1:5" hidden="1">
      <c r="B30" s="204" t="s">
        <v>259</v>
      </c>
      <c r="C30" s="205">
        <f>'統計表（コピペ）'!D50</f>
        <v>61.3</v>
      </c>
      <c r="D30" s="205">
        <f>'統計表（コピペ）'!E50</f>
        <v>36</v>
      </c>
      <c r="E30" s="205">
        <f>'統計表（コピペ）'!F50</f>
        <v>2.7</v>
      </c>
    </row>
    <row r="31" spans="1:5" hidden="1">
      <c r="B31" s="204" t="s">
        <v>260</v>
      </c>
      <c r="C31" s="205">
        <f>'統計表（コピペ）'!D55</f>
        <v>59.7</v>
      </c>
      <c r="D31" s="205">
        <f>'統計表（コピペ）'!E55</f>
        <v>37.799999999999997</v>
      </c>
      <c r="E31" s="205">
        <f>'統計表（コピペ）'!F55</f>
        <v>2.5</v>
      </c>
    </row>
    <row r="32" spans="1:5" hidden="1">
      <c r="B32" s="204" t="s">
        <v>261</v>
      </c>
      <c r="C32" s="205">
        <f>'統計表（コピペ）'!D56</f>
        <v>62.6</v>
      </c>
      <c r="D32" s="205">
        <f>'統計表（コピペ）'!E56</f>
        <v>34.6</v>
      </c>
      <c r="E32" s="205">
        <f>'統計表（コピペ）'!F56</f>
        <v>2.8</v>
      </c>
    </row>
    <row r="33" spans="1:5" hidden="1">
      <c r="C33" s="1" t="s">
        <v>51</v>
      </c>
      <c r="D33" s="1" t="s">
        <v>52</v>
      </c>
      <c r="E33" s="1" t="s">
        <v>4</v>
      </c>
    </row>
    <row r="34" spans="1:5" hidden="1">
      <c r="B34" s="204" t="s">
        <v>262</v>
      </c>
      <c r="C34" s="205">
        <f>'統計表（コピペ）'!D111</f>
        <v>78.099999999999994</v>
      </c>
      <c r="D34" s="205">
        <f>'統計表（コピペ）'!E111</f>
        <v>19.399999999999999</v>
      </c>
      <c r="E34" s="205">
        <f>'統計表（コピペ）'!F111</f>
        <v>2.5</v>
      </c>
    </row>
    <row r="35" spans="1:5" hidden="1">
      <c r="B35" s="204" t="s">
        <v>263</v>
      </c>
      <c r="C35" s="205">
        <f>'統計表（コピペ）'!D58</f>
        <v>38.9</v>
      </c>
      <c r="D35" s="205">
        <f>'統計表（コピペ）'!E58</f>
        <v>58</v>
      </c>
      <c r="E35" s="205">
        <f>'統計表（コピペ）'!F58</f>
        <v>3.1</v>
      </c>
    </row>
    <row r="36" spans="1:5" hidden="1">
      <c r="B36" s="204" t="s">
        <v>264</v>
      </c>
      <c r="C36" s="205">
        <f>'統計表（コピペ）'!D59</f>
        <v>43.3</v>
      </c>
      <c r="D36" s="205">
        <f>'統計表（コピペ）'!E59</f>
        <v>54.2</v>
      </c>
      <c r="E36" s="205">
        <f>'統計表（コピペ）'!F59</f>
        <v>2.5</v>
      </c>
    </row>
    <row r="37" spans="1:5" hidden="1">
      <c r="B37" s="204" t="s">
        <v>265</v>
      </c>
      <c r="C37" s="205">
        <f>'統計表（コピペ）'!D60</f>
        <v>44.5</v>
      </c>
      <c r="D37" s="205">
        <f>'統計表（コピペ）'!E60</f>
        <v>53.6</v>
      </c>
      <c r="E37" s="205">
        <f>'統計表（コピペ）'!F60</f>
        <v>1.9</v>
      </c>
    </row>
    <row r="38" spans="1:5" hidden="1">
      <c r="B38" s="204" t="s">
        <v>266</v>
      </c>
      <c r="C38" s="205">
        <f>'統計表（コピペ）'!D61</f>
        <v>51.1</v>
      </c>
      <c r="D38" s="205">
        <f>'統計表（コピペ）'!E61</f>
        <v>48.3</v>
      </c>
      <c r="E38" s="205">
        <f>'統計表（コピペ）'!F61</f>
        <v>0.6</v>
      </c>
    </row>
    <row r="39" spans="1:5" hidden="1">
      <c r="B39" s="204" t="s">
        <v>267</v>
      </c>
      <c r="C39" s="205">
        <f>'統計表（コピペ）'!D62</f>
        <v>67.2</v>
      </c>
      <c r="D39" s="205">
        <f>'統計表（コピペ）'!E62</f>
        <v>31</v>
      </c>
      <c r="E39" s="205">
        <f>'統計表（コピペ）'!F62</f>
        <v>1.8</v>
      </c>
    </row>
    <row r="40" spans="1:5" hidden="1">
      <c r="B40" s="204" t="s">
        <v>268</v>
      </c>
      <c r="C40" s="205">
        <f>'統計表（コピペ）'!D63</f>
        <v>67.3</v>
      </c>
      <c r="D40" s="205">
        <f>'統計表（コピペ）'!E63</f>
        <v>30.7</v>
      </c>
      <c r="E40" s="205">
        <f>'統計表（コピペ）'!F63</f>
        <v>2</v>
      </c>
    </row>
    <row r="41" spans="1:5" hidden="1">
      <c r="B41" s="204" t="s">
        <v>269</v>
      </c>
      <c r="C41" s="205">
        <f>'統計表（コピペ）'!D64</f>
        <v>66.600000000000009</v>
      </c>
      <c r="D41" s="205">
        <f>'統計表（コピペ）'!E64</f>
        <v>29.1</v>
      </c>
      <c r="E41" s="205">
        <f>'統計表（コピペ）'!F64</f>
        <v>4.3</v>
      </c>
    </row>
    <row r="42" spans="1:5" hidden="1">
      <c r="A42" s="1" t="s">
        <v>874</v>
      </c>
      <c r="C42" s="3"/>
      <c r="D42" s="3"/>
      <c r="E42" s="3"/>
    </row>
    <row r="43" spans="1:5" hidden="1">
      <c r="C43" s="1" t="s">
        <v>18</v>
      </c>
      <c r="D43" s="1" t="s">
        <v>19</v>
      </c>
      <c r="E43" s="1" t="s">
        <v>4</v>
      </c>
    </row>
    <row r="44" spans="1:5" hidden="1">
      <c r="B44" s="204" t="s">
        <v>254</v>
      </c>
      <c r="C44" s="205">
        <f>'統計表（コピペ）'!$D$69</f>
        <v>77.2</v>
      </c>
      <c r="D44" s="205">
        <f>'統計表（コピペ）'!$E$69</f>
        <v>21.1</v>
      </c>
      <c r="E44" s="205">
        <f>'統計表（コピペ）'!$F$69</f>
        <v>1.7</v>
      </c>
    </row>
    <row r="45" spans="1:5" hidden="1">
      <c r="B45" s="204" t="s">
        <v>255</v>
      </c>
      <c r="C45" s="205">
        <f>'統計表（コピペ）'!D70</f>
        <v>79.600000000000009</v>
      </c>
      <c r="D45" s="205">
        <f>'統計表（コピペ）'!E70</f>
        <v>19.3</v>
      </c>
      <c r="E45" s="205">
        <f>'統計表（コピペ）'!F70</f>
        <v>1.1000000000000001</v>
      </c>
    </row>
    <row r="46" spans="1:5" hidden="1">
      <c r="B46" s="204" t="s">
        <v>256</v>
      </c>
      <c r="C46" s="205">
        <f>'統計表（コピペ）'!D71</f>
        <v>76.3</v>
      </c>
      <c r="D46" s="205">
        <f>'統計表（コピペ）'!E71</f>
        <v>21.3</v>
      </c>
      <c r="E46" s="205">
        <f>'統計表（コピペ）'!F71</f>
        <v>2.4</v>
      </c>
    </row>
    <row r="47" spans="1:5" hidden="1">
      <c r="B47" s="204" t="s">
        <v>257</v>
      </c>
      <c r="C47" s="205">
        <f>'統計表（コピペ）'!D72</f>
        <v>75.800000000000011</v>
      </c>
      <c r="D47" s="205">
        <f>'統計表（コピペ）'!E72</f>
        <v>22.4</v>
      </c>
      <c r="E47" s="205">
        <f>'統計表（コピペ）'!F72</f>
        <v>1.8</v>
      </c>
    </row>
    <row r="48" spans="1:5" hidden="1">
      <c r="B48" s="204" t="s">
        <v>258</v>
      </c>
      <c r="C48" s="205">
        <f>'統計表（コピペ）'!D73</f>
        <v>71.5</v>
      </c>
      <c r="D48" s="205">
        <f>'統計表（コピペ）'!E73</f>
        <v>27.1</v>
      </c>
      <c r="E48" s="205">
        <f>'統計表（コピペ）'!F73</f>
        <v>1.4</v>
      </c>
    </row>
    <row r="49" spans="1:5" hidden="1">
      <c r="C49" s="1" t="s">
        <v>18</v>
      </c>
      <c r="D49" s="1" t="s">
        <v>19</v>
      </c>
      <c r="E49" s="1" t="s">
        <v>4</v>
      </c>
    </row>
    <row r="50" spans="1:5" hidden="1">
      <c r="B50" s="204" t="s">
        <v>259</v>
      </c>
      <c r="C50" s="205">
        <f>'統計表（コピペ）'!$D$69</f>
        <v>77.2</v>
      </c>
      <c r="D50" s="205">
        <f>'統計表（コピペ）'!$E$69</f>
        <v>21.1</v>
      </c>
      <c r="E50" s="205">
        <f>'統計表（コピペ）'!$F$69</f>
        <v>1.7</v>
      </c>
    </row>
    <row r="51" spans="1:5" hidden="1">
      <c r="B51" s="204" t="s">
        <v>260</v>
      </c>
      <c r="C51" s="205">
        <f>'統計表（コピペ）'!D74</f>
        <v>77</v>
      </c>
      <c r="D51" s="205">
        <f>'統計表（コピペ）'!E74</f>
        <v>21.6</v>
      </c>
      <c r="E51" s="205">
        <f>'統計表（コピペ）'!F74</f>
        <v>1.4</v>
      </c>
    </row>
    <row r="52" spans="1:5" hidden="1">
      <c r="B52" s="204" t="s">
        <v>261</v>
      </c>
      <c r="C52" s="205">
        <f>'統計表（コピペ）'!D75</f>
        <v>77.5</v>
      </c>
      <c r="D52" s="205">
        <f>'統計表（コピペ）'!E75</f>
        <v>20.6</v>
      </c>
      <c r="E52" s="205">
        <f>'統計表（コピペ）'!F75</f>
        <v>1.9</v>
      </c>
    </row>
    <row r="53" spans="1:5" hidden="1">
      <c r="C53" s="1" t="s">
        <v>18</v>
      </c>
      <c r="D53" s="1" t="s">
        <v>19</v>
      </c>
      <c r="E53" s="1" t="s">
        <v>4</v>
      </c>
    </row>
    <row r="54" spans="1:5" hidden="1">
      <c r="B54" s="204" t="s">
        <v>262</v>
      </c>
      <c r="C54" s="205">
        <f>'統計表（コピペ）'!$D$69</f>
        <v>77.2</v>
      </c>
      <c r="D54" s="205">
        <f>'統計表（コピペ）'!$E$69</f>
        <v>21.1</v>
      </c>
      <c r="E54" s="205">
        <f>'統計表（コピペ）'!$F$69</f>
        <v>1.7</v>
      </c>
    </row>
    <row r="55" spans="1:5" hidden="1">
      <c r="B55" s="204" t="s">
        <v>263</v>
      </c>
      <c r="C55" s="205">
        <f>'統計表（コピペ）'!D77</f>
        <v>66.7</v>
      </c>
      <c r="D55" s="205">
        <f>'統計表（コピペ）'!E77</f>
        <v>30.2</v>
      </c>
      <c r="E55" s="205">
        <f>'統計表（コピペ）'!F77</f>
        <v>3.1</v>
      </c>
    </row>
    <row r="56" spans="1:5" hidden="1">
      <c r="B56" s="204" t="s">
        <v>264</v>
      </c>
      <c r="C56" s="205">
        <f>'統計表（コピペ）'!D78</f>
        <v>72.8</v>
      </c>
      <c r="D56" s="205">
        <f>'統計表（コピペ）'!E78</f>
        <v>26.2</v>
      </c>
      <c r="E56" s="205">
        <f>'統計表（コピペ）'!F78</f>
        <v>1</v>
      </c>
    </row>
    <row r="57" spans="1:5" hidden="1">
      <c r="B57" s="204" t="s">
        <v>265</v>
      </c>
      <c r="C57" s="205">
        <f>'統計表（コピペ）'!D79</f>
        <v>68</v>
      </c>
      <c r="D57" s="205">
        <f>'統計表（コピペ）'!E79</f>
        <v>31.2</v>
      </c>
      <c r="E57" s="205">
        <f>'統計表（コピペ）'!F79</f>
        <v>0.8</v>
      </c>
    </row>
    <row r="58" spans="1:5" hidden="1">
      <c r="B58" s="204" t="s">
        <v>266</v>
      </c>
      <c r="C58" s="205">
        <f>'統計表（コピペ）'!D80</f>
        <v>71.2</v>
      </c>
      <c r="D58" s="205">
        <f>'統計表（コピペ）'!E80</f>
        <v>28.2</v>
      </c>
      <c r="E58" s="205">
        <f>'統計表（コピペ）'!F80</f>
        <v>0.6</v>
      </c>
    </row>
    <row r="59" spans="1:5" hidden="1">
      <c r="B59" s="204" t="s">
        <v>267</v>
      </c>
      <c r="C59" s="205">
        <f>'統計表（コピペ）'!D81</f>
        <v>77.599999999999994</v>
      </c>
      <c r="D59" s="205">
        <f>'統計表（コピペ）'!E81</f>
        <v>21.5</v>
      </c>
      <c r="E59" s="205">
        <f>'統計表（コピペ）'!F81</f>
        <v>0.9</v>
      </c>
    </row>
    <row r="60" spans="1:5" hidden="1">
      <c r="B60" s="204" t="s">
        <v>268</v>
      </c>
      <c r="C60" s="205">
        <f>'統計表（コピペ）'!D82</f>
        <v>77.8</v>
      </c>
      <c r="D60" s="205">
        <f>'統計表（コピペ）'!E82</f>
        <v>21.2</v>
      </c>
      <c r="E60" s="205">
        <f>'統計表（コピペ）'!F82</f>
        <v>1</v>
      </c>
    </row>
    <row r="61" spans="1:5" hidden="1">
      <c r="B61" s="204" t="s">
        <v>269</v>
      </c>
      <c r="C61" s="205">
        <f>'統計表（コピペ）'!D83</f>
        <v>81.900000000000006</v>
      </c>
      <c r="D61" s="205">
        <f>'統計表（コピペ）'!E83</f>
        <v>15</v>
      </c>
      <c r="E61" s="205">
        <f>'統計表（コピペ）'!F83</f>
        <v>3.1</v>
      </c>
    </row>
    <row r="62" spans="1:5">
      <c r="A62" s="1" t="s">
        <v>880</v>
      </c>
      <c r="C62" s="3"/>
      <c r="D62" s="3"/>
      <c r="E62" s="3"/>
    </row>
    <row r="63" spans="1:5">
      <c r="C63" s="1" t="s">
        <v>51</v>
      </c>
      <c r="D63" s="1" t="s">
        <v>52</v>
      </c>
      <c r="E63" s="1" t="s">
        <v>4</v>
      </c>
    </row>
    <row r="64" spans="1:5">
      <c r="B64" s="204" t="s">
        <v>254</v>
      </c>
      <c r="C64" s="205">
        <f>'統計表（コピペ）'!$D$111</f>
        <v>78.099999999999994</v>
      </c>
      <c r="D64" s="205">
        <f>'統計表（コピペ）'!$E$111</f>
        <v>19.399999999999999</v>
      </c>
      <c r="E64" s="205">
        <f>'統計表（コピペ）'!$F$111</f>
        <v>2.5</v>
      </c>
    </row>
    <row r="65" spans="2:5">
      <c r="B65" s="204" t="s">
        <v>255</v>
      </c>
      <c r="C65" s="205">
        <f>'統計表（コピペ）'!D112</f>
        <v>81.900000000000006</v>
      </c>
      <c r="D65" s="205">
        <f>'統計表（コピペ）'!E112</f>
        <v>15.8</v>
      </c>
      <c r="E65" s="205">
        <f>'統計表（コピペ）'!F112</f>
        <v>2.2999999999999998</v>
      </c>
    </row>
    <row r="66" spans="2:5">
      <c r="B66" s="204" t="s">
        <v>256</v>
      </c>
      <c r="C66" s="205">
        <f>'統計表（コピペ）'!D113</f>
        <v>75.900000000000006</v>
      </c>
      <c r="D66" s="205">
        <f>'統計表（コピペ）'!E113</f>
        <v>21.5</v>
      </c>
      <c r="E66" s="205">
        <f>'統計表（コピペ）'!F113</f>
        <v>2.6</v>
      </c>
    </row>
    <row r="67" spans="2:5">
      <c r="B67" s="204" t="s">
        <v>257</v>
      </c>
      <c r="C67" s="205">
        <f>'統計表（コピペ）'!D114</f>
        <v>77.300000000000011</v>
      </c>
      <c r="D67" s="205">
        <f>'統計表（コピペ）'!E114</f>
        <v>20.399999999999999</v>
      </c>
      <c r="E67" s="205">
        <f>'統計表（コピペ）'!F114</f>
        <v>2.2999999999999998</v>
      </c>
    </row>
    <row r="68" spans="2:5">
      <c r="B68" s="204" t="s">
        <v>258</v>
      </c>
      <c r="C68" s="205">
        <f>'統計表（コピペ）'!D115</f>
        <v>72.8</v>
      </c>
      <c r="D68" s="205">
        <f>'統計表（コピペ）'!E115</f>
        <v>24.5</v>
      </c>
      <c r="E68" s="205">
        <f>'統計表（コピペ）'!F115</f>
        <v>2.7</v>
      </c>
    </row>
    <row r="69" spans="2:5">
      <c r="C69" s="1" t="s">
        <v>51</v>
      </c>
      <c r="D69" s="1" t="s">
        <v>52</v>
      </c>
      <c r="E69" s="1" t="s">
        <v>4</v>
      </c>
    </row>
    <row r="70" spans="2:5">
      <c r="B70" s="204" t="s">
        <v>259</v>
      </c>
      <c r="C70" s="205">
        <f>'統計表（コピペ）'!$D$111</f>
        <v>78.099999999999994</v>
      </c>
      <c r="D70" s="205">
        <f>'統計表（コピペ）'!$E$111</f>
        <v>19.399999999999999</v>
      </c>
      <c r="E70" s="205">
        <f>'統計表（コピペ）'!$F$111</f>
        <v>2.5</v>
      </c>
    </row>
    <row r="71" spans="2:5">
      <c r="B71" s="204" t="s">
        <v>260</v>
      </c>
      <c r="C71" s="205">
        <f>'統計表（コピペ）'!D116</f>
        <v>75</v>
      </c>
      <c r="D71" s="205">
        <f>'統計表（コピペ）'!E116</f>
        <v>22.1</v>
      </c>
      <c r="E71" s="205">
        <f>'統計表（コピペ）'!F116</f>
        <v>2.9</v>
      </c>
    </row>
    <row r="72" spans="2:5">
      <c r="B72" s="204" t="s">
        <v>261</v>
      </c>
      <c r="C72" s="205">
        <f>'統計表（コピペ）'!D117</f>
        <v>80.599999999999994</v>
      </c>
      <c r="D72" s="205">
        <f>'統計表（コピペ）'!E117</f>
        <v>17.2</v>
      </c>
      <c r="E72" s="205">
        <f>'統計表（コピペ）'!F117</f>
        <v>2.2000000000000002</v>
      </c>
    </row>
    <row r="73" spans="2:5">
      <c r="C73" s="1" t="s">
        <v>51</v>
      </c>
      <c r="D73" s="1" t="s">
        <v>52</v>
      </c>
      <c r="E73" s="1" t="s">
        <v>4</v>
      </c>
    </row>
    <row r="74" spans="2:5">
      <c r="B74" s="204" t="s">
        <v>262</v>
      </c>
      <c r="C74" s="205">
        <f>'統計表（コピペ）'!$D$111</f>
        <v>78.099999999999994</v>
      </c>
      <c r="D74" s="205">
        <f>'統計表（コピペ）'!$E$111</f>
        <v>19.399999999999999</v>
      </c>
      <c r="E74" s="205">
        <f>'統計表（コピペ）'!$F$111</f>
        <v>2.5</v>
      </c>
    </row>
    <row r="75" spans="2:5">
      <c r="B75" s="204" t="s">
        <v>263</v>
      </c>
      <c r="C75" s="205">
        <f>'統計表（コピペ）'!D119</f>
        <v>48.5</v>
      </c>
      <c r="D75" s="205">
        <f>'統計表（コピペ）'!E119</f>
        <v>47.3</v>
      </c>
      <c r="E75" s="205">
        <f>'統計表（コピペ）'!F119</f>
        <v>4.2</v>
      </c>
    </row>
    <row r="76" spans="2:5">
      <c r="B76" s="204" t="s">
        <v>264</v>
      </c>
      <c r="C76" s="205">
        <f>'統計表（コピペ）'!D120</f>
        <v>60.7</v>
      </c>
      <c r="D76" s="205">
        <f>'統計表（コピペ）'!E120</f>
        <v>36</v>
      </c>
      <c r="E76" s="205">
        <f>'統計表（コピペ）'!F120</f>
        <v>3.3</v>
      </c>
    </row>
    <row r="77" spans="2:5">
      <c r="B77" s="204" t="s">
        <v>265</v>
      </c>
      <c r="C77" s="205">
        <f>'統計表（コピペ）'!D121</f>
        <v>60.3</v>
      </c>
      <c r="D77" s="205">
        <f>'統計表（コピペ）'!E121</f>
        <v>36.5</v>
      </c>
      <c r="E77" s="205">
        <f>'統計表（コピペ）'!F121</f>
        <v>3.2</v>
      </c>
    </row>
    <row r="78" spans="2:5">
      <c r="B78" s="204" t="s">
        <v>266</v>
      </c>
      <c r="C78" s="205">
        <f>'統計表（コピペ）'!D122</f>
        <v>70.300000000000011</v>
      </c>
      <c r="D78" s="205">
        <f>'統計表（コピペ）'!E122</f>
        <v>28.4</v>
      </c>
      <c r="E78" s="205">
        <f>'統計表（コピペ）'!F122</f>
        <v>1.3</v>
      </c>
    </row>
    <row r="79" spans="2:5">
      <c r="B79" s="204" t="s">
        <v>267</v>
      </c>
      <c r="C79" s="205">
        <f>'統計表（コピペ）'!D123</f>
        <v>84.3</v>
      </c>
      <c r="D79" s="205">
        <f>'統計表（コピペ）'!E123</f>
        <v>14.4</v>
      </c>
      <c r="E79" s="205">
        <f>'統計表（コピペ）'!F123</f>
        <v>1.3</v>
      </c>
    </row>
    <row r="80" spans="2:5">
      <c r="B80" s="204" t="s">
        <v>268</v>
      </c>
      <c r="C80" s="205">
        <f>'統計表（コピペ）'!D124</f>
        <v>86.1</v>
      </c>
      <c r="D80" s="205">
        <f>'統計表（コピペ）'!E124</f>
        <v>12.2</v>
      </c>
      <c r="E80" s="205">
        <f>'統計表（コピペ）'!F124</f>
        <v>1.7</v>
      </c>
    </row>
    <row r="81" spans="1:9">
      <c r="B81" s="204" t="s">
        <v>269</v>
      </c>
      <c r="C81" s="205">
        <f>'統計表（コピペ）'!D125</f>
        <v>81.7</v>
      </c>
      <c r="D81" s="205">
        <f>'統計表（コピペ）'!E125</f>
        <v>14.8</v>
      </c>
      <c r="E81" s="205">
        <f>'統計表（コピペ）'!F125</f>
        <v>3.5</v>
      </c>
    </row>
    <row r="82" spans="1:9" hidden="1">
      <c r="A82" s="1" t="s">
        <v>875</v>
      </c>
      <c r="C82" s="3"/>
      <c r="D82" s="3"/>
      <c r="E82" s="3"/>
    </row>
    <row r="83" spans="1:9" hidden="1">
      <c r="C83" s="1" t="s">
        <v>270</v>
      </c>
      <c r="D83" s="1" t="s">
        <v>271</v>
      </c>
      <c r="E83" s="1" t="s">
        <v>2</v>
      </c>
    </row>
    <row r="84" spans="1:9" hidden="1">
      <c r="B84" s="204" t="s">
        <v>254</v>
      </c>
      <c r="C84" s="205">
        <f>'統計表（コピペ）'!$D$131</f>
        <v>16.2</v>
      </c>
      <c r="D84" s="205">
        <f>'統計表（コピペ）'!$E$131</f>
        <v>81.599999999999994</v>
      </c>
      <c r="E84" s="205">
        <f>'統計表（コピペ）'!$F$131</f>
        <v>2.2000000000000002</v>
      </c>
    </row>
    <row r="85" spans="1:9" hidden="1">
      <c r="B85" s="204" t="s">
        <v>255</v>
      </c>
      <c r="C85" s="205">
        <f>'統計表（コピペ）'!D132</f>
        <v>15.4</v>
      </c>
      <c r="D85" s="205">
        <f>'統計表（コピペ）'!E132</f>
        <v>82.699999999999989</v>
      </c>
      <c r="E85" s="205">
        <f>'統計表（コピペ）'!F132</f>
        <v>1.9</v>
      </c>
    </row>
    <row r="86" spans="1:9" hidden="1">
      <c r="B86" s="204" t="s">
        <v>256</v>
      </c>
      <c r="C86" s="205">
        <f>'統計表（コピペ）'!D133</f>
        <v>18.399999999999999</v>
      </c>
      <c r="D86" s="205">
        <f>'統計表（コピペ）'!E133</f>
        <v>79.399999999999991</v>
      </c>
      <c r="E86" s="205">
        <f>'統計表（コピペ）'!F133</f>
        <v>2.2000000000000002</v>
      </c>
    </row>
    <row r="87" spans="1:9" hidden="1">
      <c r="B87" s="204" t="s">
        <v>257</v>
      </c>
      <c r="C87" s="205">
        <f>'統計表（コピペ）'!D134</f>
        <v>14.2</v>
      </c>
      <c r="D87" s="205">
        <f>'統計表（コピペ）'!E134</f>
        <v>82.8</v>
      </c>
      <c r="E87" s="205">
        <f>'統計表（コピペ）'!F134</f>
        <v>3</v>
      </c>
    </row>
    <row r="88" spans="1:9" hidden="1">
      <c r="B88" s="204" t="s">
        <v>258</v>
      </c>
      <c r="C88" s="205">
        <f>'統計表（コピペ）'!D135</f>
        <v>12.7</v>
      </c>
      <c r="D88" s="205">
        <f>'統計表（コピペ）'!E135</f>
        <v>84.7</v>
      </c>
      <c r="E88" s="205">
        <f>'統計表（コピペ）'!F135</f>
        <v>2.6</v>
      </c>
    </row>
    <row r="89" spans="1:9" hidden="1">
      <c r="C89" s="1" t="s">
        <v>270</v>
      </c>
      <c r="D89" s="1" t="s">
        <v>271</v>
      </c>
      <c r="E89" s="1" t="s">
        <v>2</v>
      </c>
    </row>
    <row r="90" spans="1:9" hidden="1">
      <c r="B90" s="204" t="s">
        <v>259</v>
      </c>
      <c r="C90" s="205">
        <f>'統計表（コピペ）'!$D$131</f>
        <v>16.2</v>
      </c>
      <c r="D90" s="205">
        <f>'統計表（コピペ）'!$E$131</f>
        <v>81.599999999999994</v>
      </c>
      <c r="E90" s="205">
        <f>'統計表（コピペ）'!$F$131</f>
        <v>2.2000000000000002</v>
      </c>
    </row>
    <row r="91" spans="1:9" hidden="1">
      <c r="B91" s="204" t="s">
        <v>260</v>
      </c>
      <c r="C91" s="205">
        <f>'統計表（コピペ）'!D136</f>
        <v>15.7</v>
      </c>
      <c r="D91" s="205">
        <f>'統計表（コピペ）'!E136</f>
        <v>82.8</v>
      </c>
      <c r="E91" s="205">
        <f>'統計表（コピペ）'!F136</f>
        <v>1.5</v>
      </c>
    </row>
    <row r="92" spans="1:9" hidden="1">
      <c r="B92" s="204" t="s">
        <v>261</v>
      </c>
      <c r="C92" s="205">
        <f>'統計表（コピペ）'!D137</f>
        <v>16.600000000000001</v>
      </c>
      <c r="D92" s="205">
        <f>'統計表（コピペ）'!E137</f>
        <v>80.600000000000009</v>
      </c>
      <c r="E92" s="205">
        <f>'統計表（コピペ）'!F137</f>
        <v>2.8</v>
      </c>
    </row>
    <row r="93" spans="1:9" hidden="1">
      <c r="C93" s="1" t="s">
        <v>270</v>
      </c>
      <c r="D93" s="1" t="s">
        <v>271</v>
      </c>
      <c r="E93" s="1" t="s">
        <v>2</v>
      </c>
      <c r="H93" s="3"/>
      <c r="I93" s="3"/>
    </row>
    <row r="94" spans="1:9" hidden="1">
      <c r="B94" s="204" t="s">
        <v>262</v>
      </c>
      <c r="C94" s="205">
        <f>'統計表（コピペ）'!$D$131</f>
        <v>16.2</v>
      </c>
      <c r="D94" s="205">
        <f>'統計表（コピペ）'!$E$131</f>
        <v>81.599999999999994</v>
      </c>
      <c r="E94" s="205">
        <f>'統計表（コピペ）'!$F$131</f>
        <v>2.2000000000000002</v>
      </c>
      <c r="H94" s="3"/>
      <c r="I94" s="3"/>
    </row>
    <row r="95" spans="1:9" hidden="1">
      <c r="B95" s="204" t="s">
        <v>263</v>
      </c>
      <c r="C95" s="205">
        <f>'統計表（コピペ）'!D139</f>
        <v>10.6</v>
      </c>
      <c r="D95" s="205">
        <f>'統計表（コピペ）'!E139</f>
        <v>86.300000000000011</v>
      </c>
      <c r="E95" s="205">
        <f>'統計表（コピペ）'!F139</f>
        <v>3.1</v>
      </c>
      <c r="H95" s="3"/>
      <c r="I95" s="3"/>
    </row>
    <row r="96" spans="1:9" hidden="1">
      <c r="B96" s="204" t="s">
        <v>264</v>
      </c>
      <c r="C96" s="205">
        <f>'統計表（コピペ）'!D140</f>
        <v>6.2</v>
      </c>
      <c r="D96" s="205">
        <f>'統計表（コピペ）'!E140</f>
        <v>93.8</v>
      </c>
      <c r="E96" s="205">
        <f>'統計表（コピペ）'!F140</f>
        <v>0</v>
      </c>
      <c r="H96" s="3"/>
      <c r="I96" s="3"/>
    </row>
    <row r="97" spans="1:9" hidden="1">
      <c r="B97" s="204" t="s">
        <v>265</v>
      </c>
      <c r="C97" s="205">
        <f>'統計表（コピペ）'!D141</f>
        <v>29.2</v>
      </c>
      <c r="D97" s="205">
        <f>'統計表（コピペ）'!E141</f>
        <v>69.399999999999991</v>
      </c>
      <c r="E97" s="205">
        <f>'統計表（コピペ）'!F141</f>
        <v>1.4</v>
      </c>
      <c r="H97" s="3"/>
      <c r="I97" s="3"/>
    </row>
    <row r="98" spans="1:9" hidden="1">
      <c r="B98" s="204" t="s">
        <v>266</v>
      </c>
      <c r="C98" s="205">
        <f>'統計表（コピペ）'!D142</f>
        <v>35.9</v>
      </c>
      <c r="D98" s="205">
        <f>'統計表（コピペ）'!E142</f>
        <v>63.5</v>
      </c>
      <c r="E98" s="205">
        <f>'統計表（コピペ）'!F142</f>
        <v>0.6</v>
      </c>
      <c r="H98" s="3"/>
      <c r="I98" s="3"/>
    </row>
    <row r="99" spans="1:9" hidden="1">
      <c r="B99" s="204" t="s">
        <v>267</v>
      </c>
      <c r="C99" s="205">
        <f>'統計表（コピペ）'!D143</f>
        <v>18.5</v>
      </c>
      <c r="D99" s="205">
        <f>'統計表（コピペ）'!E143</f>
        <v>80.8</v>
      </c>
      <c r="E99" s="205">
        <f>'統計表（コピペ）'!F143</f>
        <v>0.7</v>
      </c>
      <c r="H99" s="3"/>
      <c r="I99" s="3"/>
    </row>
    <row r="100" spans="1:9" hidden="1">
      <c r="B100" s="204" t="s">
        <v>268</v>
      </c>
      <c r="C100" s="205">
        <f>'統計表（コピペ）'!D144</f>
        <v>9.6999999999999993</v>
      </c>
      <c r="D100" s="205">
        <f>'統計表（コピペ）'!E144</f>
        <v>89.399999999999991</v>
      </c>
      <c r="E100" s="205">
        <f>'統計表（コピペ）'!F144</f>
        <v>0.9</v>
      </c>
    </row>
    <row r="101" spans="1:9" hidden="1">
      <c r="B101" s="204" t="s">
        <v>269</v>
      </c>
      <c r="C101" s="205">
        <f>'統計表（コピペ）'!D145</f>
        <v>10.6</v>
      </c>
      <c r="D101" s="205">
        <f>'統計表（コピペ）'!E145</f>
        <v>84.7</v>
      </c>
      <c r="E101" s="205">
        <f>'統計表（コピペ）'!F145</f>
        <v>4.7</v>
      </c>
    </row>
    <row r="102" spans="1:9" hidden="1">
      <c r="A102" s="1" t="s">
        <v>881</v>
      </c>
      <c r="C102" s="3"/>
      <c r="D102" s="3"/>
      <c r="E102" s="3"/>
      <c r="F102" s="3"/>
      <c r="G102" s="3"/>
      <c r="H102" s="3"/>
      <c r="I102" s="3"/>
    </row>
    <row r="103" spans="1:9" hidden="1">
      <c r="C103" s="1" t="s">
        <v>272</v>
      </c>
      <c r="D103" s="1" t="s">
        <v>23</v>
      </c>
      <c r="E103" s="1" t="s">
        <v>2</v>
      </c>
      <c r="F103" s="3"/>
      <c r="G103" s="3"/>
      <c r="H103" s="3"/>
      <c r="I103" s="3"/>
    </row>
    <row r="104" spans="1:9" hidden="1">
      <c r="B104" s="204" t="s">
        <v>254</v>
      </c>
      <c r="C104" s="205">
        <f>'統計表（コピペ）'!$D$175</f>
        <v>14.7</v>
      </c>
      <c r="D104" s="205">
        <f>'統計表（コピペ）'!$E$175</f>
        <v>83.899999999999991</v>
      </c>
      <c r="E104" s="205">
        <f>'統計表（コピペ）'!$F$175</f>
        <v>1.4</v>
      </c>
      <c r="F104" s="3"/>
      <c r="G104" s="3"/>
      <c r="H104" s="3"/>
      <c r="I104" s="3"/>
    </row>
    <row r="105" spans="1:9" hidden="1">
      <c r="B105" s="204" t="s">
        <v>255</v>
      </c>
      <c r="C105" s="205">
        <f>'統計表（コピペ）'!D176</f>
        <v>23.7</v>
      </c>
      <c r="D105" s="205">
        <f>'統計表（コピペ）'!E176</f>
        <v>75.599999999999994</v>
      </c>
      <c r="E105" s="205">
        <f>'統計表（コピペ）'!F176</f>
        <v>0.7</v>
      </c>
      <c r="F105" s="3"/>
      <c r="G105" s="3"/>
      <c r="H105" s="3"/>
      <c r="I105" s="3"/>
    </row>
    <row r="106" spans="1:9" hidden="1">
      <c r="B106" s="204" t="s">
        <v>256</v>
      </c>
      <c r="C106" s="205">
        <f>'統計表（コピペ）'!D177</f>
        <v>7.8</v>
      </c>
      <c r="D106" s="205">
        <f>'統計表（コピペ）'!E177</f>
        <v>90.100000000000009</v>
      </c>
      <c r="E106" s="205">
        <f>'統計表（コピペ）'!F177</f>
        <v>2.1</v>
      </c>
      <c r="F106" s="3"/>
      <c r="G106" s="3"/>
      <c r="H106" s="3"/>
      <c r="I106" s="3"/>
    </row>
    <row r="107" spans="1:9" hidden="1">
      <c r="B107" s="204" t="s">
        <v>257</v>
      </c>
      <c r="C107" s="205">
        <f>'統計表（コピペ）'!D178</f>
        <v>12.7</v>
      </c>
      <c r="D107" s="205">
        <f>'統計表（コピペ）'!E178</f>
        <v>85.899999999999991</v>
      </c>
      <c r="E107" s="205">
        <f>'統計表（コピペ）'!F178</f>
        <v>1.4</v>
      </c>
      <c r="F107" s="3"/>
      <c r="G107" s="3"/>
      <c r="H107" s="3"/>
      <c r="I107" s="3"/>
    </row>
    <row r="108" spans="1:9" hidden="1">
      <c r="B108" s="204" t="s">
        <v>258</v>
      </c>
      <c r="C108" s="205">
        <f>'統計表（コピペ）'!D179</f>
        <v>9.1</v>
      </c>
      <c r="D108" s="205">
        <f>'統計表（コピペ）'!E179</f>
        <v>89.2</v>
      </c>
      <c r="E108" s="205">
        <f>'統計表（コピペ）'!F179</f>
        <v>1.7</v>
      </c>
      <c r="F108" s="3"/>
      <c r="G108" s="3"/>
      <c r="H108" s="3"/>
      <c r="I108" s="3"/>
    </row>
    <row r="109" spans="1:9" hidden="1">
      <c r="C109" s="1" t="s">
        <v>272</v>
      </c>
      <c r="D109" s="1" t="s">
        <v>23</v>
      </c>
      <c r="E109" s="1" t="s">
        <v>2</v>
      </c>
      <c r="F109" s="3"/>
      <c r="G109" s="3"/>
      <c r="H109" s="3"/>
      <c r="I109" s="3"/>
    </row>
    <row r="110" spans="1:9" hidden="1">
      <c r="B110" s="204" t="s">
        <v>259</v>
      </c>
      <c r="C110" s="205">
        <f>'統計表（コピペ）'!$D$175</f>
        <v>14.7</v>
      </c>
      <c r="D110" s="205">
        <f>'統計表（コピペ）'!$E$175</f>
        <v>83.899999999999991</v>
      </c>
      <c r="E110" s="205">
        <f>'統計表（コピペ）'!$F$175</f>
        <v>1.4</v>
      </c>
      <c r="F110" s="3"/>
      <c r="G110" s="3"/>
      <c r="H110" s="3"/>
      <c r="I110" s="3"/>
    </row>
    <row r="111" spans="1:9" hidden="1">
      <c r="B111" s="204" t="s">
        <v>260</v>
      </c>
      <c r="C111" s="205">
        <f>'統計表（コピペ）'!D180</f>
        <v>10.5</v>
      </c>
      <c r="D111" s="205">
        <f>'統計表（コピペ）'!E180</f>
        <v>88.3</v>
      </c>
      <c r="E111" s="205">
        <f>'統計表（コピペ）'!F180</f>
        <v>1.2</v>
      </c>
      <c r="F111" s="3"/>
      <c r="G111" s="3"/>
      <c r="H111" s="3"/>
      <c r="I111" s="3"/>
    </row>
    <row r="112" spans="1:9" hidden="1">
      <c r="B112" s="204" t="s">
        <v>261</v>
      </c>
      <c r="C112" s="205">
        <f>'統計表（コピペ）'!D181</f>
        <v>18.100000000000001</v>
      </c>
      <c r="D112" s="205">
        <f>'統計表（コピペ）'!E181</f>
        <v>80.3</v>
      </c>
      <c r="E112" s="205">
        <f>'統計表（コピペ）'!F181</f>
        <v>1.6</v>
      </c>
      <c r="F112" s="3"/>
      <c r="G112" s="3"/>
      <c r="H112" s="3"/>
      <c r="I112" s="3"/>
    </row>
    <row r="113" spans="1:9" hidden="1">
      <c r="C113" s="1" t="s">
        <v>272</v>
      </c>
      <c r="D113" s="1" t="s">
        <v>23</v>
      </c>
      <c r="E113" s="1" t="s">
        <v>2</v>
      </c>
      <c r="F113" s="3"/>
      <c r="G113" s="3"/>
      <c r="H113" s="3"/>
      <c r="I113" s="3"/>
    </row>
    <row r="114" spans="1:9" hidden="1">
      <c r="B114" s="204" t="s">
        <v>262</v>
      </c>
      <c r="C114" s="205">
        <f>'統計表（コピペ）'!$D$175</f>
        <v>14.7</v>
      </c>
      <c r="D114" s="205">
        <f>'統計表（コピペ）'!$E$175</f>
        <v>83.899999999999991</v>
      </c>
      <c r="E114" s="205">
        <f>'統計表（コピペ）'!$F$175</f>
        <v>1.4</v>
      </c>
      <c r="F114" s="3"/>
      <c r="G114" s="3"/>
      <c r="H114" s="3"/>
      <c r="I114" s="3"/>
    </row>
    <row r="115" spans="1:9" hidden="1">
      <c r="B115" s="204" t="s">
        <v>263</v>
      </c>
      <c r="C115" s="205">
        <f>'統計表（コピペ）'!D183</f>
        <v>49.400000000000006</v>
      </c>
      <c r="D115" s="205">
        <f>'統計表（コピペ）'!E183</f>
        <v>47.5</v>
      </c>
      <c r="E115" s="205">
        <f>'統計表（コピペ）'!F183</f>
        <v>3.1</v>
      </c>
      <c r="F115" s="3"/>
      <c r="G115" s="3"/>
      <c r="H115" s="3"/>
      <c r="I115" s="3"/>
    </row>
    <row r="116" spans="1:9" hidden="1">
      <c r="B116" s="204" t="s">
        <v>264</v>
      </c>
      <c r="C116" s="205">
        <f>'統計表（コピペ）'!D184</f>
        <v>28.9</v>
      </c>
      <c r="D116" s="205">
        <f>'統計表（コピペ）'!E184</f>
        <v>71.099999999999994</v>
      </c>
      <c r="E116" s="205">
        <f>'統計表（コピペ）'!F184</f>
        <v>0</v>
      </c>
      <c r="F116" s="3"/>
      <c r="G116" s="3"/>
      <c r="H116" s="3"/>
      <c r="I116" s="3"/>
    </row>
    <row r="117" spans="1:9" hidden="1">
      <c r="B117" s="204" t="s">
        <v>265</v>
      </c>
      <c r="C117" s="205">
        <f>'統計表（コピペ）'!D185</f>
        <v>14.2</v>
      </c>
      <c r="D117" s="205">
        <f>'統計表（コピペ）'!E185</f>
        <v>84.899999999999991</v>
      </c>
      <c r="E117" s="205">
        <f>'統計表（コピペ）'!F185</f>
        <v>0.9</v>
      </c>
      <c r="F117" s="3"/>
      <c r="G117" s="3"/>
      <c r="H117" s="3"/>
      <c r="I117" s="3"/>
    </row>
    <row r="118" spans="1:9" hidden="1">
      <c r="B118" s="204" t="s">
        <v>266</v>
      </c>
      <c r="C118" s="205">
        <f>'統計表（コピペ）'!D186</f>
        <v>11.7</v>
      </c>
      <c r="D118" s="205">
        <f>'統計表（コピペ）'!E186</f>
        <v>88</v>
      </c>
      <c r="E118" s="205">
        <f>'統計表（コピペ）'!F186</f>
        <v>0.3</v>
      </c>
      <c r="F118" s="3"/>
      <c r="G118" s="3"/>
      <c r="H118" s="3"/>
      <c r="I118" s="3"/>
    </row>
    <row r="119" spans="1:9" hidden="1">
      <c r="B119" s="204" t="s">
        <v>267</v>
      </c>
      <c r="C119" s="205">
        <f>'統計表（コピペ）'!D187</f>
        <v>12</v>
      </c>
      <c r="D119" s="205">
        <f>'統計表（コピペ）'!E187</f>
        <v>87.4</v>
      </c>
      <c r="E119" s="205">
        <f>'統計表（コピペ）'!F187</f>
        <v>0.6</v>
      </c>
      <c r="F119" s="3"/>
      <c r="G119" s="3"/>
      <c r="H119" s="3"/>
      <c r="I119" s="3"/>
    </row>
    <row r="120" spans="1:9" hidden="1">
      <c r="B120" s="204" t="s">
        <v>268</v>
      </c>
      <c r="C120" s="205">
        <f>'統計表（コピペ）'!D188</f>
        <v>13.2</v>
      </c>
      <c r="D120" s="205">
        <f>'統計表（コピペ）'!E188</f>
        <v>86.1</v>
      </c>
      <c r="E120" s="205">
        <f>'統計表（コピペ）'!F188</f>
        <v>0.7</v>
      </c>
      <c r="F120" s="3"/>
      <c r="G120" s="3"/>
      <c r="H120" s="3"/>
      <c r="I120" s="3"/>
    </row>
    <row r="121" spans="1:9" hidden="1">
      <c r="B121" s="204" t="s">
        <v>269</v>
      </c>
      <c r="C121" s="205">
        <f>'統計表（コピペ）'!D189</f>
        <v>14.4</v>
      </c>
      <c r="D121" s="205">
        <f>'統計表（コピペ）'!E189</f>
        <v>82.699999999999989</v>
      </c>
      <c r="E121" s="205">
        <f>'統計表（コピペ）'!F189</f>
        <v>2.9</v>
      </c>
      <c r="F121" s="3"/>
      <c r="G121" s="3"/>
      <c r="H121" s="3"/>
      <c r="I121" s="3"/>
    </row>
    <row r="122" spans="1:9" hidden="1">
      <c r="A122" s="1" t="s">
        <v>882</v>
      </c>
      <c r="C122" s="3"/>
      <c r="D122" s="3"/>
      <c r="E122" s="3"/>
      <c r="F122" s="3"/>
      <c r="G122" s="3"/>
      <c r="H122" s="3"/>
      <c r="I122" s="3"/>
    </row>
    <row r="123" spans="1:9" hidden="1">
      <c r="C123" s="1" t="s">
        <v>10</v>
      </c>
      <c r="D123" s="1" t="s">
        <v>11</v>
      </c>
      <c r="E123" s="1" t="s">
        <v>4</v>
      </c>
      <c r="F123" s="3"/>
      <c r="G123" s="3"/>
      <c r="H123" s="3"/>
      <c r="I123" s="3"/>
    </row>
    <row r="124" spans="1:9" hidden="1">
      <c r="B124" s="204" t="s">
        <v>254</v>
      </c>
      <c r="C124" s="205">
        <f>'統計表（コピペ）'!$D$213</f>
        <v>47.6</v>
      </c>
      <c r="D124" s="205">
        <f>'統計表（コピペ）'!$E$213</f>
        <v>50.4</v>
      </c>
      <c r="E124" s="205">
        <f>'統計表（コピペ）'!$F$213</f>
        <v>2</v>
      </c>
      <c r="F124" s="3"/>
      <c r="G124" s="3"/>
      <c r="H124" s="3"/>
      <c r="I124" s="3"/>
    </row>
    <row r="125" spans="1:9" hidden="1">
      <c r="B125" s="204" t="s">
        <v>255</v>
      </c>
      <c r="C125" s="205">
        <f>'統計表（コピペ）'!D214</f>
        <v>48</v>
      </c>
      <c r="D125" s="205">
        <f>'統計表（コピペ）'!E214</f>
        <v>50.4</v>
      </c>
      <c r="E125" s="205">
        <f>'統計表（コピペ）'!F214</f>
        <v>1.6</v>
      </c>
      <c r="F125" s="3"/>
      <c r="G125" s="3"/>
      <c r="H125" s="3"/>
      <c r="I125" s="3"/>
    </row>
    <row r="126" spans="1:9" hidden="1">
      <c r="B126" s="204" t="s">
        <v>256</v>
      </c>
      <c r="C126" s="205">
        <f>'統計表（コピペ）'!D215</f>
        <v>45.4</v>
      </c>
      <c r="D126" s="205">
        <f>'統計表（コピペ）'!E215</f>
        <v>52.300000000000011</v>
      </c>
      <c r="E126" s="205">
        <f>'統計表（コピペ）'!F215</f>
        <v>2.2999999999999998</v>
      </c>
      <c r="F126" s="3"/>
      <c r="G126" s="3"/>
      <c r="H126" s="3"/>
      <c r="I126" s="3"/>
    </row>
    <row r="127" spans="1:9" hidden="1">
      <c r="B127" s="204" t="s">
        <v>257</v>
      </c>
      <c r="C127" s="205">
        <f>'統計表（コピペ）'!D216</f>
        <v>58.2</v>
      </c>
      <c r="D127" s="205">
        <f>'統計表（コピペ）'!E216</f>
        <v>39.700000000000003</v>
      </c>
      <c r="E127" s="205">
        <f>'統計表（コピペ）'!F216</f>
        <v>2.1</v>
      </c>
      <c r="F127" s="3"/>
      <c r="G127" s="3"/>
      <c r="H127" s="3"/>
      <c r="I127" s="3"/>
    </row>
    <row r="128" spans="1:9" hidden="1">
      <c r="B128" s="204" t="s">
        <v>258</v>
      </c>
      <c r="C128" s="205">
        <f>'統計表（コピペ）'!D217</f>
        <v>38.4</v>
      </c>
      <c r="D128" s="205">
        <f>'統計表（コピペ）'!E217</f>
        <v>59.7</v>
      </c>
      <c r="E128" s="205">
        <f>'統計表（コピペ）'!F217</f>
        <v>1.9</v>
      </c>
      <c r="F128" s="3"/>
      <c r="G128" s="3"/>
      <c r="H128" s="3"/>
      <c r="I128" s="3"/>
    </row>
    <row r="129" spans="1:9" hidden="1">
      <c r="C129" s="1" t="s">
        <v>10</v>
      </c>
      <c r="D129" s="1" t="s">
        <v>11</v>
      </c>
      <c r="E129" s="1" t="s">
        <v>4</v>
      </c>
      <c r="F129" s="3"/>
      <c r="G129" s="3"/>
      <c r="H129" s="3"/>
      <c r="I129" s="3"/>
    </row>
    <row r="130" spans="1:9" hidden="1">
      <c r="B130" s="204" t="s">
        <v>259</v>
      </c>
      <c r="C130" s="205">
        <f>'統計表（コピペ）'!$D$213</f>
        <v>47.6</v>
      </c>
      <c r="D130" s="205">
        <f>'統計表（コピペ）'!$E$213</f>
        <v>50.4</v>
      </c>
      <c r="E130" s="205">
        <f>'統計表（コピペ）'!$F$213</f>
        <v>2</v>
      </c>
      <c r="F130" s="3"/>
      <c r="G130" s="3"/>
      <c r="H130" s="3"/>
      <c r="I130" s="3"/>
    </row>
    <row r="131" spans="1:9" hidden="1">
      <c r="B131" s="204" t="s">
        <v>260</v>
      </c>
      <c r="C131" s="205">
        <f>'統計表（コピペ）'!D218</f>
        <v>46.1</v>
      </c>
      <c r="D131" s="205">
        <f>'統計表（コピペ）'!E218</f>
        <v>52.199999999999996</v>
      </c>
      <c r="E131" s="205">
        <f>'統計表（コピペ）'!F218</f>
        <v>1.7</v>
      </c>
      <c r="F131" s="3"/>
      <c r="G131" s="3"/>
      <c r="H131" s="3"/>
      <c r="I131" s="3"/>
    </row>
    <row r="132" spans="1:9" hidden="1">
      <c r="B132" s="204" t="s">
        <v>261</v>
      </c>
      <c r="C132" s="205">
        <f>'統計表（コピペ）'!D219</f>
        <v>48.8</v>
      </c>
      <c r="D132" s="205">
        <f>'統計表（コピペ）'!E219</f>
        <v>49</v>
      </c>
      <c r="E132" s="205">
        <f>'統計表（コピペ）'!F219</f>
        <v>2.2000000000000002</v>
      </c>
      <c r="F132" s="3"/>
      <c r="G132" s="3"/>
      <c r="H132" s="3"/>
      <c r="I132" s="3"/>
    </row>
    <row r="133" spans="1:9" hidden="1">
      <c r="C133" s="1" t="s">
        <v>10</v>
      </c>
      <c r="D133" s="1" t="s">
        <v>11</v>
      </c>
      <c r="E133" s="1" t="s">
        <v>4</v>
      </c>
      <c r="F133" s="3"/>
      <c r="G133" s="3"/>
      <c r="H133" s="3"/>
      <c r="I133" s="3"/>
    </row>
    <row r="134" spans="1:9" hidden="1">
      <c r="B134" s="204" t="s">
        <v>262</v>
      </c>
      <c r="C134" s="205">
        <f>'統計表（コピペ）'!$D$213</f>
        <v>47.6</v>
      </c>
      <c r="D134" s="205">
        <f>'統計表（コピペ）'!$E$213</f>
        <v>50.4</v>
      </c>
      <c r="E134" s="205">
        <f>'統計表（コピペ）'!$F$213</f>
        <v>2</v>
      </c>
      <c r="F134" s="3"/>
      <c r="G134" s="3"/>
      <c r="H134" s="3"/>
      <c r="I134" s="3"/>
    </row>
    <row r="135" spans="1:9" hidden="1">
      <c r="B135" s="204" t="s">
        <v>263</v>
      </c>
      <c r="C135" s="205">
        <f>'統計表（コピペ）'!D221</f>
        <v>30.8</v>
      </c>
      <c r="D135" s="205">
        <f>'統計表（コピペ）'!E221</f>
        <v>66.100000000000009</v>
      </c>
      <c r="E135" s="205">
        <f>'統計表（コピペ）'!F221</f>
        <v>3.1</v>
      </c>
      <c r="F135" s="3"/>
      <c r="G135" s="3"/>
      <c r="H135" s="3"/>
      <c r="I135" s="3"/>
    </row>
    <row r="136" spans="1:9" hidden="1">
      <c r="B136" s="204" t="s">
        <v>264</v>
      </c>
      <c r="C136" s="205">
        <f>'統計表（コピペ）'!D222</f>
        <v>27.7</v>
      </c>
      <c r="D136" s="205">
        <f>'統計表（コピペ）'!E222</f>
        <v>72.3</v>
      </c>
      <c r="E136" s="205">
        <f>'統計表（コピペ）'!F222</f>
        <v>0</v>
      </c>
      <c r="F136" s="3"/>
      <c r="G136" s="3"/>
      <c r="H136" s="3"/>
      <c r="I136" s="3"/>
    </row>
    <row r="137" spans="1:9" hidden="1">
      <c r="B137" s="204" t="s">
        <v>265</v>
      </c>
      <c r="C137" s="205">
        <f>'統計表（コピペ）'!D223</f>
        <v>45</v>
      </c>
      <c r="D137" s="205">
        <f>'統計表（コピペ）'!E223</f>
        <v>53.4</v>
      </c>
      <c r="E137" s="205">
        <f>'統計表（コピペ）'!F223</f>
        <v>1.6</v>
      </c>
      <c r="F137" s="3"/>
      <c r="G137" s="3"/>
      <c r="H137" s="3"/>
      <c r="I137" s="3"/>
    </row>
    <row r="138" spans="1:9" hidden="1">
      <c r="B138" s="204" t="s">
        <v>266</v>
      </c>
      <c r="C138" s="205">
        <f>'統計表（コピペ）'!D224</f>
        <v>49.6</v>
      </c>
      <c r="D138" s="205">
        <f>'統計表（コピペ）'!E224</f>
        <v>49.699999999999989</v>
      </c>
      <c r="E138" s="205">
        <f>'統計表（コピペ）'!F224</f>
        <v>0.7</v>
      </c>
      <c r="F138" s="3"/>
      <c r="G138" s="3"/>
      <c r="H138" s="3"/>
      <c r="I138" s="3"/>
    </row>
    <row r="139" spans="1:9" hidden="1">
      <c r="B139" s="204" t="s">
        <v>267</v>
      </c>
      <c r="C139" s="205">
        <f>'統計表（コピペ）'!D225</f>
        <v>53.6</v>
      </c>
      <c r="D139" s="205">
        <f>'統計表（コピペ）'!E225</f>
        <v>45.9</v>
      </c>
      <c r="E139" s="205">
        <f>'統計表（コピペ）'!F225</f>
        <v>0.5</v>
      </c>
      <c r="F139" s="3"/>
      <c r="G139" s="3"/>
      <c r="H139" s="3"/>
      <c r="I139" s="3"/>
    </row>
    <row r="140" spans="1:9" hidden="1">
      <c r="B140" s="204" t="s">
        <v>268</v>
      </c>
      <c r="C140" s="205">
        <f>'統計表（コピペ）'!D226</f>
        <v>52.2</v>
      </c>
      <c r="D140" s="205">
        <f>'統計表（コピペ）'!E226</f>
        <v>46.5</v>
      </c>
      <c r="E140" s="205">
        <f>'統計表（コピペ）'!F226</f>
        <v>1.3</v>
      </c>
      <c r="F140" s="3"/>
      <c r="G140" s="3"/>
      <c r="H140" s="3"/>
      <c r="I140" s="3"/>
    </row>
    <row r="141" spans="1:9" hidden="1">
      <c r="B141" s="204" t="s">
        <v>269</v>
      </c>
      <c r="C141" s="205">
        <f>'統計表（コピペ）'!D227</f>
        <v>46.1</v>
      </c>
      <c r="D141" s="205">
        <f>'統計表（コピペ）'!E227</f>
        <v>50.1</v>
      </c>
      <c r="E141" s="205">
        <f>'統計表（コピペ）'!F227</f>
        <v>3.8</v>
      </c>
      <c r="F141" s="3"/>
      <c r="G141" s="3"/>
      <c r="H141" s="3"/>
      <c r="I141" s="3"/>
    </row>
    <row r="142" spans="1:9" hidden="1">
      <c r="A142" s="1" t="s">
        <v>883</v>
      </c>
      <c r="C142" s="3"/>
      <c r="D142" s="3"/>
      <c r="E142" s="3"/>
      <c r="F142" s="3"/>
      <c r="G142" s="3"/>
      <c r="H142" s="3"/>
      <c r="I142" s="3"/>
    </row>
    <row r="143" spans="1:9" hidden="1">
      <c r="C143" s="1" t="s">
        <v>95</v>
      </c>
      <c r="D143" s="1" t="s">
        <v>96</v>
      </c>
      <c r="E143" s="1" t="s">
        <v>4</v>
      </c>
      <c r="F143" s="3"/>
      <c r="G143" s="3"/>
      <c r="H143" s="3"/>
      <c r="I143" s="3"/>
    </row>
    <row r="144" spans="1:9" hidden="1">
      <c r="B144" s="204" t="s">
        <v>254</v>
      </c>
      <c r="C144" s="205">
        <f>'統計表（コピペ）'!$D$249+'統計表（コピペ）'!$E$249</f>
        <v>49.900000000000006</v>
      </c>
      <c r="D144" s="205">
        <f>'統計表（コピペ）'!$F$249</f>
        <v>43.8</v>
      </c>
      <c r="E144" s="205">
        <f>'統計表（コピペ）'!$G$249</f>
        <v>6.4</v>
      </c>
      <c r="F144" s="3"/>
      <c r="G144" s="3"/>
      <c r="H144" s="3"/>
      <c r="I144" s="3"/>
    </row>
    <row r="145" spans="2:9" hidden="1">
      <c r="B145" s="204" t="s">
        <v>255</v>
      </c>
      <c r="C145" s="205">
        <f>'統計表（コピペ）'!D250+'統計表（コピペ）'!E250</f>
        <v>51.2</v>
      </c>
      <c r="D145" s="205">
        <f>'統計表（コピペ）'!F250</f>
        <v>43.1</v>
      </c>
      <c r="E145" s="205">
        <f>'統計表（コピペ）'!G250</f>
        <v>5.6</v>
      </c>
      <c r="F145" s="3"/>
      <c r="G145" s="3"/>
      <c r="H145" s="3"/>
      <c r="I145" s="3"/>
    </row>
    <row r="146" spans="2:9" hidden="1">
      <c r="B146" s="204" t="s">
        <v>256</v>
      </c>
      <c r="C146" s="205">
        <f>'統計表（コピペ）'!D251+'統計表（コピペ）'!E251</f>
        <v>40.5</v>
      </c>
      <c r="D146" s="205">
        <f>'統計表（コピペ）'!F251</f>
        <v>51.8</v>
      </c>
      <c r="E146" s="205">
        <f>'統計表（コピペ）'!G251</f>
        <v>7.6</v>
      </c>
      <c r="F146" s="3"/>
      <c r="G146" s="3"/>
      <c r="H146" s="3"/>
      <c r="I146" s="3"/>
    </row>
    <row r="147" spans="2:9" hidden="1">
      <c r="B147" s="204" t="s">
        <v>257</v>
      </c>
      <c r="C147" s="205">
        <f>'統計表（コピペ）'!D252+'統計表（コピペ）'!E252</f>
        <v>48.9</v>
      </c>
      <c r="D147" s="205">
        <f>'統計表（コピペ）'!F252</f>
        <v>43.4</v>
      </c>
      <c r="E147" s="205">
        <f>'統計表（コピペ）'!G252</f>
        <v>7.6</v>
      </c>
      <c r="F147" s="3"/>
      <c r="G147" s="3"/>
      <c r="H147" s="3"/>
      <c r="I147" s="3"/>
    </row>
    <row r="148" spans="2:9" hidden="1">
      <c r="B148" s="204" t="s">
        <v>258</v>
      </c>
      <c r="C148" s="205">
        <f>'統計表（コピペ）'!D253+'統計表（コピペ）'!E253</f>
        <v>46.5</v>
      </c>
      <c r="D148" s="205">
        <f>'統計表（コピペ）'!F253</f>
        <v>46.2</v>
      </c>
      <c r="E148" s="205">
        <f>'統計表（コピペ）'!G253</f>
        <v>7.3</v>
      </c>
      <c r="F148" s="3"/>
      <c r="G148" s="3"/>
      <c r="H148" s="3"/>
      <c r="I148" s="3"/>
    </row>
    <row r="149" spans="2:9" hidden="1">
      <c r="C149" s="1" t="s">
        <v>95</v>
      </c>
      <c r="D149" s="1" t="s">
        <v>96</v>
      </c>
      <c r="E149" s="1" t="s">
        <v>4</v>
      </c>
      <c r="F149" s="3"/>
      <c r="G149" s="3"/>
      <c r="H149" s="3"/>
      <c r="I149" s="3"/>
    </row>
    <row r="150" spans="2:9" hidden="1">
      <c r="B150" s="204" t="s">
        <v>259</v>
      </c>
      <c r="C150" s="205">
        <f>'統計表（コピペ）'!$D$249+'統計表（コピペ）'!$E$249</f>
        <v>49.900000000000006</v>
      </c>
      <c r="D150" s="205">
        <f>'統計表（コピペ）'!$F$249</f>
        <v>43.8</v>
      </c>
      <c r="E150" s="205">
        <f>'統計表（コピペ）'!$G$249</f>
        <v>6.4</v>
      </c>
      <c r="F150" s="3"/>
      <c r="G150" s="3"/>
      <c r="H150" s="3"/>
      <c r="I150" s="3"/>
    </row>
    <row r="151" spans="2:9" hidden="1">
      <c r="B151" s="204" t="s">
        <v>260</v>
      </c>
      <c r="C151" s="205">
        <f>'統計表（コピペ）'!D254+'統計表（コピペ）'!E254</f>
        <v>47.900000000000006</v>
      </c>
      <c r="D151" s="205">
        <f>'統計表（コピペ）'!F254</f>
        <v>46.3</v>
      </c>
      <c r="E151" s="205">
        <f>'統計表（コピペ）'!G254</f>
        <v>5.7</v>
      </c>
      <c r="F151" s="3"/>
      <c r="G151" s="3"/>
      <c r="H151" s="3"/>
      <c r="I151" s="3"/>
    </row>
    <row r="152" spans="2:9" hidden="1">
      <c r="B152" s="204" t="s">
        <v>261</v>
      </c>
      <c r="C152" s="205">
        <f>'統計表（コピペ）'!D255+'統計表（コピペ）'!E255</f>
        <v>51.4</v>
      </c>
      <c r="D152" s="205">
        <f>'統計表（コピペ）'!F255</f>
        <v>41.7</v>
      </c>
      <c r="E152" s="205">
        <f>'統計表（コピペ）'!G255</f>
        <v>6.9</v>
      </c>
      <c r="F152" s="3"/>
      <c r="G152" s="3"/>
      <c r="H152" s="3"/>
      <c r="I152" s="3"/>
    </row>
    <row r="153" spans="2:9" hidden="1">
      <c r="C153" s="1" t="s">
        <v>95</v>
      </c>
      <c r="D153" s="1" t="s">
        <v>96</v>
      </c>
      <c r="E153" s="1" t="s">
        <v>4</v>
      </c>
      <c r="F153" s="3"/>
      <c r="G153" s="3"/>
      <c r="H153" s="3"/>
      <c r="I153" s="3"/>
    </row>
    <row r="154" spans="2:9" hidden="1">
      <c r="B154" s="204" t="s">
        <v>262</v>
      </c>
      <c r="C154" s="205">
        <f>'統計表（コピペ）'!$D$249+'統計表（コピペ）'!$E$249</f>
        <v>49.900000000000006</v>
      </c>
      <c r="D154" s="205">
        <f>'統計表（コピペ）'!$F$249</f>
        <v>43.8</v>
      </c>
      <c r="E154" s="205">
        <f>'統計表（コピペ）'!$G$249</f>
        <v>6.4</v>
      </c>
      <c r="F154" s="3"/>
      <c r="G154" s="3"/>
      <c r="H154" s="3"/>
      <c r="I154" s="3"/>
    </row>
    <row r="155" spans="2:9" hidden="1">
      <c r="B155" s="204" t="s">
        <v>263</v>
      </c>
      <c r="C155" s="205">
        <f>'統計表（コピペ）'!D257+'統計表（コピペ）'!E257</f>
        <v>41</v>
      </c>
      <c r="D155" s="205">
        <f>'統計表（コピペ）'!F257</f>
        <v>55.7</v>
      </c>
      <c r="E155" s="205">
        <f>'統計表（コピペ）'!G257</f>
        <v>3.3</v>
      </c>
      <c r="F155" s="3"/>
      <c r="G155" s="3"/>
      <c r="H155" s="3"/>
      <c r="I155" s="3"/>
    </row>
    <row r="156" spans="2:9" hidden="1">
      <c r="B156" s="204" t="s">
        <v>264</v>
      </c>
      <c r="C156" s="205">
        <f>'統計表（コピペ）'!D258+'統計表（コピペ）'!E258</f>
        <v>43.099999999999994</v>
      </c>
      <c r="D156" s="205">
        <f>'統計表（コピペ）'!F258</f>
        <v>56.7</v>
      </c>
      <c r="E156" s="205">
        <f>'統計表（コピペ）'!G258</f>
        <v>0.2</v>
      </c>
      <c r="F156" s="3"/>
      <c r="G156" s="3"/>
      <c r="H156" s="3"/>
      <c r="I156" s="3"/>
    </row>
    <row r="157" spans="2:9" hidden="1">
      <c r="B157" s="204" t="s">
        <v>265</v>
      </c>
      <c r="C157" s="205">
        <f>'統計表（コピペ）'!D259+'統計表（コピペ）'!E259</f>
        <v>49.5</v>
      </c>
      <c r="D157" s="205">
        <f>'統計表（コピペ）'!F259</f>
        <v>48.5</v>
      </c>
      <c r="E157" s="205">
        <f>'統計表（コピペ）'!G259</f>
        <v>2.1</v>
      </c>
      <c r="F157" s="3"/>
      <c r="G157" s="3"/>
      <c r="H157" s="3"/>
      <c r="I157" s="3"/>
    </row>
    <row r="158" spans="2:9" hidden="1">
      <c r="B158" s="204" t="s">
        <v>266</v>
      </c>
      <c r="C158" s="205">
        <f>'統計表（コピペ）'!D260+'統計表（コピペ）'!E260</f>
        <v>51.5</v>
      </c>
      <c r="D158" s="205">
        <f>'統計表（コピペ）'!F260</f>
        <v>47.1</v>
      </c>
      <c r="E158" s="205">
        <f>'統計表（コピペ）'!G260</f>
        <v>1.3</v>
      </c>
      <c r="F158" s="3"/>
      <c r="G158" s="3"/>
      <c r="H158" s="3"/>
      <c r="I158" s="3"/>
    </row>
    <row r="159" spans="2:9" hidden="1">
      <c r="B159" s="204" t="s">
        <v>267</v>
      </c>
      <c r="C159" s="205">
        <f>'統計表（コピペ）'!D261+'統計表（コピペ）'!E261</f>
        <v>51.1</v>
      </c>
      <c r="D159" s="205">
        <f>'統計表（コピペ）'!F261</f>
        <v>46.9</v>
      </c>
      <c r="E159" s="205">
        <f>'統計表（コピペ）'!G261</f>
        <v>2</v>
      </c>
      <c r="F159" s="3"/>
      <c r="G159" s="3"/>
      <c r="H159" s="3"/>
      <c r="I159" s="3"/>
    </row>
    <row r="160" spans="2:9" hidden="1">
      <c r="B160" s="204" t="s">
        <v>268</v>
      </c>
      <c r="C160" s="205">
        <f>'統計表（コピペ）'!D262+'統計表（コピペ）'!E262</f>
        <v>50.699999999999996</v>
      </c>
      <c r="D160" s="205">
        <f>'統計表（コピペ）'!F262</f>
        <v>44.2</v>
      </c>
      <c r="E160" s="205">
        <f>'統計表（コピペ）'!G262</f>
        <v>5.2</v>
      </c>
      <c r="F160" s="3"/>
      <c r="G160" s="3"/>
      <c r="H160" s="3"/>
      <c r="I160" s="3"/>
    </row>
    <row r="161" spans="1:9" hidden="1">
      <c r="B161" s="204" t="s">
        <v>269</v>
      </c>
      <c r="C161" s="205">
        <f>'統計表（コピペ）'!D263+'統計表（コピペ）'!E263</f>
        <v>49.800000000000004</v>
      </c>
      <c r="D161" s="205">
        <f>'統計表（コピペ）'!F263</f>
        <v>37.4</v>
      </c>
      <c r="E161" s="205">
        <f>'統計表（コピペ）'!G263</f>
        <v>12.9</v>
      </c>
      <c r="F161" s="3"/>
      <c r="G161" s="3"/>
      <c r="H161" s="3"/>
      <c r="I161" s="3"/>
    </row>
    <row r="162" spans="1:9" hidden="1">
      <c r="A162" s="1" t="s">
        <v>884</v>
      </c>
      <c r="C162" s="3"/>
      <c r="D162" s="3"/>
      <c r="E162" s="3"/>
      <c r="F162" s="3"/>
      <c r="G162" s="3"/>
      <c r="H162" s="3"/>
      <c r="I162" s="3"/>
    </row>
    <row r="163" spans="1:9" hidden="1">
      <c r="C163" s="1" t="s">
        <v>95</v>
      </c>
      <c r="D163" s="1" t="s">
        <v>96</v>
      </c>
      <c r="E163" s="1" t="s">
        <v>4</v>
      </c>
      <c r="F163" s="3"/>
      <c r="G163" s="3"/>
      <c r="H163" s="3"/>
      <c r="I163" s="3"/>
    </row>
    <row r="164" spans="1:9" hidden="1">
      <c r="B164" s="204" t="s">
        <v>254</v>
      </c>
      <c r="C164" s="205">
        <f>'統計表（コピペ）'!$D$283+'統計表（コピペ）'!$E$283</f>
        <v>72.099999999999994</v>
      </c>
      <c r="D164" s="205">
        <f>'統計表（コピペ）'!$F$283</f>
        <v>18</v>
      </c>
      <c r="E164" s="205">
        <f>'統計表（コピペ）'!$G$283</f>
        <v>10</v>
      </c>
      <c r="F164" s="3"/>
      <c r="G164" s="3"/>
      <c r="H164" s="3"/>
      <c r="I164" s="3"/>
    </row>
    <row r="165" spans="1:9" hidden="1">
      <c r="B165" s="204" t="s">
        <v>255</v>
      </c>
      <c r="C165" s="205">
        <f>'統計表（コピペ）'!D284+'統計表（コピペ）'!E284</f>
        <v>73</v>
      </c>
      <c r="D165" s="205">
        <f>'統計表（コピペ）'!F284</f>
        <v>18.100000000000001</v>
      </c>
      <c r="E165" s="205">
        <f>'統計表（コピペ）'!G284</f>
        <v>8.9</v>
      </c>
      <c r="F165" s="3"/>
      <c r="G165" s="3"/>
      <c r="H165" s="3"/>
      <c r="I165" s="3"/>
    </row>
    <row r="166" spans="1:9" hidden="1">
      <c r="B166" s="204" t="s">
        <v>256</v>
      </c>
      <c r="C166" s="205">
        <f>'統計表（コピペ）'!D285+'統計表（コピペ）'!E285</f>
        <v>71.900000000000006</v>
      </c>
      <c r="D166" s="205">
        <f>'統計表（コピペ）'!F285</f>
        <v>18.100000000000001</v>
      </c>
      <c r="E166" s="205">
        <f>'統計表（コピペ）'!G285</f>
        <v>10</v>
      </c>
    </row>
    <row r="167" spans="1:9" hidden="1">
      <c r="B167" s="204" t="s">
        <v>257</v>
      </c>
      <c r="C167" s="205">
        <f>'統計表（コピペ）'!D286+'統計表（コピペ）'!E286</f>
        <v>70.5</v>
      </c>
      <c r="D167" s="205">
        <f>'統計表（コピペ）'!F286</f>
        <v>17.2</v>
      </c>
      <c r="E167" s="205">
        <f>'統計表（コピペ）'!G286</f>
        <v>12.3</v>
      </c>
    </row>
    <row r="168" spans="1:9" hidden="1">
      <c r="B168" s="204" t="s">
        <v>258</v>
      </c>
      <c r="C168" s="205">
        <f>'統計表（コピペ）'!D287+'統計表（コピペ）'!E287</f>
        <v>70.7</v>
      </c>
      <c r="D168" s="205">
        <f>'統計表（コピペ）'!F287</f>
        <v>17.7</v>
      </c>
      <c r="E168" s="205">
        <f>'統計表（コピペ）'!G287</f>
        <v>11.6</v>
      </c>
    </row>
    <row r="169" spans="1:9" hidden="1">
      <c r="C169" s="1" t="s">
        <v>95</v>
      </c>
      <c r="D169" s="1" t="s">
        <v>96</v>
      </c>
      <c r="E169" s="1" t="s">
        <v>4</v>
      </c>
    </row>
    <row r="170" spans="1:9" hidden="1">
      <c r="B170" s="204" t="s">
        <v>259</v>
      </c>
      <c r="C170" s="205">
        <f>'統計表（コピペ）'!$D$283+'統計表（コピペ）'!$E$283</f>
        <v>72.099999999999994</v>
      </c>
      <c r="D170" s="205">
        <f>'統計表（コピペ）'!$F$283</f>
        <v>18</v>
      </c>
      <c r="E170" s="205">
        <f>'統計表（コピペ）'!$G$283</f>
        <v>10</v>
      </c>
    </row>
    <row r="171" spans="1:9" hidden="1">
      <c r="B171" s="204" t="s">
        <v>260</v>
      </c>
      <c r="C171" s="205">
        <f>'統計表（コピペ）'!D288+'統計表（コピペ）'!E288</f>
        <v>72.8</v>
      </c>
      <c r="D171" s="205">
        <f>'統計表（コピペ）'!F288</f>
        <v>19.5</v>
      </c>
      <c r="E171" s="205">
        <f>'統計表（コピペ）'!G288</f>
        <v>7.7</v>
      </c>
    </row>
    <row r="172" spans="1:9" hidden="1">
      <c r="B172" s="204" t="s">
        <v>261</v>
      </c>
      <c r="C172" s="205">
        <f>'統計表（コピペ）'!D289+'統計表（コピペ）'!E289</f>
        <v>76.8</v>
      </c>
      <c r="D172" s="205">
        <f>'統計表（コピペ）'!F289</f>
        <v>11</v>
      </c>
      <c r="E172" s="205">
        <f>'統計表（コピペ）'!G289</f>
        <v>12.2</v>
      </c>
    </row>
    <row r="173" spans="1:9" hidden="1">
      <c r="C173" s="1" t="s">
        <v>95</v>
      </c>
      <c r="D173" s="1" t="s">
        <v>96</v>
      </c>
      <c r="E173" s="1" t="s">
        <v>4</v>
      </c>
    </row>
    <row r="174" spans="1:9" hidden="1">
      <c r="B174" s="204" t="s">
        <v>262</v>
      </c>
      <c r="C174" s="205">
        <f>'統計表（コピペ）'!$D$283+'統計表（コピペ）'!$E$283</f>
        <v>72.099999999999994</v>
      </c>
      <c r="D174" s="205">
        <f>'統計表（コピペ）'!$F$283</f>
        <v>18</v>
      </c>
      <c r="E174" s="205">
        <f>'統計表（コピペ）'!$G$283</f>
        <v>10</v>
      </c>
    </row>
    <row r="175" spans="1:9" hidden="1">
      <c r="B175" s="204" t="s">
        <v>263</v>
      </c>
      <c r="C175" s="205">
        <f>'統計表（コピペ）'!D291+'統計表（コピペ）'!E291</f>
        <v>68.8</v>
      </c>
      <c r="D175" s="205">
        <f>'統計表（コピペ）'!F291</f>
        <v>21.3</v>
      </c>
      <c r="E175" s="205">
        <f>'統計表（コピペ）'!G291</f>
        <v>10</v>
      </c>
    </row>
    <row r="176" spans="1:9" hidden="1">
      <c r="B176" s="204" t="s">
        <v>264</v>
      </c>
      <c r="C176" s="205">
        <f>'統計表（コピペ）'!D292+'統計表（コピペ）'!E292</f>
        <v>76.599999999999994</v>
      </c>
      <c r="D176" s="205">
        <f>'統計表（コピペ）'!F292</f>
        <v>21.9</v>
      </c>
      <c r="E176" s="205">
        <f>'統計表（コピペ）'!G292</f>
        <v>1.6</v>
      </c>
    </row>
    <row r="177" spans="1:5" hidden="1">
      <c r="B177" s="204" t="s">
        <v>265</v>
      </c>
      <c r="C177" s="205">
        <f>'統計表（コピペ）'!D293+'統計表（コピペ）'!E293</f>
        <v>77.5</v>
      </c>
      <c r="D177" s="205">
        <f>'統計表（コピペ）'!F293</f>
        <v>21</v>
      </c>
      <c r="E177" s="205">
        <f>'統計表（コピペ）'!G293</f>
        <v>1.4</v>
      </c>
    </row>
    <row r="178" spans="1:5" hidden="1">
      <c r="B178" s="204" t="s">
        <v>266</v>
      </c>
      <c r="C178" s="205">
        <f>'統計表（コピペ）'!D294+'統計表（コピペ）'!E294</f>
        <v>78.5</v>
      </c>
      <c r="D178" s="205">
        <f>'統計表（コピペ）'!F294</f>
        <v>19.5</v>
      </c>
      <c r="E178" s="205">
        <f>'統計表（コピペ）'!G294</f>
        <v>1.9</v>
      </c>
    </row>
    <row r="179" spans="1:5" hidden="1">
      <c r="B179" s="204" t="s">
        <v>267</v>
      </c>
      <c r="C179" s="205">
        <f>'統計表（コピペ）'!D295+'統計表（コピペ）'!E295</f>
        <v>76.8</v>
      </c>
      <c r="D179" s="205">
        <f>'統計表（コピペ）'!F295</f>
        <v>19.5</v>
      </c>
      <c r="E179" s="205">
        <f>'統計表（コピペ）'!G295</f>
        <v>3.7</v>
      </c>
    </row>
    <row r="180" spans="1:5" hidden="1">
      <c r="B180" s="204" t="s">
        <v>268</v>
      </c>
      <c r="C180" s="205">
        <f>'統計表（コピペ）'!D296+'統計表（コピペ）'!E296</f>
        <v>74</v>
      </c>
      <c r="D180" s="205">
        <f>'統計表（コピペ）'!F296</f>
        <v>19.2</v>
      </c>
      <c r="E180" s="205">
        <f>'統計表（コピペ）'!G296</f>
        <v>6.8</v>
      </c>
    </row>
    <row r="181" spans="1:5" hidden="1">
      <c r="B181" s="204" t="s">
        <v>269</v>
      </c>
      <c r="C181" s="205">
        <f>'統計表（コピペ）'!D297+'統計表（コピペ）'!E297</f>
        <v>64</v>
      </c>
      <c r="D181" s="205">
        <f>'統計表（コピペ）'!F297</f>
        <v>14.4</v>
      </c>
      <c r="E181" s="205">
        <f>'統計表（コピペ）'!G297</f>
        <v>21.6</v>
      </c>
    </row>
    <row r="182" spans="1:5" hidden="1">
      <c r="A182" s="1" t="s">
        <v>885</v>
      </c>
      <c r="C182" s="3"/>
      <c r="D182" s="3"/>
      <c r="E182" s="3"/>
    </row>
    <row r="183" spans="1:5" hidden="1">
      <c r="C183" s="1" t="s">
        <v>24</v>
      </c>
      <c r="D183" s="1" t="s">
        <v>25</v>
      </c>
      <c r="E183" s="1" t="s">
        <v>4</v>
      </c>
    </row>
    <row r="184" spans="1:5" hidden="1">
      <c r="B184" s="204" t="s">
        <v>254</v>
      </c>
      <c r="C184" s="205">
        <f>'統計表（コピペ）'!$D$320</f>
        <v>80.399999999999991</v>
      </c>
      <c r="D184" s="205">
        <f>'統計表（コピペ）'!$E$320</f>
        <v>18.2</v>
      </c>
      <c r="E184" s="205">
        <f>'統計表（コピペ）'!$F$320</f>
        <v>1.4</v>
      </c>
    </row>
    <row r="185" spans="1:5" hidden="1">
      <c r="B185" s="204" t="s">
        <v>255</v>
      </c>
      <c r="C185" s="205">
        <f>'統計表（コピペ）'!D321</f>
        <v>81.7</v>
      </c>
      <c r="D185" s="205">
        <f>'統計表（コピペ）'!E321</f>
        <v>17.2</v>
      </c>
      <c r="E185" s="205">
        <f>'統計表（コピペ）'!F321</f>
        <v>1.1000000000000001</v>
      </c>
    </row>
    <row r="186" spans="1:5" hidden="1">
      <c r="B186" s="204" t="s">
        <v>256</v>
      </c>
      <c r="C186" s="205">
        <f>'統計表（コピペ）'!D322</f>
        <v>79.300000000000011</v>
      </c>
      <c r="D186" s="205">
        <f>'統計表（コピペ）'!E322</f>
        <v>18.899999999999999</v>
      </c>
      <c r="E186" s="205">
        <f>'統計表（コピペ）'!F322</f>
        <v>1.8</v>
      </c>
    </row>
    <row r="187" spans="1:5" hidden="1">
      <c r="B187" s="204" t="s">
        <v>257</v>
      </c>
      <c r="C187" s="205">
        <f>'統計表（コピペ）'!D323</f>
        <v>81.3</v>
      </c>
      <c r="D187" s="205">
        <f>'統計表（コピペ）'!E323</f>
        <v>17.3</v>
      </c>
      <c r="E187" s="205">
        <f>'統計表（コピペ）'!F323</f>
        <v>1.4</v>
      </c>
    </row>
    <row r="188" spans="1:5" hidden="1">
      <c r="B188" s="204" t="s">
        <v>258</v>
      </c>
      <c r="C188" s="205">
        <f>'統計表（コピペ）'!D324</f>
        <v>77.8</v>
      </c>
      <c r="D188" s="205">
        <f>'統計表（コピペ）'!E324</f>
        <v>20.7</v>
      </c>
      <c r="E188" s="205">
        <f>'統計表（コピペ）'!F324</f>
        <v>1.5</v>
      </c>
    </row>
    <row r="189" spans="1:5" hidden="1">
      <c r="C189" s="1" t="s">
        <v>24</v>
      </c>
      <c r="D189" s="1" t="s">
        <v>25</v>
      </c>
      <c r="E189" s="1" t="s">
        <v>4</v>
      </c>
    </row>
    <row r="190" spans="1:5" hidden="1">
      <c r="B190" s="204" t="s">
        <v>259</v>
      </c>
      <c r="C190" s="205">
        <f>'統計表（コピペ）'!$D$320</f>
        <v>80.399999999999991</v>
      </c>
      <c r="D190" s="205">
        <f>'統計表（コピペ）'!$E$320</f>
        <v>18.2</v>
      </c>
      <c r="E190" s="205">
        <f>'統計表（コピペ）'!$F$320</f>
        <v>1.4</v>
      </c>
    </row>
    <row r="191" spans="1:5" hidden="1">
      <c r="B191" s="204" t="s">
        <v>260</v>
      </c>
      <c r="C191" s="205">
        <f>'統計表（コピペ）'!D325</f>
        <v>75.399999999999991</v>
      </c>
      <c r="D191" s="205">
        <f>'統計表（コピペ）'!E325</f>
        <v>23.2</v>
      </c>
      <c r="E191" s="205">
        <f>'統計表（コピペ）'!F325</f>
        <v>1.4</v>
      </c>
    </row>
    <row r="192" spans="1:5" hidden="1">
      <c r="B192" s="204" t="s">
        <v>261</v>
      </c>
      <c r="C192" s="205">
        <f>'統計表（コピペ）'!D326</f>
        <v>84.5</v>
      </c>
      <c r="D192" s="205">
        <f>'統計表（コピペ）'!E326</f>
        <v>14</v>
      </c>
      <c r="E192" s="205">
        <f>'統計表（コピペ）'!F326</f>
        <v>1.5</v>
      </c>
    </row>
    <row r="193" spans="1:9" hidden="1">
      <c r="C193" s="1" t="s">
        <v>24</v>
      </c>
      <c r="D193" s="1" t="s">
        <v>25</v>
      </c>
      <c r="E193" s="1" t="s">
        <v>4</v>
      </c>
    </row>
    <row r="194" spans="1:9" hidden="1">
      <c r="B194" s="204" t="s">
        <v>262</v>
      </c>
      <c r="C194" s="205">
        <f>'統計表（コピペ）'!$D$320</f>
        <v>80.399999999999991</v>
      </c>
      <c r="D194" s="205">
        <f>'統計表（コピペ）'!$E$320</f>
        <v>18.2</v>
      </c>
      <c r="E194" s="205">
        <f>'統計表（コピペ）'!$F$320</f>
        <v>1.4</v>
      </c>
    </row>
    <row r="195" spans="1:9" hidden="1">
      <c r="B195" s="204" t="s">
        <v>263</v>
      </c>
      <c r="C195" s="205">
        <f>'統計表（コピペ）'!D328</f>
        <v>62.7</v>
      </c>
      <c r="D195" s="205">
        <f>'統計表（コピペ）'!E328</f>
        <v>34.200000000000003</v>
      </c>
      <c r="E195" s="205">
        <f>'統計表（コピペ）'!F328</f>
        <v>3.1</v>
      </c>
    </row>
    <row r="196" spans="1:9" hidden="1">
      <c r="B196" s="204" t="s">
        <v>264</v>
      </c>
      <c r="C196" s="205">
        <f>'統計表（コピペ）'!D329</f>
        <v>66.7</v>
      </c>
      <c r="D196" s="205">
        <f>'統計表（コピペ）'!E329</f>
        <v>33.299999999999997</v>
      </c>
      <c r="E196" s="205">
        <f>'統計表（コピペ）'!F329</f>
        <v>0</v>
      </c>
    </row>
    <row r="197" spans="1:9" hidden="1">
      <c r="B197" s="204" t="s">
        <v>265</v>
      </c>
      <c r="C197" s="205">
        <f>'統計表（コピペ）'!D330</f>
        <v>81</v>
      </c>
      <c r="D197" s="205">
        <f>'統計表（コピペ）'!E330</f>
        <v>19</v>
      </c>
      <c r="E197" s="205">
        <f>'統計表（コピペ）'!F330</f>
        <v>0</v>
      </c>
    </row>
    <row r="198" spans="1:9" hidden="1">
      <c r="B198" s="204" t="s">
        <v>266</v>
      </c>
      <c r="C198" s="205">
        <f>'統計表（コピペ）'!D331</f>
        <v>82</v>
      </c>
      <c r="D198" s="205">
        <f>'統計表（コピペ）'!E331</f>
        <v>17.600000000000001</v>
      </c>
      <c r="E198" s="205">
        <f>'統計表（コピペ）'!F331</f>
        <v>0.4</v>
      </c>
    </row>
    <row r="199" spans="1:9" hidden="1">
      <c r="B199" s="204" t="s">
        <v>267</v>
      </c>
      <c r="C199" s="205">
        <f>'統計表（コピペ）'!D332</f>
        <v>83.600000000000009</v>
      </c>
      <c r="D199" s="205">
        <f>'統計表（コピペ）'!E332</f>
        <v>15.1</v>
      </c>
      <c r="E199" s="205">
        <f>'統計表（コピペ）'!F332</f>
        <v>1.3</v>
      </c>
    </row>
    <row r="200" spans="1:9" hidden="1">
      <c r="B200" s="204" t="s">
        <v>268</v>
      </c>
      <c r="C200" s="205">
        <f>'統計表（コピペ）'!D333</f>
        <v>83.100000000000009</v>
      </c>
      <c r="D200" s="205">
        <f>'統計表（コピペ）'!E333</f>
        <v>15.6</v>
      </c>
      <c r="E200" s="205">
        <f>'統計表（コピペ）'!F333</f>
        <v>1.3</v>
      </c>
    </row>
    <row r="201" spans="1:9" hidden="1">
      <c r="B201" s="204" t="s">
        <v>269</v>
      </c>
      <c r="C201" s="205">
        <f>'統計表（コピペ）'!D334</f>
        <v>79.599999999999994</v>
      </c>
      <c r="D201" s="205">
        <f>'統計表（コピペ）'!E334</f>
        <v>18</v>
      </c>
      <c r="E201" s="205">
        <f>'統計表（コピペ）'!F334</f>
        <v>2.4</v>
      </c>
    </row>
    <row r="202" spans="1:9" hidden="1">
      <c r="A202" s="1" t="s">
        <v>886</v>
      </c>
      <c r="C202" s="3"/>
      <c r="D202" s="3"/>
      <c r="E202" s="3"/>
      <c r="F202" s="3"/>
      <c r="G202" s="3"/>
      <c r="H202" s="3"/>
      <c r="I202" s="3"/>
    </row>
    <row r="203" spans="1:9" hidden="1">
      <c r="C203" s="1" t="s">
        <v>8</v>
      </c>
      <c r="D203" s="1" t="s">
        <v>273</v>
      </c>
      <c r="E203" s="1" t="s">
        <v>4</v>
      </c>
      <c r="F203" s="3"/>
      <c r="G203" s="3"/>
      <c r="H203" s="3"/>
      <c r="I203" s="3"/>
    </row>
    <row r="204" spans="1:9" hidden="1">
      <c r="B204" s="204" t="s">
        <v>254</v>
      </c>
      <c r="C204" s="205">
        <f>'統計表（コピペ）'!$D$356</f>
        <v>26.4</v>
      </c>
      <c r="D204" s="205">
        <f>'統計表（コピペ）'!$E$356</f>
        <v>72.400000000000006</v>
      </c>
      <c r="E204" s="205">
        <f>'統計表（コピペ）'!$F$356</f>
        <v>1.2</v>
      </c>
      <c r="F204" s="3"/>
      <c r="G204" s="3"/>
      <c r="H204" s="3"/>
      <c r="I204" s="3"/>
    </row>
    <row r="205" spans="1:9" hidden="1">
      <c r="B205" s="204" t="s">
        <v>255</v>
      </c>
      <c r="C205" s="205">
        <f>'統計表（コピペ）'!D357</f>
        <v>31.1</v>
      </c>
      <c r="D205" s="205">
        <f>'統計表（コピペ）'!E357</f>
        <v>68.199999999999989</v>
      </c>
      <c r="E205" s="205">
        <f>'統計表（コピペ）'!F357</f>
        <v>0.7</v>
      </c>
      <c r="F205" s="3"/>
      <c r="G205" s="3"/>
      <c r="H205" s="3"/>
      <c r="I205" s="3"/>
    </row>
    <row r="206" spans="1:9" hidden="1">
      <c r="B206" s="204" t="s">
        <v>256</v>
      </c>
      <c r="C206" s="205">
        <f>'統計表（コピペ）'!D358</f>
        <v>23.7</v>
      </c>
      <c r="D206" s="205">
        <f>'統計表（コピペ）'!E358</f>
        <v>74.899999999999991</v>
      </c>
      <c r="E206" s="205">
        <f>'統計表（コピペ）'!F358</f>
        <v>1.4</v>
      </c>
      <c r="F206" s="3"/>
      <c r="G206" s="3"/>
      <c r="H206" s="3"/>
      <c r="I206" s="3"/>
    </row>
    <row r="207" spans="1:9" hidden="1">
      <c r="B207" s="204" t="s">
        <v>257</v>
      </c>
      <c r="C207" s="205">
        <f>'統計表（コピペ）'!D359</f>
        <v>19.899999999999999</v>
      </c>
      <c r="D207" s="205">
        <f>'統計表（コピペ）'!E359</f>
        <v>78.199999999999989</v>
      </c>
      <c r="E207" s="205">
        <f>'統計表（コピペ）'!F359</f>
        <v>1.9</v>
      </c>
      <c r="F207" s="3"/>
      <c r="G207" s="3"/>
      <c r="H207" s="3"/>
      <c r="I207" s="3"/>
    </row>
    <row r="208" spans="1:9" hidden="1">
      <c r="B208" s="204" t="s">
        <v>258</v>
      </c>
      <c r="C208" s="205">
        <f>'統計表（コピペ）'!D360</f>
        <v>28.7</v>
      </c>
      <c r="D208" s="205">
        <f>'統計表（コピペ）'!E360</f>
        <v>69.599999999999994</v>
      </c>
      <c r="E208" s="205">
        <f>'統計表（コピペ）'!F360</f>
        <v>1.7</v>
      </c>
      <c r="F208" s="3"/>
      <c r="G208" s="3"/>
      <c r="H208" s="3"/>
      <c r="I208" s="3"/>
    </row>
    <row r="209" spans="1:9" hidden="1">
      <c r="C209" s="1" t="s">
        <v>8</v>
      </c>
      <c r="D209" s="1" t="s">
        <v>273</v>
      </c>
      <c r="E209" s="1" t="s">
        <v>4</v>
      </c>
      <c r="F209" s="3"/>
      <c r="G209" s="3"/>
      <c r="H209" s="3"/>
      <c r="I209" s="3"/>
    </row>
    <row r="210" spans="1:9" hidden="1">
      <c r="B210" s="204" t="s">
        <v>259</v>
      </c>
      <c r="C210" s="205">
        <f>'統計表（コピペ）'!$D$356</f>
        <v>26.4</v>
      </c>
      <c r="D210" s="205">
        <f>'統計表（コピペ）'!$E$356</f>
        <v>72.400000000000006</v>
      </c>
      <c r="E210" s="205">
        <f>'統計表（コピペ）'!$F$356</f>
        <v>1.2</v>
      </c>
      <c r="F210" s="3"/>
      <c r="G210" s="3"/>
      <c r="H210" s="3"/>
      <c r="I210" s="3"/>
    </row>
    <row r="211" spans="1:9" hidden="1">
      <c r="B211" s="204" t="s">
        <v>260</v>
      </c>
      <c r="C211" s="205">
        <f>'統計表（コピペ）'!D361</f>
        <v>20.9</v>
      </c>
      <c r="D211" s="205">
        <f>'統計表（コピペ）'!E361</f>
        <v>78.3</v>
      </c>
      <c r="E211" s="205">
        <f>'統計表（コピペ）'!F361</f>
        <v>0.8</v>
      </c>
      <c r="F211" s="3"/>
      <c r="G211" s="3"/>
      <c r="H211" s="3"/>
      <c r="I211" s="3"/>
    </row>
    <row r="212" spans="1:9" hidden="1">
      <c r="B212" s="204" t="s">
        <v>261</v>
      </c>
      <c r="C212" s="205">
        <f>'統計表（コピペ）'!D362</f>
        <v>31</v>
      </c>
      <c r="D212" s="205">
        <f>'統計表（コピペ）'!E362</f>
        <v>67.400000000000006</v>
      </c>
      <c r="E212" s="205">
        <f>'統計表（コピペ）'!F362</f>
        <v>1.6</v>
      </c>
      <c r="F212" s="3"/>
      <c r="G212" s="3"/>
      <c r="H212" s="3"/>
      <c r="I212" s="3"/>
    </row>
    <row r="213" spans="1:9" hidden="1">
      <c r="C213" s="1" t="s">
        <v>8</v>
      </c>
      <c r="D213" s="1" t="s">
        <v>273</v>
      </c>
      <c r="E213" s="1" t="s">
        <v>4</v>
      </c>
      <c r="F213" s="3"/>
      <c r="G213" s="3"/>
      <c r="H213" s="3"/>
      <c r="I213" s="3"/>
    </row>
    <row r="214" spans="1:9" hidden="1">
      <c r="B214" s="204" t="s">
        <v>262</v>
      </c>
      <c r="C214" s="205">
        <f>'統計表（コピペ）'!$D$356</f>
        <v>26.4</v>
      </c>
      <c r="D214" s="205">
        <f>'統計表（コピペ）'!$E$356</f>
        <v>72.400000000000006</v>
      </c>
      <c r="E214" s="205">
        <f>'統計表（コピペ）'!$F$356</f>
        <v>1.2</v>
      </c>
      <c r="F214" s="3"/>
      <c r="G214" s="3"/>
      <c r="H214" s="3"/>
      <c r="I214" s="3"/>
    </row>
    <row r="215" spans="1:9" hidden="1">
      <c r="B215" s="204" t="s">
        <v>263</v>
      </c>
      <c r="C215" s="205">
        <f>'統計表（コピペ）'!D364</f>
        <v>9.1999999999999993</v>
      </c>
      <c r="D215" s="205">
        <f>'統計表（コピペ）'!E364</f>
        <v>90.8</v>
      </c>
      <c r="E215" s="205">
        <f>'統計表（コピペ）'!F364</f>
        <v>0</v>
      </c>
      <c r="F215" s="3"/>
      <c r="G215" s="3"/>
      <c r="H215" s="3"/>
      <c r="I215" s="3"/>
    </row>
    <row r="216" spans="1:9" hidden="1">
      <c r="B216" s="204" t="s">
        <v>264</v>
      </c>
      <c r="C216" s="205">
        <f>'統計表（コピペ）'!D365</f>
        <v>8.6</v>
      </c>
      <c r="D216" s="205">
        <f>'統計表（コピペ）'!E365</f>
        <v>91.4</v>
      </c>
      <c r="E216" s="205">
        <f>'統計表（コピペ）'!F365</f>
        <v>0</v>
      </c>
      <c r="F216" s="3"/>
      <c r="G216" s="3"/>
      <c r="H216" s="3"/>
      <c r="I216" s="3"/>
    </row>
    <row r="217" spans="1:9" hidden="1">
      <c r="B217" s="204" t="s">
        <v>265</v>
      </c>
      <c r="C217" s="205">
        <f>'統計表（コピペ）'!D366</f>
        <v>19</v>
      </c>
      <c r="D217" s="205">
        <f>'統計表（コピペ）'!E366</f>
        <v>80.599999999999994</v>
      </c>
      <c r="E217" s="205">
        <f>'統計表（コピペ）'!F366</f>
        <v>0.4</v>
      </c>
      <c r="F217" s="3"/>
      <c r="G217" s="3"/>
      <c r="H217" s="3"/>
      <c r="I217" s="3"/>
    </row>
    <row r="218" spans="1:9" hidden="1">
      <c r="B218" s="204" t="s">
        <v>266</v>
      </c>
      <c r="C218" s="205">
        <f>'統計表（コピペ）'!D367</f>
        <v>20.7</v>
      </c>
      <c r="D218" s="205">
        <f>'統計表（コピペ）'!E367</f>
        <v>79.3</v>
      </c>
      <c r="E218" s="205">
        <f>'統計表（コピペ）'!F367</f>
        <v>0</v>
      </c>
    </row>
    <row r="219" spans="1:9" hidden="1">
      <c r="B219" s="204" t="s">
        <v>267</v>
      </c>
      <c r="C219" s="205">
        <f>'統計表（コピペ）'!D368</f>
        <v>28.2</v>
      </c>
      <c r="D219" s="205">
        <f>'統計表（コピペ）'!E368</f>
        <v>71.2</v>
      </c>
      <c r="E219" s="205">
        <f>'統計表（コピペ）'!F368</f>
        <v>0.6</v>
      </c>
    </row>
    <row r="220" spans="1:9" hidden="1">
      <c r="B220" s="204" t="s">
        <v>268</v>
      </c>
      <c r="C220" s="205">
        <f>'統計表（コピペ）'!D369</f>
        <v>31.8</v>
      </c>
      <c r="D220" s="205">
        <f>'統計表（コピペ）'!E369</f>
        <v>67.900000000000006</v>
      </c>
      <c r="E220" s="205">
        <f>'統計表（コピペ）'!F369</f>
        <v>0.3</v>
      </c>
      <c r="F220" s="3"/>
      <c r="G220" s="3"/>
      <c r="H220" s="3"/>
      <c r="I220" s="3"/>
    </row>
    <row r="221" spans="1:9" hidden="1">
      <c r="B221" s="204" t="s">
        <v>269</v>
      </c>
      <c r="C221" s="205">
        <f>'統計表（コピペ）'!D370</f>
        <v>29.8</v>
      </c>
      <c r="D221" s="205">
        <f>'統計表（コピペ）'!E370</f>
        <v>67.400000000000006</v>
      </c>
      <c r="E221" s="205">
        <f>'統計表（コピペ）'!F370</f>
        <v>2.8</v>
      </c>
      <c r="F221" s="3"/>
      <c r="G221" s="3"/>
      <c r="H221" s="3"/>
      <c r="I221" s="3"/>
    </row>
    <row r="222" spans="1:9" hidden="1">
      <c r="A222" s="1" t="s">
        <v>887</v>
      </c>
      <c r="C222" s="3"/>
      <c r="D222" s="3"/>
      <c r="E222" s="3"/>
    </row>
    <row r="223" spans="1:9" hidden="1">
      <c r="C223" s="1" t="s">
        <v>8</v>
      </c>
      <c r="D223" s="1" t="s">
        <v>30</v>
      </c>
      <c r="E223" s="1" t="s">
        <v>4</v>
      </c>
    </row>
    <row r="224" spans="1:9" hidden="1">
      <c r="B224" s="204" t="s">
        <v>254</v>
      </c>
      <c r="C224" s="205">
        <f>'統計表（コピペ）'!$D$402</f>
        <v>80.300000000000011</v>
      </c>
      <c r="D224" s="205">
        <f>'統計表（コピペ）'!$E$402</f>
        <v>18.899999999999999</v>
      </c>
      <c r="E224" s="205">
        <f>'統計表（コピペ）'!$F$402</f>
        <v>0.8</v>
      </c>
    </row>
    <row r="225" spans="2:9" hidden="1">
      <c r="B225" s="204" t="s">
        <v>255</v>
      </c>
      <c r="C225" s="205">
        <f>'統計表（コピペ）'!D403</f>
        <v>82.399999999999991</v>
      </c>
      <c r="D225" s="205">
        <f>'統計表（コピペ）'!E403</f>
        <v>17.2</v>
      </c>
      <c r="E225" s="205">
        <f>'統計表（コピペ）'!F403</f>
        <v>0.4</v>
      </c>
    </row>
    <row r="226" spans="2:9" hidden="1">
      <c r="B226" s="204" t="s">
        <v>256</v>
      </c>
      <c r="C226" s="205">
        <f>'統計表（コピペ）'!D404</f>
        <v>78.5</v>
      </c>
      <c r="D226" s="205">
        <f>'統計表（コピペ）'!E404</f>
        <v>20.399999999999999</v>
      </c>
      <c r="E226" s="205">
        <f>'統計表（コピペ）'!F404</f>
        <v>1.1000000000000001</v>
      </c>
      <c r="F226" s="3"/>
      <c r="G226" s="3"/>
      <c r="H226" s="3"/>
      <c r="I226" s="3"/>
    </row>
    <row r="227" spans="2:9" hidden="1">
      <c r="B227" s="204" t="s">
        <v>257</v>
      </c>
      <c r="C227" s="205">
        <f>'統計表（コピペ）'!D405</f>
        <v>82.100000000000009</v>
      </c>
      <c r="D227" s="205">
        <f>'統計表（コピペ）'!E405</f>
        <v>16.8</v>
      </c>
      <c r="E227" s="205">
        <f>'統計表（コピペ）'!F405</f>
        <v>1.1000000000000001</v>
      </c>
      <c r="F227" s="3"/>
      <c r="G227" s="3"/>
      <c r="H227" s="3"/>
      <c r="I227" s="3"/>
    </row>
    <row r="228" spans="2:9" hidden="1">
      <c r="B228" s="204" t="s">
        <v>258</v>
      </c>
      <c r="C228" s="205">
        <f>'統計表（コピペ）'!D406</f>
        <v>75.8</v>
      </c>
      <c r="D228" s="205">
        <f>'統計表（コピペ）'!E406</f>
        <v>23.1</v>
      </c>
      <c r="E228" s="205">
        <f>'統計表（コピペ）'!F406</f>
        <v>1.1000000000000001</v>
      </c>
      <c r="F228" s="3"/>
      <c r="G228" s="3"/>
      <c r="H228" s="3"/>
      <c r="I228" s="3"/>
    </row>
    <row r="229" spans="2:9" hidden="1">
      <c r="C229" s="1" t="s">
        <v>8</v>
      </c>
      <c r="D229" s="1" t="s">
        <v>30</v>
      </c>
      <c r="E229" s="1" t="s">
        <v>4</v>
      </c>
      <c r="F229" s="3"/>
      <c r="G229" s="3"/>
      <c r="H229" s="3"/>
      <c r="I229" s="3"/>
    </row>
    <row r="230" spans="2:9" hidden="1">
      <c r="B230" s="204" t="s">
        <v>259</v>
      </c>
      <c r="C230" s="205">
        <f>'統計表（コピペ）'!$D$402</f>
        <v>80.300000000000011</v>
      </c>
      <c r="D230" s="205">
        <f>'統計表（コピペ）'!$E$402</f>
        <v>18.899999999999999</v>
      </c>
      <c r="E230" s="205">
        <f>'統計表（コピペ）'!$F$402</f>
        <v>0.8</v>
      </c>
    </row>
    <row r="231" spans="2:9" hidden="1">
      <c r="B231" s="204" t="s">
        <v>260</v>
      </c>
      <c r="C231" s="205">
        <f>'統計表（コピペ）'!D407</f>
        <v>75.400000000000006</v>
      </c>
      <c r="D231" s="205">
        <f>'統計表（コピペ）'!E407</f>
        <v>24</v>
      </c>
      <c r="E231" s="205">
        <f>'統計表（コピペ）'!F407</f>
        <v>0.6</v>
      </c>
    </row>
    <row r="232" spans="2:9" hidden="1">
      <c r="B232" s="204" t="s">
        <v>261</v>
      </c>
      <c r="C232" s="205">
        <f>'統計表（コピペ）'!D408</f>
        <v>84.4</v>
      </c>
      <c r="D232" s="205">
        <f>'統計表（コピペ）'!E408</f>
        <v>14.6</v>
      </c>
      <c r="E232" s="205">
        <f>'統計表（コピペ）'!F408</f>
        <v>1</v>
      </c>
    </row>
    <row r="233" spans="2:9" hidden="1">
      <c r="C233" s="1" t="s">
        <v>8</v>
      </c>
      <c r="D233" s="1" t="s">
        <v>30</v>
      </c>
      <c r="E233" s="1" t="s">
        <v>4</v>
      </c>
      <c r="F233" s="3"/>
      <c r="G233" s="3"/>
      <c r="H233" s="3"/>
      <c r="I233" s="3"/>
    </row>
    <row r="234" spans="2:9" hidden="1">
      <c r="B234" s="204" t="s">
        <v>262</v>
      </c>
      <c r="C234" s="205">
        <f>'統計表（コピペ）'!$D$402</f>
        <v>80.300000000000011</v>
      </c>
      <c r="D234" s="205">
        <f>'統計表（コピペ）'!$E$402</f>
        <v>18.899999999999999</v>
      </c>
      <c r="E234" s="205">
        <f>'統計表（コピペ）'!$F$402</f>
        <v>0.8</v>
      </c>
      <c r="F234" s="3"/>
      <c r="G234" s="3"/>
      <c r="H234" s="3"/>
      <c r="I234" s="3"/>
    </row>
    <row r="235" spans="2:9" hidden="1">
      <c r="B235" s="204" t="s">
        <v>263</v>
      </c>
      <c r="C235" s="205">
        <f>'統計表（コピペ）'!D410</f>
        <v>55.8</v>
      </c>
      <c r="D235" s="205">
        <f>'統計表（コピペ）'!E410</f>
        <v>43.1</v>
      </c>
      <c r="E235" s="205">
        <f>'統計表（コピペ）'!F410</f>
        <v>1.1000000000000001</v>
      </c>
      <c r="F235" s="3"/>
      <c r="G235" s="3"/>
      <c r="H235" s="3"/>
      <c r="I235" s="3"/>
    </row>
    <row r="236" spans="2:9" hidden="1">
      <c r="B236" s="204" t="s">
        <v>264</v>
      </c>
      <c r="C236" s="205">
        <f>'統計表（コピペ）'!D411</f>
        <v>69.3</v>
      </c>
      <c r="D236" s="205">
        <f>'統計表（コピペ）'!E411</f>
        <v>30.7</v>
      </c>
      <c r="E236" s="205">
        <f>'統計表（コピペ）'!F411</f>
        <v>0</v>
      </c>
      <c r="F236" s="3"/>
      <c r="G236" s="3"/>
      <c r="H236" s="3"/>
      <c r="I236" s="3"/>
    </row>
    <row r="237" spans="2:9" hidden="1">
      <c r="B237" s="204" t="s">
        <v>265</v>
      </c>
      <c r="C237" s="205">
        <f>'統計表（コピペ）'!D412</f>
        <v>78.2</v>
      </c>
      <c r="D237" s="205">
        <f>'統計表（コピペ）'!E412</f>
        <v>21.4</v>
      </c>
      <c r="E237" s="205">
        <f>'統計表（コピペ）'!F412</f>
        <v>0.4</v>
      </c>
      <c r="F237" s="3"/>
      <c r="G237" s="3"/>
      <c r="H237" s="3"/>
      <c r="I237" s="3"/>
    </row>
    <row r="238" spans="2:9" hidden="1">
      <c r="B238" s="204" t="s">
        <v>266</v>
      </c>
      <c r="C238" s="205">
        <f>'統計表（コピペ）'!D413</f>
        <v>80.099999999999994</v>
      </c>
      <c r="D238" s="205">
        <f>'統計表（コピペ）'!E413</f>
        <v>19.899999999999999</v>
      </c>
      <c r="E238" s="205">
        <f>'統計表（コピペ）'!F413</f>
        <v>0</v>
      </c>
      <c r="F238" s="3"/>
      <c r="G238" s="3"/>
      <c r="H238" s="3"/>
      <c r="I238" s="3"/>
    </row>
    <row r="239" spans="2:9" hidden="1">
      <c r="B239" s="204" t="s">
        <v>267</v>
      </c>
      <c r="C239" s="205">
        <f>'統計表（コピペ）'!D414</f>
        <v>83.9</v>
      </c>
      <c r="D239" s="205">
        <f>'統計表（コピペ）'!E414</f>
        <v>15.8</v>
      </c>
      <c r="E239" s="205">
        <f>'統計表（コピペ）'!F414</f>
        <v>0.3</v>
      </c>
    </row>
    <row r="240" spans="2:9" hidden="1">
      <c r="B240" s="204" t="s">
        <v>268</v>
      </c>
      <c r="C240" s="205">
        <f>'統計表（コピペ）'!D415</f>
        <v>81.5</v>
      </c>
      <c r="D240" s="205">
        <f>'統計表（コピペ）'!E415</f>
        <v>18</v>
      </c>
      <c r="E240" s="205">
        <f>'統計表（コピペ）'!F415</f>
        <v>0.5</v>
      </c>
    </row>
    <row r="241" spans="2:9" hidden="1">
      <c r="B241" s="204" t="s">
        <v>269</v>
      </c>
      <c r="C241" s="205">
        <f>'統計表（コピペ）'!D416</f>
        <v>81.400000000000006</v>
      </c>
      <c r="D241" s="205">
        <f>'統計表（コピペ）'!E416</f>
        <v>16.8</v>
      </c>
      <c r="E241" s="205">
        <f>'統計表（コピペ）'!F416</f>
        <v>1.8</v>
      </c>
    </row>
    <row r="242" spans="2:9" hidden="1">
      <c r="C242" s="3"/>
      <c r="D242" s="3"/>
      <c r="E242" s="3"/>
      <c r="F242" s="3"/>
      <c r="G242" s="3"/>
      <c r="H242" s="3"/>
      <c r="I242" s="3"/>
    </row>
    <row r="243" spans="2:9" hidden="1">
      <c r="C243" s="3"/>
      <c r="D243" s="3"/>
      <c r="E243" s="3"/>
      <c r="F243" s="3"/>
      <c r="G243" s="3"/>
      <c r="H243" s="3"/>
      <c r="I243" s="3"/>
    </row>
    <row r="244" spans="2:9" hidden="1">
      <c r="B244" s="59"/>
      <c r="F244" s="3"/>
      <c r="G244" s="3"/>
      <c r="H244" s="3"/>
      <c r="I244" s="3"/>
    </row>
    <row r="245" spans="2:9" hidden="1">
      <c r="F245" s="3"/>
      <c r="G245" s="3"/>
      <c r="H245" s="3"/>
      <c r="I245" s="3"/>
    </row>
    <row r="246" spans="2:9" hidden="1">
      <c r="C246" s="3"/>
      <c r="D246" s="3"/>
      <c r="E246" s="3"/>
      <c r="F246" s="3"/>
      <c r="G246" s="3"/>
      <c r="H246" s="3"/>
      <c r="I246" s="3"/>
    </row>
    <row r="247" spans="2:9" hidden="1">
      <c r="C247" s="3"/>
      <c r="D247" s="3"/>
      <c r="E247" s="3"/>
      <c r="F247" s="3"/>
      <c r="G247" s="3"/>
      <c r="H247" s="3"/>
      <c r="I247" s="3"/>
    </row>
    <row r="248" spans="2:9" hidden="1">
      <c r="C248" s="3"/>
      <c r="D248" s="3"/>
      <c r="E248" s="3"/>
    </row>
    <row r="249" spans="2:9" hidden="1">
      <c r="C249" s="3"/>
      <c r="D249" s="3"/>
      <c r="E249" s="3"/>
    </row>
    <row r="250" spans="2:9" hidden="1">
      <c r="C250" s="3"/>
      <c r="D250" s="3"/>
      <c r="E250" s="3"/>
    </row>
    <row r="251" spans="2:9" hidden="1">
      <c r="C251" s="3"/>
      <c r="D251" s="3"/>
      <c r="E251" s="3"/>
      <c r="F251" s="3"/>
      <c r="G251" s="3"/>
      <c r="H251" s="3"/>
      <c r="I251" s="3"/>
    </row>
    <row r="252" spans="2:9" hidden="1">
      <c r="B252" s="58"/>
      <c r="F252" s="3"/>
      <c r="G252" s="3"/>
      <c r="H252" s="3"/>
      <c r="I252" s="3"/>
    </row>
    <row r="253" spans="2:9" hidden="1">
      <c r="F253" s="3"/>
      <c r="G253" s="3"/>
      <c r="H253" s="3"/>
      <c r="I253" s="3"/>
    </row>
    <row r="254" spans="2:9" hidden="1">
      <c r="C254" s="3"/>
      <c r="D254" s="3"/>
      <c r="E254" s="3"/>
      <c r="F254" s="3"/>
      <c r="G254" s="3"/>
      <c r="H254" s="3"/>
      <c r="I254" s="3"/>
    </row>
    <row r="255" spans="2:9" hidden="1">
      <c r="C255" s="3"/>
      <c r="D255" s="3"/>
      <c r="E255" s="3"/>
      <c r="F255" s="3"/>
      <c r="G255" s="3"/>
      <c r="H255" s="3"/>
      <c r="I255" s="3"/>
    </row>
    <row r="256" spans="2:9" hidden="1">
      <c r="C256" s="3"/>
      <c r="D256" s="3"/>
      <c r="E256" s="3"/>
    </row>
    <row r="257" spans="3:5" hidden="1">
      <c r="C257" s="3"/>
      <c r="D257" s="3"/>
      <c r="E257" s="3"/>
    </row>
    <row r="258" spans="3:5" hidden="1">
      <c r="C258" s="3"/>
      <c r="D258" s="3"/>
      <c r="E258" s="3"/>
    </row>
    <row r="259" spans="3:5" hidden="1">
      <c r="C259" s="3"/>
      <c r="D259" s="3"/>
      <c r="E259" s="3"/>
    </row>
    <row r="260" spans="3:5" hidden="1"/>
    <row r="261" spans="3:5" hidden="1"/>
    <row r="262" spans="3:5" hidden="1"/>
    <row r="263" spans="3:5" hidden="1"/>
    <row r="264" spans="3:5" hidden="1"/>
    <row r="265" spans="3:5" hidden="1"/>
    <row r="266" spans="3:5" hidden="1"/>
    <row r="268" spans="3:5">
      <c r="C268" s="3"/>
      <c r="D268" s="3"/>
      <c r="E268" s="3"/>
    </row>
    <row r="277" spans="2:5">
      <c r="C277" s="3"/>
      <c r="D277" s="3"/>
      <c r="E277" s="3"/>
    </row>
    <row r="286" spans="2:5">
      <c r="C286" s="3"/>
      <c r="D286" s="3"/>
      <c r="E286" s="3"/>
    </row>
    <row r="288" spans="2:5">
      <c r="B288" s="58"/>
    </row>
  </sheetData>
  <phoneticPr fontId="2"/>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50582-272D-4CFE-A16D-BCBF3A9AC8F6}">
  <sheetPr>
    <tabColor theme="9"/>
  </sheetPr>
  <dimension ref="B2:K32"/>
  <sheetViews>
    <sheetView zoomScaleNormal="100" workbookViewId="0">
      <selection activeCell="N42" sqref="N42"/>
    </sheetView>
  </sheetViews>
  <sheetFormatPr defaultColWidth="9" defaultRowHeight="17.25"/>
  <cols>
    <col min="1" max="1" width="1.125" style="8" customWidth="1"/>
    <col min="2" max="2" width="5.25" style="8" customWidth="1"/>
    <col min="3" max="11" width="9" style="8"/>
    <col min="12" max="12" width="1.125" style="8" customWidth="1"/>
    <col min="13" max="16384" width="9" style="8"/>
  </cols>
  <sheetData>
    <row r="2" spans="2:11" ht="17.25" customHeight="1">
      <c r="B2" s="387" t="s">
        <v>106</v>
      </c>
      <c r="C2" s="387"/>
      <c r="D2" s="387"/>
      <c r="E2" s="387"/>
      <c r="F2" s="387"/>
      <c r="G2" s="387"/>
      <c r="H2" s="387"/>
      <c r="I2" s="387"/>
      <c r="J2" s="387"/>
      <c r="K2" s="387"/>
    </row>
    <row r="3" spans="2:11">
      <c r="B3" s="387"/>
      <c r="C3" s="387"/>
      <c r="D3" s="387"/>
      <c r="E3" s="387"/>
      <c r="F3" s="387"/>
      <c r="G3" s="387"/>
      <c r="H3" s="387"/>
      <c r="I3" s="387"/>
      <c r="J3" s="387"/>
      <c r="K3" s="387"/>
    </row>
    <row r="4" spans="2:11" s="22" customFormat="1">
      <c r="B4" s="40" t="s">
        <v>107</v>
      </c>
      <c r="D4" s="23"/>
      <c r="E4" s="23"/>
      <c r="F4" s="23"/>
      <c r="G4" s="23"/>
      <c r="H4" s="23"/>
      <c r="I4" s="23"/>
      <c r="J4" s="23"/>
      <c r="K4" s="23"/>
    </row>
    <row r="18" spans="2:11" s="22" customFormat="1">
      <c r="B18" s="40" t="s">
        <v>101</v>
      </c>
      <c r="D18" s="23"/>
      <c r="E18" s="23"/>
      <c r="F18" s="23"/>
      <c r="G18" s="23"/>
      <c r="H18" s="23"/>
      <c r="I18" s="23"/>
      <c r="J18" s="23"/>
      <c r="K18" s="23"/>
    </row>
    <row r="32" spans="2:11" s="22" customFormat="1">
      <c r="B32" s="40" t="s">
        <v>100</v>
      </c>
      <c r="D32" s="23"/>
      <c r="E32" s="23"/>
      <c r="F32" s="23"/>
      <c r="G32" s="23"/>
      <c r="H32" s="23"/>
      <c r="I32" s="23"/>
      <c r="J32" s="23"/>
      <c r="K32" s="23"/>
    </row>
  </sheetData>
  <mergeCells count="1">
    <mergeCell ref="B2:K3"/>
  </mergeCells>
  <phoneticPr fontId="2"/>
  <printOptions horizontalCentered="1"/>
  <pageMargins left="0.70866141732283472" right="0.70866141732283472" top="0.74803149606299213" bottom="0.74803149606299213" header="0.31496062992125984" footer="0.31496062992125984"/>
  <pageSetup paperSize="9" scale="98" firstPageNumber="13" orientation="portrait" useFirstPageNumber="1" horizontalDpi="300" verticalDpi="300" r:id="rId1"/>
  <headerFooter>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81291-3E3D-4F1F-A453-2A4DFBBBA1A9}">
  <sheetPr>
    <tabColor theme="9"/>
  </sheetPr>
  <dimension ref="A1:M61"/>
  <sheetViews>
    <sheetView zoomScaleNormal="100" workbookViewId="0"/>
  </sheetViews>
  <sheetFormatPr defaultColWidth="9" defaultRowHeight="13.5"/>
  <cols>
    <col min="1" max="1" width="1.125" style="2" customWidth="1"/>
    <col min="2" max="2" width="5.25" style="2" customWidth="1"/>
    <col min="3" max="10" width="9" style="2"/>
    <col min="11" max="11" width="9.125" style="2" customWidth="1"/>
    <col min="12" max="12" width="1.125" style="2" customWidth="1"/>
    <col min="13" max="16384" width="9" style="2"/>
  </cols>
  <sheetData>
    <row r="1" spans="2:11" s="6" customFormat="1" ht="18.75">
      <c r="B1" s="38" t="s">
        <v>6</v>
      </c>
      <c r="D1" s="38" t="s">
        <v>56</v>
      </c>
    </row>
    <row r="3" spans="2:11" s="7" customFormat="1" ht="14.25" customHeight="1">
      <c r="B3" s="380" t="s">
        <v>57</v>
      </c>
      <c r="C3" s="380"/>
      <c r="D3" s="380"/>
      <c r="E3" s="380"/>
      <c r="F3" s="380"/>
      <c r="G3" s="380"/>
      <c r="H3" s="380"/>
      <c r="I3" s="380"/>
      <c r="J3" s="380"/>
      <c r="K3" s="380"/>
    </row>
    <row r="4" spans="2:11" s="7" customFormat="1" ht="14.25">
      <c r="B4" s="380"/>
      <c r="C4" s="380"/>
      <c r="D4" s="380"/>
      <c r="E4" s="380"/>
      <c r="F4" s="380"/>
      <c r="G4" s="380"/>
      <c r="H4" s="380"/>
      <c r="I4" s="380"/>
      <c r="J4" s="380"/>
      <c r="K4" s="380"/>
    </row>
    <row r="6" spans="2:11" s="8" customFormat="1" ht="17.25">
      <c r="B6" s="39" t="str">
        <f>CONCATENATE("診療所（開業医）に行っている人は",'データ（Q1～Q12)'!B31,"")</f>
        <v>診療所（開業医）に行っている人は７割台後半</v>
      </c>
    </row>
    <row r="8" spans="2:11">
      <c r="B8" s="9" t="s">
        <v>0</v>
      </c>
      <c r="C8" s="2" t="str">
        <f>CONCATENATE("どちらかと言えば、診療所（開業医）に行っている人の割合は",INT('データ（Q1～Q12)'!C29),".",ROUND('データ（Q1～Q12)'!C29,1)*10-INT('データ（Q1～Q12)'!C29)*10,"％となっている。")</f>
        <v>どちらかと言えば、診療所（開業医）に行っている人の割合は75.6％となっている。</v>
      </c>
    </row>
    <row r="22" spans="1:13" s="7" customFormat="1" ht="14.25">
      <c r="A22" s="2"/>
      <c r="B22" s="2"/>
      <c r="C22" s="2"/>
      <c r="D22" s="2"/>
      <c r="E22" s="2"/>
      <c r="F22" s="2"/>
      <c r="G22" s="2"/>
      <c r="H22" s="2"/>
      <c r="I22" s="2"/>
      <c r="J22" s="2"/>
      <c r="K22" s="2"/>
      <c r="L22" s="2"/>
      <c r="M22" s="2"/>
    </row>
    <row r="24" spans="1:13" ht="13.5" customHeight="1"/>
    <row r="26" spans="1:13" ht="13.5" customHeight="1"/>
    <row r="30" spans="1:13" s="12" customFormat="1">
      <c r="A30" s="2"/>
      <c r="B30" s="2"/>
      <c r="C30" s="2"/>
      <c r="D30" s="2"/>
      <c r="E30" s="2"/>
      <c r="F30" s="2"/>
      <c r="G30" s="2"/>
      <c r="H30" s="2"/>
      <c r="I30" s="2"/>
      <c r="J30" s="2"/>
      <c r="K30" s="2"/>
      <c r="L30" s="2"/>
      <c r="M30" s="2"/>
    </row>
    <row r="31" spans="1:13" s="12" customFormat="1">
      <c r="A31" s="2"/>
      <c r="B31" s="2"/>
      <c r="C31" s="2"/>
      <c r="D31" s="2"/>
      <c r="E31" s="2"/>
      <c r="F31" s="2"/>
      <c r="G31" s="2"/>
      <c r="H31" s="2"/>
      <c r="I31" s="2"/>
      <c r="J31" s="2"/>
      <c r="K31" s="2"/>
      <c r="L31" s="2"/>
      <c r="M31" s="2"/>
    </row>
    <row r="32" spans="1:13" s="12" customFormat="1">
      <c r="A32" s="2"/>
      <c r="B32" s="2"/>
      <c r="C32" s="2"/>
      <c r="D32" s="2"/>
      <c r="E32" s="2"/>
      <c r="F32" s="2"/>
      <c r="G32" s="2"/>
      <c r="H32" s="2"/>
      <c r="I32" s="2"/>
      <c r="J32" s="2"/>
      <c r="K32" s="2"/>
      <c r="L32" s="2"/>
      <c r="M32" s="2"/>
    </row>
    <row r="33" spans="1:13" s="12" customFormat="1" ht="14.25">
      <c r="A33" s="7"/>
      <c r="B33" s="380" t="s">
        <v>58</v>
      </c>
      <c r="C33" s="380"/>
      <c r="D33" s="380"/>
      <c r="E33" s="380"/>
      <c r="F33" s="380"/>
      <c r="G33" s="380"/>
      <c r="H33" s="380"/>
      <c r="I33" s="380"/>
      <c r="J33" s="380"/>
      <c r="K33" s="380"/>
      <c r="L33" s="7"/>
      <c r="M33" s="7"/>
    </row>
    <row r="34" spans="1:13" s="12" customFormat="1" ht="14.25">
      <c r="A34" s="7"/>
      <c r="B34" s="380"/>
      <c r="C34" s="380"/>
      <c r="D34" s="380"/>
      <c r="E34" s="380"/>
      <c r="F34" s="380"/>
      <c r="G34" s="380"/>
      <c r="H34" s="380"/>
      <c r="I34" s="380"/>
      <c r="J34" s="380"/>
      <c r="K34" s="380"/>
      <c r="L34" s="7"/>
      <c r="M34" s="7"/>
    </row>
    <row r="35" spans="1:13" s="12" customFormat="1" ht="12" customHeight="1">
      <c r="A35" s="2"/>
      <c r="B35" s="2"/>
      <c r="C35" s="2"/>
      <c r="D35" s="2"/>
      <c r="E35" s="2"/>
      <c r="F35" s="2"/>
      <c r="G35" s="2"/>
      <c r="H35" s="2"/>
      <c r="I35" s="2"/>
      <c r="J35" s="2"/>
      <c r="K35" s="2"/>
      <c r="L35" s="2"/>
      <c r="M35" s="2"/>
    </row>
    <row r="36" spans="1:13" s="12" customFormat="1" ht="17.25">
      <c r="A36" s="8"/>
      <c r="B36" s="39" t="str">
        <f>CONCATENATE("役割分担について知っている人は",'データ（Q1～Q12)'!G32,"")</f>
        <v>役割分担について知っている人は約６割</v>
      </c>
      <c r="C36" s="8"/>
      <c r="D36" s="8"/>
      <c r="E36" s="8"/>
      <c r="F36" s="8"/>
      <c r="G36" s="8"/>
      <c r="H36" s="8"/>
      <c r="I36" s="8"/>
      <c r="J36" s="8"/>
      <c r="K36" s="8"/>
      <c r="L36" s="8"/>
      <c r="M36" s="8"/>
    </row>
    <row r="37" spans="1:13" s="12" customFormat="1" ht="12" customHeight="1">
      <c r="A37" s="2"/>
      <c r="B37" s="2"/>
      <c r="C37" s="2"/>
      <c r="D37" s="2"/>
      <c r="E37" s="2"/>
      <c r="F37" s="2"/>
      <c r="G37" s="2"/>
      <c r="H37" s="2"/>
      <c r="I37" s="2"/>
      <c r="J37" s="2"/>
      <c r="K37" s="2"/>
      <c r="L37" s="2"/>
      <c r="M37" s="2"/>
    </row>
    <row r="38" spans="1:13" s="12" customFormat="1">
      <c r="A38" s="2"/>
      <c r="B38" s="9" t="s">
        <v>0</v>
      </c>
      <c r="C38" s="388" t="str">
        <f>CONCATENATE("大きな病院と診療所（開業医）の役割分担について知っている人の割合は",INT('データ（Q1～Q12)'!G29),".",ROUND('データ（Q1～Q12)'!G29,1)*10-INT('データ（Q1～Q12)'!G29)*10,"％となっている。")</f>
        <v>大きな病院と診療所（開業医）の役割分担について知っている人の割合は61.3％となっている。</v>
      </c>
      <c r="D38" s="388"/>
      <c r="E38" s="388"/>
      <c r="F38" s="388"/>
      <c r="G38" s="388"/>
      <c r="H38" s="388"/>
      <c r="I38" s="388"/>
      <c r="J38" s="388"/>
      <c r="K38" s="388"/>
      <c r="L38" s="2"/>
      <c r="M38" s="2"/>
    </row>
    <row r="39" spans="1:13" s="12" customFormat="1" ht="15.75" customHeight="1">
      <c r="A39" s="2"/>
      <c r="B39" s="9"/>
      <c r="C39" s="388"/>
      <c r="D39" s="388"/>
      <c r="E39" s="388"/>
      <c r="F39" s="388"/>
      <c r="G39" s="388"/>
      <c r="H39" s="388"/>
      <c r="I39" s="388"/>
      <c r="J39" s="388"/>
      <c r="K39" s="388"/>
      <c r="L39" s="2"/>
      <c r="M39" s="2"/>
    </row>
    <row r="40" spans="1:13" s="12" customFormat="1" ht="12" customHeight="1">
      <c r="A40" s="2"/>
      <c r="B40" s="2"/>
      <c r="C40" s="2"/>
      <c r="D40" s="2"/>
      <c r="E40" s="2"/>
      <c r="F40" s="2"/>
      <c r="G40" s="2"/>
      <c r="H40" s="2"/>
      <c r="I40" s="2"/>
      <c r="J40" s="2"/>
      <c r="K40" s="2"/>
      <c r="L40" s="2"/>
      <c r="M40" s="2"/>
    </row>
    <row r="41" spans="1:13" s="12" customFormat="1" ht="12" customHeight="1">
      <c r="A41" s="2"/>
      <c r="B41" s="2"/>
      <c r="C41" s="2"/>
      <c r="D41" s="2"/>
      <c r="E41" s="2"/>
      <c r="F41" s="2"/>
      <c r="G41" s="2"/>
      <c r="H41" s="2"/>
      <c r="I41" s="2"/>
      <c r="J41" s="2"/>
      <c r="K41" s="2"/>
      <c r="L41" s="2"/>
      <c r="M41" s="2"/>
    </row>
    <row r="42" spans="1:13" s="12" customFormat="1">
      <c r="A42" s="2"/>
      <c r="B42" s="2"/>
      <c r="C42" s="2"/>
      <c r="D42" s="2"/>
      <c r="E42" s="2"/>
      <c r="F42" s="2"/>
      <c r="G42" s="2"/>
      <c r="H42" s="2"/>
      <c r="I42" s="2"/>
      <c r="J42" s="2"/>
      <c r="K42" s="2"/>
      <c r="L42" s="2"/>
      <c r="M42" s="2"/>
    </row>
    <row r="43" spans="1:13" s="12" customFormat="1" ht="12" customHeight="1">
      <c r="A43" s="2"/>
      <c r="B43" s="2"/>
      <c r="C43" s="2"/>
      <c r="D43" s="2"/>
      <c r="E43" s="2"/>
      <c r="F43" s="2"/>
      <c r="G43" s="2"/>
      <c r="H43" s="2"/>
      <c r="I43" s="2"/>
      <c r="J43" s="2"/>
      <c r="K43" s="2"/>
      <c r="L43" s="2"/>
      <c r="M43" s="2"/>
    </row>
    <row r="44" spans="1:13" s="12" customFormat="1" ht="12" customHeight="1">
      <c r="A44" s="2"/>
      <c r="B44" s="2"/>
      <c r="C44" s="2"/>
      <c r="D44" s="2"/>
      <c r="E44" s="2"/>
      <c r="F44" s="2"/>
      <c r="G44" s="2"/>
      <c r="H44" s="2"/>
      <c r="I44" s="2"/>
      <c r="J44" s="2"/>
      <c r="K44" s="2"/>
      <c r="L44" s="2"/>
      <c r="M44" s="2"/>
    </row>
    <row r="45" spans="1:13" ht="13.5" customHeight="1"/>
    <row r="46" spans="1:13" s="12" customFormat="1" ht="12" customHeight="1">
      <c r="A46" s="2"/>
      <c r="B46" s="2"/>
      <c r="C46" s="2"/>
      <c r="D46" s="2"/>
      <c r="E46" s="2"/>
      <c r="F46" s="2"/>
      <c r="G46" s="2"/>
      <c r="H46" s="2"/>
      <c r="I46" s="2"/>
      <c r="J46" s="2"/>
      <c r="K46" s="2"/>
      <c r="L46" s="2"/>
      <c r="M46" s="2"/>
    </row>
    <row r="47" spans="1:13" s="12" customFormat="1" ht="13.5" customHeight="1">
      <c r="A47" s="2"/>
      <c r="B47" s="2"/>
      <c r="C47" s="2"/>
      <c r="D47" s="2"/>
      <c r="E47" s="2"/>
      <c r="F47" s="2"/>
      <c r="G47" s="2"/>
      <c r="H47" s="2"/>
      <c r="I47" s="2"/>
      <c r="J47" s="2"/>
      <c r="K47" s="2"/>
      <c r="L47" s="2"/>
      <c r="M47" s="2"/>
    </row>
    <row r="48" spans="1:13" s="12" customFormat="1" ht="12" customHeight="1">
      <c r="A48" s="2"/>
      <c r="B48" s="2"/>
      <c r="C48" s="2"/>
      <c r="D48" s="2"/>
      <c r="E48" s="2"/>
      <c r="F48" s="2"/>
      <c r="G48" s="2"/>
      <c r="H48" s="2"/>
      <c r="I48" s="2"/>
      <c r="J48" s="2"/>
      <c r="K48" s="2"/>
      <c r="L48" s="2"/>
      <c r="M48" s="2"/>
    </row>
    <row r="49" spans="1:13" s="12" customFormat="1">
      <c r="A49" s="2"/>
      <c r="B49" s="2"/>
      <c r="C49" s="2"/>
      <c r="D49" s="2"/>
      <c r="E49" s="2"/>
      <c r="F49" s="2"/>
      <c r="G49" s="2"/>
      <c r="H49" s="2"/>
      <c r="I49" s="2"/>
      <c r="J49" s="2"/>
      <c r="K49" s="2"/>
      <c r="L49" s="2"/>
      <c r="M49" s="2"/>
    </row>
    <row r="50" spans="1:13" s="12" customFormat="1">
      <c r="A50" s="2"/>
      <c r="B50" s="2"/>
      <c r="C50" s="2"/>
      <c r="D50" s="2"/>
      <c r="E50" s="2"/>
      <c r="F50" s="2"/>
      <c r="G50" s="2"/>
      <c r="H50" s="2"/>
      <c r="I50" s="2"/>
      <c r="J50" s="2"/>
      <c r="K50" s="2"/>
      <c r="L50" s="2"/>
      <c r="M50" s="2"/>
    </row>
    <row r="51" spans="1:13" s="12" customFormat="1">
      <c r="A51" s="2"/>
      <c r="B51" s="2"/>
      <c r="C51" s="2"/>
      <c r="D51" s="2"/>
      <c r="E51" s="2"/>
      <c r="F51" s="2"/>
      <c r="G51" s="2"/>
      <c r="H51" s="2"/>
      <c r="I51" s="2"/>
      <c r="J51" s="2"/>
      <c r="K51" s="2"/>
      <c r="L51" s="2"/>
      <c r="M51" s="2"/>
    </row>
    <row r="52" spans="1:13" s="12" customFormat="1" ht="12" customHeight="1">
      <c r="A52" s="2"/>
      <c r="B52" s="2"/>
      <c r="C52" s="2"/>
      <c r="D52" s="2"/>
      <c r="E52" s="2"/>
      <c r="F52" s="2"/>
      <c r="G52" s="2"/>
      <c r="H52" s="2"/>
      <c r="I52" s="2"/>
      <c r="J52" s="2"/>
      <c r="K52" s="2"/>
      <c r="L52" s="2"/>
      <c r="M52" s="2"/>
    </row>
    <row r="53" spans="1:13" s="12" customFormat="1">
      <c r="A53" s="2"/>
      <c r="B53" s="2"/>
      <c r="C53" s="2"/>
      <c r="D53" s="2"/>
      <c r="E53" s="2"/>
      <c r="F53" s="2"/>
      <c r="G53" s="2"/>
      <c r="H53" s="2"/>
      <c r="I53" s="2"/>
      <c r="J53" s="2"/>
      <c r="K53" s="2"/>
      <c r="L53" s="2"/>
      <c r="M53" s="2"/>
    </row>
    <row r="54" spans="1:13" s="12" customFormat="1" ht="12" customHeight="1">
      <c r="A54" s="2"/>
      <c r="B54" s="2"/>
      <c r="C54" s="2"/>
      <c r="D54" s="2"/>
      <c r="E54" s="2"/>
      <c r="F54" s="2"/>
      <c r="G54" s="2"/>
      <c r="H54" s="2"/>
      <c r="I54" s="2"/>
      <c r="J54" s="2"/>
      <c r="K54" s="2"/>
      <c r="L54" s="2"/>
      <c r="M54" s="2"/>
    </row>
    <row r="55" spans="1:13" s="12" customFormat="1">
      <c r="A55" s="2"/>
      <c r="B55" s="2"/>
      <c r="C55" s="2"/>
      <c r="D55" s="2"/>
      <c r="E55" s="2"/>
      <c r="F55" s="2"/>
      <c r="G55" s="2"/>
      <c r="H55" s="2"/>
      <c r="I55" s="2"/>
      <c r="J55" s="2"/>
      <c r="K55" s="2"/>
      <c r="L55" s="2"/>
      <c r="M55" s="2"/>
    </row>
    <row r="56" spans="1:13" s="12" customFormat="1">
      <c r="A56" s="2"/>
      <c r="B56" s="2"/>
      <c r="C56" s="2"/>
      <c r="D56" s="2"/>
      <c r="E56" s="2"/>
      <c r="F56" s="2"/>
      <c r="G56" s="2"/>
      <c r="H56" s="2"/>
      <c r="I56" s="2"/>
      <c r="J56" s="2"/>
      <c r="K56" s="2"/>
      <c r="L56" s="2"/>
      <c r="M56" s="2"/>
    </row>
    <row r="57" spans="1:13" s="12" customFormat="1">
      <c r="A57" s="2"/>
      <c r="B57" s="2"/>
      <c r="C57" s="2"/>
      <c r="D57" s="2"/>
      <c r="E57" s="2"/>
      <c r="F57" s="2"/>
      <c r="G57" s="2"/>
      <c r="H57" s="2"/>
      <c r="I57" s="2"/>
      <c r="J57" s="2"/>
      <c r="K57" s="2"/>
      <c r="L57" s="2"/>
      <c r="M57" s="2"/>
    </row>
    <row r="58" spans="1:13" s="12" customFormat="1">
      <c r="A58" s="2"/>
      <c r="B58" s="2" t="s">
        <v>954</v>
      </c>
      <c r="C58" s="2"/>
      <c r="D58" s="2"/>
      <c r="E58" s="2"/>
      <c r="F58" s="2"/>
      <c r="G58" s="2"/>
      <c r="H58" s="2"/>
      <c r="I58" s="2"/>
      <c r="J58" s="2"/>
      <c r="K58" s="2"/>
      <c r="L58" s="2"/>
      <c r="M58" s="2"/>
    </row>
    <row r="59" spans="1:13" s="12" customFormat="1">
      <c r="A59" s="2"/>
      <c r="B59" s="2"/>
      <c r="C59" s="2"/>
      <c r="D59" s="2"/>
      <c r="E59" s="2"/>
      <c r="F59" s="2"/>
      <c r="G59" s="2"/>
      <c r="H59" s="2"/>
      <c r="I59" s="2"/>
      <c r="J59" s="2"/>
      <c r="K59" s="2"/>
      <c r="L59" s="2"/>
      <c r="M59" s="2"/>
    </row>
    <row r="60" spans="1:13" s="12" customFormat="1">
      <c r="A60" s="2"/>
      <c r="B60" s="2"/>
      <c r="C60" s="2"/>
      <c r="D60" s="2"/>
      <c r="E60" s="2"/>
      <c r="F60" s="2"/>
      <c r="G60" s="2"/>
      <c r="H60" s="2"/>
      <c r="I60" s="2"/>
      <c r="J60" s="2"/>
      <c r="K60" s="2"/>
      <c r="L60" s="2"/>
      <c r="M60" s="2"/>
    </row>
    <row r="61" spans="1:13" s="12" customFormat="1">
      <c r="A61" s="2"/>
      <c r="B61" s="2"/>
      <c r="C61" s="2"/>
      <c r="D61" s="2"/>
      <c r="E61" s="2"/>
      <c r="F61" s="2"/>
      <c r="G61" s="2"/>
      <c r="H61" s="2"/>
      <c r="I61" s="2"/>
      <c r="J61" s="2"/>
      <c r="K61" s="2"/>
      <c r="L61" s="2"/>
      <c r="M61" s="2"/>
    </row>
  </sheetData>
  <mergeCells count="3">
    <mergeCell ref="C38:K39"/>
    <mergeCell ref="B3:K4"/>
    <mergeCell ref="B33:K34"/>
  </mergeCells>
  <phoneticPr fontId="2"/>
  <printOptions horizontalCentered="1"/>
  <pageMargins left="0.70866141732283472" right="0.70866141732283472" top="0.74803149606299213" bottom="0.74803149606299213" header="0.31496062992125984" footer="0.31496062992125984"/>
  <pageSetup paperSize="9" scale="98" firstPageNumber="13" orientation="portrait" useFirstPageNumber="1" horizontalDpi="300" verticalDpi="300" r:id="rId1"/>
  <headerFooter>
    <oddFooter>&amp;C&amp;A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CB9EB-8200-4432-AEEE-D47B0E7CBF38}">
  <sheetPr>
    <tabColor theme="9"/>
  </sheetPr>
  <dimension ref="A1:L57"/>
  <sheetViews>
    <sheetView zoomScaleNormal="100" workbookViewId="0"/>
  </sheetViews>
  <sheetFormatPr defaultColWidth="9" defaultRowHeight="17.25"/>
  <cols>
    <col min="1" max="1" width="1.125" style="8" customWidth="1"/>
    <col min="2" max="2" width="5.25" style="8" customWidth="1"/>
    <col min="3" max="11" width="9" style="8"/>
    <col min="12" max="12" width="1.125" style="8" customWidth="1"/>
    <col min="13" max="16384" width="9" style="2"/>
  </cols>
  <sheetData>
    <row r="1" spans="1:12" s="7" customFormat="1">
      <c r="A1" s="8"/>
      <c r="B1" s="8"/>
      <c r="C1" s="8"/>
      <c r="D1" s="8"/>
      <c r="E1" s="8"/>
      <c r="F1" s="8"/>
      <c r="G1" s="8"/>
      <c r="H1" s="8"/>
      <c r="I1" s="8"/>
      <c r="J1" s="8"/>
      <c r="K1" s="8"/>
      <c r="L1" s="8"/>
    </row>
    <row r="2" spans="1:12">
      <c r="B2" s="387" t="s">
        <v>106</v>
      </c>
      <c r="C2" s="387"/>
      <c r="D2" s="387"/>
      <c r="E2" s="387"/>
      <c r="F2" s="387"/>
      <c r="G2" s="387"/>
      <c r="H2" s="387"/>
      <c r="I2" s="387"/>
      <c r="J2" s="387"/>
      <c r="K2" s="387"/>
    </row>
    <row r="3" spans="1:12" ht="13.5" customHeight="1">
      <c r="B3" s="387"/>
      <c r="C3" s="387"/>
      <c r="D3" s="387"/>
      <c r="E3" s="387"/>
      <c r="F3" s="387"/>
      <c r="G3" s="387"/>
      <c r="H3" s="387"/>
      <c r="I3" s="387"/>
      <c r="J3" s="387"/>
      <c r="K3" s="387"/>
    </row>
    <row r="4" spans="1:12">
      <c r="A4" s="22"/>
      <c r="B4" s="40" t="s">
        <v>108</v>
      </c>
      <c r="C4" s="22"/>
      <c r="D4" s="23"/>
      <c r="E4" s="23"/>
      <c r="F4" s="23"/>
      <c r="G4" s="23"/>
      <c r="H4" s="23"/>
      <c r="I4" s="23"/>
      <c r="J4" s="23"/>
      <c r="K4" s="23"/>
      <c r="L4" s="22"/>
    </row>
    <row r="8" spans="1:12" s="12" customFormat="1">
      <c r="A8" s="8"/>
      <c r="B8" s="8"/>
      <c r="C8" s="8"/>
      <c r="D8" s="8"/>
      <c r="E8" s="8"/>
      <c r="F8" s="8"/>
      <c r="G8" s="8"/>
      <c r="H8" s="8"/>
      <c r="I8" s="8"/>
      <c r="J8" s="8"/>
      <c r="K8" s="8"/>
      <c r="L8" s="8"/>
    </row>
    <row r="9" spans="1:12" s="12" customFormat="1">
      <c r="A9" s="8"/>
      <c r="B9" s="8"/>
      <c r="C9" s="8"/>
      <c r="D9" s="8"/>
      <c r="E9" s="8"/>
      <c r="F9" s="8"/>
      <c r="G9" s="8"/>
      <c r="H9" s="8"/>
      <c r="I9" s="8"/>
      <c r="J9" s="8"/>
      <c r="K9" s="8"/>
      <c r="L9" s="8"/>
    </row>
    <row r="10" spans="1:12" s="12" customFormat="1">
      <c r="A10" s="8"/>
      <c r="B10" s="8"/>
      <c r="C10" s="8"/>
      <c r="D10" s="8"/>
      <c r="E10" s="8"/>
      <c r="F10" s="8"/>
      <c r="G10" s="8"/>
      <c r="H10" s="8"/>
      <c r="I10" s="8"/>
      <c r="J10" s="8"/>
      <c r="K10" s="8"/>
      <c r="L10" s="8"/>
    </row>
    <row r="11" spans="1:12" s="12" customFormat="1">
      <c r="A11" s="8"/>
      <c r="B11" s="8"/>
      <c r="C11" s="8"/>
      <c r="D11" s="8"/>
      <c r="E11" s="8"/>
      <c r="F11" s="8"/>
      <c r="G11" s="8"/>
      <c r="H11" s="8"/>
      <c r="I11" s="8"/>
      <c r="J11" s="8"/>
      <c r="K11" s="8"/>
      <c r="L11" s="8"/>
    </row>
    <row r="12" spans="1:12" s="12" customFormat="1" ht="15" customHeight="1">
      <c r="A12" s="8"/>
      <c r="B12" s="8"/>
      <c r="C12" s="8"/>
      <c r="D12" s="8"/>
      <c r="E12" s="8"/>
      <c r="F12" s="8"/>
      <c r="G12" s="8"/>
      <c r="H12" s="8"/>
      <c r="I12" s="8"/>
      <c r="J12" s="8"/>
      <c r="K12" s="8"/>
      <c r="L12" s="8"/>
    </row>
    <row r="13" spans="1:12" s="12" customFormat="1" ht="15" customHeight="1">
      <c r="A13" s="8"/>
      <c r="B13" s="8"/>
      <c r="C13" s="8"/>
      <c r="D13" s="8"/>
      <c r="E13" s="8"/>
      <c r="F13" s="8"/>
      <c r="G13" s="8"/>
      <c r="H13" s="8"/>
      <c r="I13" s="8"/>
      <c r="J13" s="8"/>
      <c r="K13" s="8"/>
      <c r="L13" s="8"/>
    </row>
    <row r="14" spans="1:12" s="12" customFormat="1" ht="15" customHeight="1">
      <c r="A14" s="8"/>
      <c r="B14" s="8"/>
      <c r="C14" s="8"/>
      <c r="D14" s="8"/>
      <c r="E14" s="8"/>
      <c r="F14" s="8"/>
      <c r="G14" s="8"/>
      <c r="H14" s="8"/>
      <c r="I14" s="8"/>
      <c r="J14" s="8"/>
      <c r="K14" s="8"/>
      <c r="L14" s="8"/>
    </row>
    <row r="15" spans="1:12" s="12" customFormat="1" ht="15" customHeight="1">
      <c r="A15" s="8"/>
      <c r="B15" s="8"/>
      <c r="C15" s="8"/>
      <c r="D15" s="8"/>
      <c r="E15" s="8"/>
      <c r="F15" s="8"/>
      <c r="G15" s="8"/>
      <c r="H15" s="8"/>
      <c r="I15" s="8"/>
      <c r="J15" s="8"/>
      <c r="K15" s="8"/>
      <c r="L15" s="8"/>
    </row>
    <row r="16" spans="1:12" s="12" customFormat="1" ht="15" customHeight="1">
      <c r="A16" s="8"/>
      <c r="B16" s="8"/>
      <c r="C16" s="8"/>
      <c r="D16" s="8"/>
      <c r="E16" s="8"/>
      <c r="F16" s="8"/>
      <c r="G16" s="8"/>
      <c r="H16" s="8"/>
      <c r="I16" s="8"/>
      <c r="J16" s="8"/>
      <c r="K16" s="8"/>
      <c r="L16" s="8"/>
    </row>
    <row r="17" spans="1:12" s="12" customFormat="1" ht="15" customHeight="1">
      <c r="A17" s="8"/>
      <c r="B17" s="8"/>
      <c r="C17" s="8"/>
      <c r="D17" s="8"/>
      <c r="E17" s="8"/>
      <c r="F17" s="8"/>
      <c r="G17" s="8"/>
      <c r="H17" s="8"/>
      <c r="I17" s="8"/>
      <c r="J17" s="8"/>
      <c r="K17" s="8"/>
      <c r="L17" s="8"/>
    </row>
    <row r="18" spans="1:12" s="12" customFormat="1" ht="17.25" customHeight="1">
      <c r="A18" s="22"/>
      <c r="B18" s="40" t="s">
        <v>101</v>
      </c>
      <c r="C18" s="22"/>
      <c r="D18" s="23"/>
      <c r="E18" s="23"/>
      <c r="F18" s="23"/>
      <c r="G18" s="23"/>
      <c r="H18" s="23"/>
      <c r="I18" s="23"/>
      <c r="J18" s="23"/>
      <c r="K18" s="23"/>
      <c r="L18" s="22"/>
    </row>
    <row r="19" spans="1:12" s="12" customFormat="1" ht="15" customHeight="1">
      <c r="A19" s="8"/>
      <c r="B19" s="8"/>
      <c r="C19" s="8"/>
      <c r="D19" s="8"/>
      <c r="E19" s="8"/>
      <c r="F19" s="8"/>
      <c r="G19" s="8"/>
      <c r="H19" s="8"/>
      <c r="I19" s="8"/>
      <c r="J19" s="8"/>
      <c r="K19" s="8"/>
      <c r="L19" s="8"/>
    </row>
    <row r="20" spans="1:12" s="12" customFormat="1" ht="15" customHeight="1">
      <c r="A20" s="8"/>
      <c r="B20" s="8"/>
      <c r="C20" s="8"/>
      <c r="D20" s="8"/>
      <c r="E20" s="8"/>
      <c r="F20" s="8"/>
      <c r="G20" s="8"/>
      <c r="H20" s="8"/>
      <c r="I20" s="8"/>
      <c r="J20" s="8"/>
      <c r="K20" s="8"/>
      <c r="L20" s="8"/>
    </row>
    <row r="21" spans="1:12" s="12" customFormat="1" ht="15" customHeight="1">
      <c r="A21" s="8"/>
      <c r="B21" s="8"/>
      <c r="C21" s="8"/>
      <c r="D21" s="8"/>
      <c r="E21" s="8"/>
      <c r="F21" s="8"/>
      <c r="G21" s="8"/>
      <c r="H21" s="8"/>
      <c r="I21" s="8"/>
      <c r="J21" s="8"/>
      <c r="K21" s="8"/>
      <c r="L21" s="8"/>
    </row>
    <row r="22" spans="1:12" ht="15" customHeight="1"/>
    <row r="23" spans="1:12" s="12" customFormat="1" ht="15" customHeight="1">
      <c r="A23" s="8"/>
      <c r="B23" s="8"/>
      <c r="C23" s="8"/>
      <c r="D23" s="8"/>
      <c r="E23" s="8"/>
      <c r="F23" s="8"/>
      <c r="G23" s="8"/>
      <c r="H23" s="8"/>
      <c r="I23" s="8"/>
      <c r="J23" s="8"/>
      <c r="K23" s="8"/>
      <c r="L23" s="8"/>
    </row>
    <row r="24" spans="1:12" s="12" customFormat="1" ht="15" customHeight="1">
      <c r="A24" s="8"/>
      <c r="B24" s="8"/>
      <c r="C24" s="8"/>
      <c r="D24" s="8"/>
      <c r="E24" s="8"/>
      <c r="F24" s="8"/>
      <c r="G24" s="8"/>
      <c r="H24" s="8"/>
      <c r="I24" s="8"/>
      <c r="J24" s="8"/>
      <c r="K24" s="8"/>
      <c r="L24" s="8"/>
    </row>
    <row r="25" spans="1:12" s="12" customFormat="1" ht="15" customHeight="1">
      <c r="A25" s="8"/>
      <c r="B25" s="8"/>
      <c r="C25" s="8"/>
      <c r="D25" s="8"/>
      <c r="E25" s="8"/>
      <c r="F25" s="8"/>
      <c r="G25" s="8"/>
      <c r="H25" s="8"/>
      <c r="I25" s="8"/>
      <c r="J25" s="8"/>
      <c r="K25" s="8"/>
      <c r="L25" s="8"/>
    </row>
    <row r="26" spans="1:12" s="12" customFormat="1" ht="15" customHeight="1">
      <c r="A26" s="8"/>
      <c r="B26" s="8"/>
      <c r="C26" s="8"/>
      <c r="D26" s="8"/>
      <c r="E26" s="8"/>
      <c r="F26" s="8"/>
      <c r="G26" s="8"/>
      <c r="H26" s="8"/>
      <c r="I26" s="8"/>
      <c r="J26" s="8"/>
      <c r="K26" s="8"/>
      <c r="L26" s="8"/>
    </row>
    <row r="27" spans="1:12" s="12" customFormat="1">
      <c r="A27" s="8"/>
      <c r="B27" s="8"/>
      <c r="C27" s="8"/>
      <c r="D27" s="8"/>
      <c r="E27" s="8"/>
      <c r="F27" s="8"/>
      <c r="G27" s="8"/>
      <c r="H27" s="8"/>
      <c r="I27" s="8"/>
      <c r="J27" s="8"/>
      <c r="K27" s="8"/>
      <c r="L27" s="8"/>
    </row>
    <row r="28" spans="1:12" s="12" customFormat="1">
      <c r="A28" s="8"/>
      <c r="B28" s="8"/>
      <c r="C28" s="8"/>
      <c r="D28" s="8"/>
      <c r="E28" s="8"/>
      <c r="F28" s="8"/>
      <c r="G28" s="8"/>
      <c r="H28" s="8"/>
      <c r="I28" s="8"/>
      <c r="J28" s="8"/>
      <c r="K28" s="8"/>
      <c r="L28" s="8"/>
    </row>
    <row r="29" spans="1:12" s="12" customFormat="1">
      <c r="A29" s="8"/>
      <c r="B29" s="8"/>
      <c r="C29" s="8"/>
      <c r="D29" s="8"/>
      <c r="E29" s="8"/>
      <c r="F29" s="8"/>
      <c r="G29" s="8"/>
      <c r="H29" s="8"/>
      <c r="I29" s="8"/>
      <c r="J29" s="8"/>
      <c r="K29" s="8"/>
      <c r="L29" s="8"/>
    </row>
    <row r="30" spans="1:12" s="12" customFormat="1">
      <c r="A30" s="8"/>
      <c r="B30" s="8"/>
      <c r="C30" s="8"/>
      <c r="D30" s="8"/>
      <c r="E30" s="8"/>
      <c r="F30" s="8"/>
      <c r="G30" s="8"/>
      <c r="H30" s="8"/>
      <c r="I30" s="8"/>
      <c r="J30" s="8"/>
      <c r="K30" s="8"/>
      <c r="L30" s="8"/>
    </row>
    <row r="31" spans="1:12" s="12" customFormat="1">
      <c r="A31" s="8"/>
      <c r="B31" s="8"/>
      <c r="C31" s="8"/>
      <c r="D31" s="8"/>
      <c r="E31" s="8"/>
      <c r="F31" s="8"/>
      <c r="G31" s="8"/>
      <c r="H31" s="8"/>
      <c r="I31" s="8"/>
      <c r="J31" s="8"/>
      <c r="K31" s="8"/>
      <c r="L31" s="8"/>
    </row>
    <row r="32" spans="1:12" s="12" customFormat="1">
      <c r="A32" s="22"/>
      <c r="B32" s="40" t="s">
        <v>100</v>
      </c>
      <c r="C32" s="22"/>
      <c r="D32" s="23"/>
      <c r="E32" s="23"/>
      <c r="F32" s="23"/>
      <c r="G32" s="23"/>
      <c r="H32" s="23"/>
      <c r="I32" s="23"/>
      <c r="J32" s="23"/>
      <c r="K32" s="23"/>
      <c r="L32" s="22"/>
    </row>
    <row r="33" spans="1:12" s="12" customFormat="1" ht="15" customHeight="1">
      <c r="A33" s="8"/>
      <c r="B33" s="8"/>
      <c r="C33" s="8"/>
      <c r="D33" s="8"/>
      <c r="E33" s="8"/>
      <c r="F33" s="8"/>
      <c r="G33" s="8"/>
      <c r="H33" s="8"/>
      <c r="I33" s="8"/>
      <c r="J33" s="8"/>
      <c r="K33" s="8"/>
      <c r="L33" s="8"/>
    </row>
    <row r="34" spans="1:12" s="12" customFormat="1" ht="15" customHeight="1">
      <c r="A34" s="8"/>
      <c r="B34" s="8"/>
      <c r="C34" s="8"/>
      <c r="D34" s="8"/>
      <c r="E34" s="8"/>
      <c r="F34" s="8"/>
      <c r="G34" s="8"/>
      <c r="H34" s="8"/>
      <c r="I34" s="8"/>
      <c r="J34" s="8"/>
      <c r="K34" s="8"/>
      <c r="L34" s="8"/>
    </row>
    <row r="35" spans="1:12" s="12" customFormat="1" ht="15" customHeight="1">
      <c r="A35" s="8"/>
      <c r="B35" s="8"/>
      <c r="C35" s="8"/>
      <c r="D35" s="8"/>
      <c r="E35" s="8"/>
      <c r="F35" s="8"/>
      <c r="G35" s="8"/>
      <c r="H35" s="8"/>
      <c r="I35" s="8"/>
      <c r="J35" s="8"/>
      <c r="K35" s="8"/>
      <c r="L35" s="8"/>
    </row>
    <row r="36" spans="1:12" s="12" customFormat="1" ht="15" customHeight="1">
      <c r="A36" s="8"/>
      <c r="B36" s="8"/>
      <c r="C36" s="8"/>
      <c r="D36" s="8"/>
      <c r="E36" s="8"/>
      <c r="F36" s="8"/>
      <c r="G36" s="8"/>
      <c r="H36" s="8"/>
      <c r="I36" s="8"/>
      <c r="J36" s="8"/>
      <c r="K36" s="8"/>
      <c r="L36" s="8"/>
    </row>
    <row r="37" spans="1:12" s="12" customFormat="1" ht="15" customHeight="1">
      <c r="A37" s="8"/>
      <c r="B37" s="8"/>
      <c r="C37" s="8"/>
      <c r="D37" s="8"/>
      <c r="E37" s="8"/>
      <c r="F37" s="8"/>
      <c r="G37" s="8"/>
      <c r="H37" s="8"/>
      <c r="I37" s="8"/>
      <c r="J37" s="8"/>
      <c r="K37" s="8"/>
      <c r="L37" s="8"/>
    </row>
    <row r="38" spans="1:12" s="12" customFormat="1" ht="15" customHeight="1">
      <c r="A38" s="8"/>
      <c r="B38" s="8"/>
      <c r="C38" s="8"/>
      <c r="D38" s="8"/>
      <c r="E38" s="8"/>
      <c r="F38" s="8"/>
      <c r="G38" s="8"/>
      <c r="H38" s="8"/>
      <c r="I38" s="8"/>
      <c r="J38" s="8"/>
      <c r="K38" s="8"/>
      <c r="L38" s="8"/>
    </row>
    <row r="39" spans="1:12" s="12" customFormat="1" ht="15" customHeight="1">
      <c r="A39" s="8"/>
      <c r="B39" s="8"/>
      <c r="C39" s="8"/>
      <c r="D39" s="8"/>
      <c r="E39" s="8"/>
      <c r="F39" s="8"/>
      <c r="G39" s="8"/>
      <c r="H39" s="8"/>
      <c r="I39" s="8"/>
      <c r="J39" s="8"/>
      <c r="K39" s="8"/>
      <c r="L39" s="8"/>
    </row>
    <row r="40" spans="1:12" s="12" customFormat="1" ht="15" customHeight="1">
      <c r="A40" s="8"/>
      <c r="B40" s="8"/>
      <c r="C40" s="8"/>
      <c r="D40" s="8"/>
      <c r="E40" s="8"/>
      <c r="F40" s="8"/>
      <c r="G40" s="8"/>
      <c r="H40" s="8"/>
      <c r="I40" s="8"/>
      <c r="J40" s="8"/>
      <c r="K40" s="8"/>
      <c r="L40" s="8"/>
    </row>
    <row r="41" spans="1:12" s="12" customFormat="1" ht="15" customHeight="1">
      <c r="A41" s="8"/>
      <c r="B41" s="8"/>
      <c r="C41" s="8"/>
      <c r="D41" s="8"/>
      <c r="E41" s="8"/>
      <c r="F41" s="8"/>
      <c r="G41" s="8"/>
      <c r="H41" s="8"/>
      <c r="I41" s="8"/>
      <c r="J41" s="8"/>
      <c r="K41" s="8"/>
      <c r="L41" s="8"/>
    </row>
    <row r="42" spans="1:12" s="12" customFormat="1" ht="15" customHeight="1">
      <c r="A42" s="8"/>
      <c r="B42" s="8"/>
      <c r="C42" s="8"/>
      <c r="D42" s="8"/>
      <c r="E42" s="8"/>
      <c r="F42" s="8"/>
      <c r="G42" s="8"/>
      <c r="H42" s="8"/>
      <c r="I42" s="8"/>
      <c r="J42" s="8"/>
      <c r="K42" s="8"/>
      <c r="L42" s="8"/>
    </row>
    <row r="43" spans="1:12" s="12" customFormat="1" ht="15" customHeight="1">
      <c r="A43" s="8"/>
      <c r="B43" s="8"/>
      <c r="C43" s="8"/>
      <c r="D43" s="8"/>
      <c r="E43" s="8"/>
      <c r="F43" s="8"/>
      <c r="G43" s="8"/>
      <c r="H43" s="8"/>
      <c r="I43" s="8"/>
      <c r="J43" s="8"/>
      <c r="K43" s="8"/>
      <c r="L43" s="8"/>
    </row>
    <row r="44" spans="1:12" ht="15" customHeight="1"/>
    <row r="45" spans="1:12" s="12" customFormat="1" ht="15" customHeight="1">
      <c r="A45" s="8"/>
      <c r="B45" s="8"/>
      <c r="C45" s="8"/>
      <c r="D45" s="8"/>
      <c r="E45" s="8"/>
      <c r="F45" s="8"/>
      <c r="G45" s="8"/>
      <c r="H45" s="8"/>
      <c r="I45" s="8"/>
      <c r="J45" s="8"/>
      <c r="K45" s="8"/>
      <c r="L45" s="8"/>
    </row>
    <row r="46" spans="1:12" s="12" customFormat="1" ht="15" customHeight="1">
      <c r="A46" s="8"/>
      <c r="B46" s="8"/>
      <c r="C46" s="8"/>
      <c r="D46" s="8"/>
      <c r="E46" s="8"/>
      <c r="F46" s="8"/>
      <c r="G46" s="8"/>
      <c r="H46" s="8"/>
      <c r="I46" s="8"/>
      <c r="J46" s="8"/>
      <c r="K46" s="8"/>
      <c r="L46" s="8"/>
    </row>
    <row r="47" spans="1:12" s="12" customFormat="1" ht="15" customHeight="1">
      <c r="A47" s="8"/>
      <c r="B47" s="8"/>
      <c r="C47" s="8"/>
      <c r="D47" s="8"/>
      <c r="E47" s="8"/>
      <c r="F47" s="8"/>
      <c r="G47" s="8"/>
      <c r="H47" s="8"/>
      <c r="I47" s="8"/>
      <c r="J47" s="8"/>
      <c r="K47" s="8"/>
      <c r="L47" s="8"/>
    </row>
    <row r="48" spans="1:12" s="12" customFormat="1" ht="15" customHeight="1">
      <c r="A48" s="8"/>
      <c r="B48" s="8"/>
      <c r="C48" s="8"/>
      <c r="D48" s="8"/>
      <c r="E48" s="8"/>
      <c r="F48" s="8"/>
      <c r="G48" s="8"/>
      <c r="H48" s="8"/>
      <c r="I48" s="8"/>
      <c r="J48" s="8"/>
      <c r="K48" s="8"/>
      <c r="L48" s="8"/>
    </row>
    <row r="49" spans="1:12" s="12" customFormat="1">
      <c r="A49" s="8"/>
      <c r="B49" s="8"/>
      <c r="C49" s="8"/>
      <c r="D49" s="8"/>
      <c r="E49" s="8"/>
      <c r="F49" s="8"/>
      <c r="G49" s="8"/>
      <c r="H49" s="8"/>
      <c r="I49" s="8"/>
      <c r="J49" s="8"/>
      <c r="K49" s="8"/>
      <c r="L49" s="8"/>
    </row>
    <row r="50" spans="1:12" s="12" customFormat="1">
      <c r="A50" s="8"/>
      <c r="B50" s="8"/>
      <c r="C50" s="8"/>
      <c r="D50" s="8"/>
      <c r="E50" s="8"/>
      <c r="F50" s="8"/>
      <c r="G50" s="8"/>
      <c r="H50" s="8"/>
      <c r="I50" s="8"/>
      <c r="J50" s="8"/>
      <c r="K50" s="8"/>
      <c r="L50" s="8"/>
    </row>
    <row r="51" spans="1:12" s="12" customFormat="1">
      <c r="A51" s="8"/>
      <c r="B51" s="8"/>
      <c r="C51" s="8"/>
      <c r="D51" s="8"/>
      <c r="E51" s="8"/>
      <c r="F51" s="8"/>
      <c r="G51" s="8"/>
      <c r="H51" s="8"/>
      <c r="I51" s="8"/>
      <c r="J51" s="8"/>
      <c r="K51" s="8"/>
      <c r="L51" s="8"/>
    </row>
    <row r="52" spans="1:12" s="12" customFormat="1">
      <c r="A52" s="8"/>
      <c r="B52" s="8"/>
      <c r="C52" s="8"/>
      <c r="D52" s="8"/>
      <c r="E52" s="8"/>
      <c r="F52" s="8"/>
      <c r="G52" s="8"/>
      <c r="H52" s="8"/>
      <c r="I52" s="8"/>
      <c r="J52" s="8"/>
      <c r="K52" s="8"/>
      <c r="L52" s="8"/>
    </row>
    <row r="53" spans="1:12" s="12" customFormat="1">
      <c r="A53" s="8"/>
      <c r="B53" s="8"/>
      <c r="C53" s="8"/>
      <c r="D53" s="8"/>
      <c r="E53" s="8"/>
      <c r="F53" s="8"/>
      <c r="G53" s="8"/>
      <c r="H53" s="8"/>
      <c r="I53" s="8"/>
      <c r="J53" s="8"/>
      <c r="K53" s="8"/>
      <c r="L53" s="8"/>
    </row>
    <row r="54" spans="1:12" s="12" customFormat="1">
      <c r="A54" s="8"/>
      <c r="B54" s="8"/>
      <c r="C54" s="8"/>
      <c r="D54" s="8"/>
      <c r="E54" s="8"/>
      <c r="F54" s="8"/>
      <c r="G54" s="8"/>
      <c r="H54" s="8"/>
      <c r="I54" s="8"/>
      <c r="J54" s="8"/>
      <c r="K54" s="8"/>
      <c r="L54" s="8"/>
    </row>
    <row r="55" spans="1:12" s="12" customFormat="1">
      <c r="A55" s="8"/>
      <c r="B55" s="8"/>
      <c r="C55" s="8"/>
      <c r="D55" s="8"/>
      <c r="E55" s="8"/>
      <c r="F55" s="8"/>
      <c r="G55" s="8"/>
      <c r="H55" s="8"/>
      <c r="I55" s="8"/>
      <c r="J55" s="8"/>
      <c r="K55" s="8"/>
      <c r="L55" s="8"/>
    </row>
    <row r="56" spans="1:12" s="12" customFormat="1">
      <c r="A56" s="8"/>
      <c r="B56" s="8"/>
      <c r="C56" s="8"/>
      <c r="D56" s="8"/>
      <c r="E56" s="8"/>
      <c r="F56" s="8"/>
      <c r="G56" s="8"/>
      <c r="H56" s="8"/>
      <c r="I56" s="8"/>
      <c r="J56" s="8"/>
      <c r="K56" s="8"/>
      <c r="L56" s="8"/>
    </row>
    <row r="57" spans="1:12" s="12" customFormat="1">
      <c r="A57" s="8"/>
      <c r="B57" s="8"/>
      <c r="C57" s="8"/>
      <c r="D57" s="8"/>
      <c r="E57" s="8"/>
      <c r="F57" s="8"/>
      <c r="G57" s="8"/>
      <c r="H57" s="8"/>
      <c r="I57" s="8"/>
      <c r="J57" s="8"/>
      <c r="K57" s="8"/>
      <c r="L57" s="8"/>
    </row>
  </sheetData>
  <mergeCells count="1">
    <mergeCell ref="B2:K3"/>
  </mergeCells>
  <phoneticPr fontId="2"/>
  <printOptions horizontalCentered="1"/>
  <pageMargins left="0.70866141732283472" right="0.70866141732283472" top="0.74803149606299213" bottom="0.74803149606299213" header="0.31496062992125984" footer="0.31496062992125984"/>
  <pageSetup paperSize="9" scale="98" firstPageNumber="13" orientation="portrait" useFirstPageNumber="1" horizontalDpi="300" verticalDpi="300" r:id="rId1"/>
  <headerFooter>
    <oddFooter>&amp;C&amp;A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A8F40-AE8B-4808-9CCC-E55B699B5994}">
  <sheetPr>
    <tabColor theme="9"/>
  </sheetPr>
  <dimension ref="A1:K59"/>
  <sheetViews>
    <sheetView zoomScaleNormal="100" workbookViewId="0"/>
  </sheetViews>
  <sheetFormatPr defaultColWidth="9" defaultRowHeight="13.5"/>
  <cols>
    <col min="1" max="1" width="2.25" style="2" customWidth="1"/>
    <col min="2" max="2" width="5.25" style="2" customWidth="1"/>
    <col min="3" max="10" width="9" style="2"/>
    <col min="11" max="11" width="9.125" style="2" customWidth="1"/>
    <col min="12" max="12" width="1.125" style="2" customWidth="1"/>
    <col min="13" max="16384" width="9" style="2"/>
  </cols>
  <sheetData>
    <row r="1" spans="2:11" s="6" customFormat="1" ht="18.75">
      <c r="B1" s="38" t="s">
        <v>7</v>
      </c>
      <c r="D1" s="38" t="s">
        <v>17</v>
      </c>
    </row>
    <row r="3" spans="2:11" s="7" customFormat="1" ht="14.25" customHeight="1">
      <c r="B3" s="380" t="s">
        <v>55</v>
      </c>
      <c r="C3" s="380"/>
      <c r="D3" s="380"/>
      <c r="E3" s="380"/>
      <c r="F3" s="380"/>
      <c r="G3" s="380"/>
      <c r="H3" s="380"/>
      <c r="I3" s="380"/>
      <c r="J3" s="380"/>
      <c r="K3" s="380"/>
    </row>
    <row r="4" spans="2:11" s="7" customFormat="1" ht="14.25">
      <c r="B4" s="380"/>
      <c r="C4" s="380"/>
      <c r="D4" s="380"/>
      <c r="E4" s="380"/>
      <c r="F4" s="380"/>
      <c r="G4" s="380"/>
      <c r="H4" s="380"/>
      <c r="I4" s="380"/>
      <c r="J4" s="380"/>
      <c r="K4" s="380"/>
    </row>
    <row r="6" spans="2:11" s="8" customFormat="1" ht="17.25">
      <c r="B6" s="39" t="str">
        <f>CONCATENATE("健康に留意して生活している人は",'データ（Q1～Q12)'!B20,"")</f>
        <v>健康に留意して生活している人は７割台後半</v>
      </c>
    </row>
    <row r="8" spans="2:11">
      <c r="B8" s="9" t="s">
        <v>0</v>
      </c>
      <c r="C8" s="2" t="str">
        <f>CONCATENATE("普段、健康に留意して生活している人の割合は",INT('データ（Q1～Q12)'!B18),".",ROUND('データ（Q1～Q12)'!B18,1)*10-INT('データ（Q1～Q12)'!B18)*10,"％となっている。")</f>
        <v>普段、健康に留意して生活している人の割合は77.2％となっている。</v>
      </c>
    </row>
    <row r="22" spans="2:11" s="7" customFormat="1" ht="14.25">
      <c r="B22" s="10" t="s">
        <v>69</v>
      </c>
    </row>
    <row r="24" spans="2:11" ht="13.5" customHeight="1">
      <c r="B24" s="9" t="s">
        <v>0</v>
      </c>
      <c r="C24" s="381" t="str">
        <f>CONCATENATE("健康のために努めている行動の内容は、「",'データ（Q1～Q12)'!F18,"」が最も多く",INT('データ（Q1～Q12)'!G18),".",ROUND('データ（Q1～Q12)'!G18,1)*10-INT('データ（Q1～Q12)'!G18)*10,"％、次いで「",'データ（Q1～Q12)'!F19,"」の",INT('データ（Q1～Q12)'!G19),".",ROUND('データ（Q1～Q12)'!G19,1)*10-INT('データ（Q1～Q12)'!G19)*10,"％、「",'データ（Q1～Q12)'!F20,"」の",INT('データ（Q1～Q12)'!G20),".",ROUND('データ（Q1～Q12)'!G20,1)*10-INT('データ（Q1～Q12)'!G20)*10,"％などとなっている。")</f>
        <v>健康のために努めている行動の内容は、「睡眠時間を十分にとる」が最も多く88.8％、次いで「定期的に健康診断を受ける」の84.6％、「ストレスをためないよう気分転換をする」の83.9％などとなっている。</v>
      </c>
      <c r="D24" s="381"/>
      <c r="E24" s="381"/>
      <c r="F24" s="381"/>
      <c r="G24" s="381"/>
      <c r="H24" s="381"/>
      <c r="I24" s="381"/>
      <c r="J24" s="381"/>
      <c r="K24" s="381"/>
    </row>
    <row r="25" spans="2:11">
      <c r="C25" s="381"/>
      <c r="D25" s="381"/>
      <c r="E25" s="381"/>
      <c r="F25" s="381"/>
      <c r="G25" s="381"/>
      <c r="H25" s="381"/>
      <c r="I25" s="381"/>
      <c r="J25" s="381"/>
      <c r="K25" s="381"/>
    </row>
    <row r="26" spans="2:11" ht="13.5" customHeight="1">
      <c r="B26" s="9"/>
      <c r="C26" s="381"/>
      <c r="D26" s="381"/>
      <c r="E26" s="381"/>
      <c r="F26" s="381"/>
      <c r="G26" s="381"/>
      <c r="H26" s="381"/>
      <c r="I26" s="381"/>
      <c r="J26" s="381"/>
      <c r="K26" s="381"/>
    </row>
    <row r="27" spans="2:11">
      <c r="C27" s="48"/>
      <c r="D27" s="48"/>
      <c r="E27" s="48"/>
      <c r="F27" s="48"/>
      <c r="G27" s="48"/>
      <c r="H27" s="48"/>
      <c r="I27" s="48"/>
      <c r="J27" s="48"/>
      <c r="K27" s="48"/>
    </row>
    <row r="28" spans="2:11">
      <c r="B28" s="14"/>
    </row>
    <row r="30" spans="2:11" s="12" customFormat="1" ht="12">
      <c r="B30" s="17"/>
      <c r="C30" s="17"/>
      <c r="D30" s="17"/>
      <c r="E30" s="17"/>
    </row>
    <row r="31" spans="2:11" s="12" customFormat="1" ht="12">
      <c r="B31" s="17"/>
      <c r="C31" s="17"/>
      <c r="D31" s="17"/>
      <c r="E31" s="17"/>
    </row>
    <row r="32" spans="2:11" s="12" customFormat="1" ht="12">
      <c r="B32" s="17"/>
      <c r="C32" s="17"/>
      <c r="D32" s="17"/>
      <c r="E32" s="17"/>
    </row>
    <row r="33" spans="1:5" s="12" customFormat="1" ht="12">
      <c r="B33" s="17"/>
      <c r="C33" s="17"/>
      <c r="D33" s="17"/>
      <c r="E33" s="17"/>
    </row>
    <row r="34" spans="1:5" s="12" customFormat="1" ht="11.85" customHeight="1">
      <c r="A34" s="29" t="s">
        <v>76</v>
      </c>
      <c r="B34" s="17" t="str">
        <f>'データ（Q1～Q12)'!F18</f>
        <v>睡眠時間を十分にとる</v>
      </c>
      <c r="C34" s="17"/>
      <c r="D34" s="17"/>
      <c r="E34" s="17"/>
    </row>
    <row r="35" spans="1:5" s="12" customFormat="1" ht="11.85" customHeight="1">
      <c r="A35" s="29"/>
      <c r="B35" s="17"/>
      <c r="C35" s="18"/>
      <c r="D35" s="18"/>
      <c r="E35" s="18"/>
    </row>
    <row r="36" spans="1:5" s="12" customFormat="1" ht="11.85" customHeight="1">
      <c r="A36" s="29"/>
      <c r="B36" s="17"/>
      <c r="C36" s="18"/>
      <c r="D36" s="18"/>
      <c r="E36" s="18"/>
    </row>
    <row r="37" spans="1:5" s="12" customFormat="1" ht="11.85" customHeight="1">
      <c r="A37" s="29" t="s">
        <v>77</v>
      </c>
      <c r="B37" s="17" t="str">
        <f>'データ（Q1～Q12)'!F19</f>
        <v>定期的に健康診断を受ける</v>
      </c>
      <c r="C37" s="18"/>
      <c r="D37" s="18"/>
      <c r="E37" s="18"/>
    </row>
    <row r="38" spans="1:5" s="12" customFormat="1" ht="11.85" customHeight="1">
      <c r="A38" s="29"/>
      <c r="B38" s="17"/>
      <c r="C38" s="18"/>
      <c r="D38" s="18"/>
      <c r="E38" s="18"/>
    </row>
    <row r="39" spans="1:5" s="12" customFormat="1" ht="11.85" customHeight="1">
      <c r="A39" s="29"/>
      <c r="B39" s="17"/>
      <c r="C39" s="18"/>
      <c r="D39" s="18"/>
      <c r="E39" s="18"/>
    </row>
    <row r="40" spans="1:5" s="12" customFormat="1" ht="11.85" customHeight="1">
      <c r="A40" s="29" t="s">
        <v>86</v>
      </c>
      <c r="B40" s="17" t="str">
        <f>'データ（Q1～Q12)'!F20</f>
        <v>ストレスをためないよう気分転換をする</v>
      </c>
      <c r="C40" s="18"/>
      <c r="D40" s="18"/>
      <c r="E40" s="18"/>
    </row>
    <row r="41" spans="1:5" s="12" customFormat="1" ht="11.85" customHeight="1">
      <c r="A41" s="29"/>
      <c r="B41" s="17"/>
      <c r="C41" s="18"/>
      <c r="D41" s="18"/>
      <c r="E41" s="18"/>
    </row>
    <row r="42" spans="1:5" s="12" customFormat="1" ht="11.85" customHeight="1">
      <c r="A42" s="29"/>
      <c r="B42" s="17"/>
      <c r="C42" s="18"/>
      <c r="D42" s="18"/>
      <c r="E42" s="18"/>
    </row>
    <row r="43" spans="1:5" ht="11.85" customHeight="1">
      <c r="A43" s="29" t="s">
        <v>78</v>
      </c>
      <c r="B43" s="17" t="str">
        <f>'データ（Q1～Q12)'!F21</f>
        <v>食生活に注意している</v>
      </c>
      <c r="C43" s="17"/>
      <c r="D43" s="17"/>
      <c r="E43" s="17"/>
    </row>
    <row r="44" spans="1:5" s="12" customFormat="1" ht="11.85" customHeight="1">
      <c r="A44" s="29"/>
      <c r="B44" s="17"/>
      <c r="C44" s="17"/>
      <c r="D44" s="17"/>
      <c r="E44" s="17"/>
    </row>
    <row r="45" spans="1:5" s="12" customFormat="1" ht="11.85" customHeight="1">
      <c r="A45" s="29"/>
      <c r="B45" s="17"/>
      <c r="C45" s="18"/>
      <c r="D45" s="18"/>
      <c r="E45" s="18"/>
    </row>
    <row r="46" spans="1:5" s="12" customFormat="1" ht="11.85" customHeight="1">
      <c r="A46" s="29" t="s">
        <v>79</v>
      </c>
      <c r="B46" s="17" t="str">
        <f>'データ（Q1～Q12)'!F22</f>
        <v>自分にあった運動を心がけている</v>
      </c>
      <c r="C46" s="18"/>
      <c r="D46" s="18"/>
      <c r="E46" s="18"/>
    </row>
    <row r="47" spans="1:5" s="12" customFormat="1" ht="11.85" customHeight="1">
      <c r="A47" s="29"/>
      <c r="B47" s="17"/>
      <c r="C47" s="18"/>
      <c r="D47" s="18"/>
      <c r="E47" s="18"/>
    </row>
    <row r="48" spans="1:5" s="12" customFormat="1" ht="11.85" customHeight="1">
      <c r="A48" s="29"/>
      <c r="B48" s="17"/>
      <c r="C48" s="18"/>
      <c r="D48" s="18"/>
      <c r="E48" s="18"/>
    </row>
    <row r="49" spans="1:5" s="12" customFormat="1" ht="11.85" customHeight="1">
      <c r="A49" s="29" t="s">
        <v>80</v>
      </c>
      <c r="B49" s="384" t="str">
        <f>'データ（Q1～Q12)'!F23</f>
        <v>タバコやアルコールを控える（喫煙・飲酒をする方のみ）</v>
      </c>
      <c r="C49" s="385"/>
      <c r="D49" s="385"/>
      <c r="E49" s="385"/>
    </row>
    <row r="50" spans="1:5" s="12" customFormat="1" ht="11.85" customHeight="1">
      <c r="A50" s="29"/>
      <c r="B50" s="385"/>
      <c r="C50" s="385"/>
      <c r="D50" s="385"/>
      <c r="E50" s="385"/>
    </row>
    <row r="51" spans="1:5" s="12" customFormat="1" ht="11.85" customHeight="1">
      <c r="A51" s="29"/>
      <c r="B51" s="17"/>
      <c r="C51" s="18"/>
      <c r="D51" s="18"/>
      <c r="E51" s="18"/>
    </row>
    <row r="52" spans="1:5" s="12" customFormat="1" ht="11.85" customHeight="1">
      <c r="A52" s="29" t="s">
        <v>81</v>
      </c>
      <c r="B52" s="17" t="str">
        <f>'データ（Q1～Q12)'!F24</f>
        <v>その他</v>
      </c>
      <c r="C52" s="18"/>
      <c r="D52" s="18"/>
      <c r="E52" s="18"/>
    </row>
    <row r="53" spans="1:5" s="12" customFormat="1" ht="11.85" customHeight="1">
      <c r="A53" s="30"/>
      <c r="B53" s="18"/>
      <c r="C53" s="18"/>
      <c r="D53" s="18"/>
      <c r="E53" s="18"/>
    </row>
    <row r="54" spans="1:5" s="12" customFormat="1" ht="11.85" customHeight="1">
      <c r="A54" s="30"/>
      <c r="B54" s="18"/>
      <c r="C54" s="18"/>
      <c r="D54" s="18"/>
      <c r="E54" s="18"/>
    </row>
    <row r="55" spans="1:5" s="12" customFormat="1" ht="11.85" customHeight="1">
      <c r="A55" s="30"/>
      <c r="B55" s="18"/>
      <c r="C55" s="18"/>
      <c r="D55" s="18"/>
      <c r="E55" s="18"/>
    </row>
    <row r="56" spans="1:5" s="12" customFormat="1" ht="11.85" customHeight="1">
      <c r="A56" s="30"/>
      <c r="B56" s="18"/>
      <c r="C56" s="18"/>
      <c r="D56" s="18"/>
      <c r="E56" s="18"/>
    </row>
    <row r="57" spans="1:5" s="12" customFormat="1" ht="11.85" customHeight="1">
      <c r="A57" s="30"/>
      <c r="B57" s="18"/>
      <c r="C57" s="18"/>
      <c r="D57" s="18"/>
      <c r="E57" s="18"/>
    </row>
    <row r="58" spans="1:5" s="12" customFormat="1" ht="12">
      <c r="A58" s="30"/>
      <c r="B58" s="18"/>
      <c r="C58" s="17"/>
      <c r="D58" s="17"/>
      <c r="E58" s="17"/>
    </row>
    <row r="59" spans="1:5" s="12" customFormat="1" ht="12">
      <c r="B59" s="17"/>
      <c r="C59" s="17"/>
      <c r="D59" s="17"/>
      <c r="E59" s="17"/>
    </row>
  </sheetData>
  <mergeCells count="3">
    <mergeCell ref="C24:K26"/>
    <mergeCell ref="B3:K4"/>
    <mergeCell ref="B49:E50"/>
  </mergeCells>
  <phoneticPr fontId="2"/>
  <printOptions horizontalCentered="1"/>
  <pageMargins left="0.70866141732283472" right="0.70866141732283472" top="0.74803149606299213" bottom="0.74803149606299213" header="0.31496062992125984" footer="0.31496062992125984"/>
  <pageSetup paperSize="9" scale="97" firstPageNumber="13" orientation="portrait" useFirstPageNumber="1" horizontalDpi="300" verticalDpi="300" r:id="rId1"/>
  <headerFooter>
    <oddFooter>&amp;C&amp;A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907FC-65E6-4B58-9F95-73F4BD95AA14}">
  <sheetPr>
    <tabColor theme="9"/>
  </sheetPr>
  <dimension ref="A1:K34"/>
  <sheetViews>
    <sheetView zoomScaleNormal="100" zoomScaleSheetLayoutView="100" workbookViewId="0"/>
  </sheetViews>
  <sheetFormatPr defaultColWidth="9" defaultRowHeight="13.5"/>
  <cols>
    <col min="1" max="1" width="2.25" style="2" customWidth="1"/>
    <col min="2" max="2" width="5.25" style="2" customWidth="1"/>
    <col min="3" max="10" width="9" style="2"/>
    <col min="11" max="11" width="9.125" style="2" customWidth="1"/>
    <col min="12" max="12" width="1.125" style="2" customWidth="1"/>
    <col min="13" max="16384" width="9" style="2"/>
  </cols>
  <sheetData>
    <row r="1" spans="1:11" s="7" customFormat="1" ht="14.25">
      <c r="B1" s="10" t="s">
        <v>70</v>
      </c>
    </row>
    <row r="2" spans="1:11">
      <c r="B2" s="14"/>
    </row>
    <row r="3" spans="1:11">
      <c r="B3" s="14"/>
    </row>
    <row r="5" spans="1:11">
      <c r="B5" s="9" t="s">
        <v>0</v>
      </c>
      <c r="C5" s="381" t="str">
        <f>CONCATENATE("食生活で注意している行動の内容は、「",'データ（Q1～Q12)'!K18,"」が最も多く",INT('データ（Q1～Q12)'!L18),".",ROUND('データ（Q1～Q12)'!L18,1)*10-INT('データ（Q1～Q12)'!L18)*10,"％、次いで「",'データ（Q1～Q12)'!K19,"」の",INT('データ（Q1～Q12)'!L19),".",ROUND('データ（Q1～Q12)'!L19,1)*10-INT('データ（Q1～Q12)'!L19)*10,"％などとなっている。")</f>
        <v>食生活で注意している行動の内容は、「朝食をとる」が最も多く94.4％、次いで「健康に配慮したメニューを心掛けている」の92.7％などとなっている。</v>
      </c>
      <c r="D5" s="381"/>
      <c r="E5" s="381"/>
      <c r="F5" s="381"/>
      <c r="G5" s="381"/>
      <c r="H5" s="381"/>
      <c r="I5" s="381"/>
      <c r="J5" s="381"/>
      <c r="K5" s="381"/>
    </row>
    <row r="6" spans="1:11">
      <c r="B6" s="34"/>
      <c r="C6" s="381"/>
      <c r="D6" s="381"/>
      <c r="E6" s="381"/>
      <c r="F6" s="381"/>
      <c r="G6" s="381"/>
      <c r="H6" s="381"/>
      <c r="I6" s="381"/>
      <c r="J6" s="381"/>
      <c r="K6" s="381"/>
    </row>
    <row r="10" spans="1:11" s="12" customFormat="1" ht="12">
      <c r="B10" s="17"/>
      <c r="C10" s="17"/>
      <c r="D10" s="17"/>
      <c r="E10" s="17"/>
    </row>
    <row r="11" spans="1:11" s="12" customFormat="1" ht="12">
      <c r="B11" s="17"/>
      <c r="C11" s="17"/>
      <c r="D11" s="17"/>
      <c r="E11" s="17"/>
    </row>
    <row r="12" spans="1:11" s="12" customFormat="1" ht="12">
      <c r="B12" s="17"/>
      <c r="C12" s="17"/>
      <c r="D12" s="17"/>
      <c r="E12" s="17"/>
    </row>
    <row r="13" spans="1:11" s="12" customFormat="1" ht="12">
      <c r="A13" s="30" t="s">
        <v>76</v>
      </c>
      <c r="B13" s="17" t="str">
        <f>'データ（Q1～Q12)'!K18</f>
        <v>朝食をとる</v>
      </c>
      <c r="C13" s="18"/>
      <c r="D13" s="17"/>
      <c r="E13" s="17"/>
    </row>
    <row r="14" spans="1:11" s="12" customFormat="1" ht="12">
      <c r="A14" s="30"/>
      <c r="B14" s="17"/>
      <c r="C14" s="18"/>
      <c r="D14" s="18"/>
      <c r="E14" s="18"/>
    </row>
    <row r="15" spans="1:11" s="12" customFormat="1" ht="12">
      <c r="C15" s="17"/>
      <c r="D15" s="18"/>
      <c r="E15" s="18"/>
    </row>
    <row r="16" spans="1:11" s="12" customFormat="1" ht="12">
      <c r="A16" s="30" t="s">
        <v>77</v>
      </c>
      <c r="B16" s="17" t="str">
        <f>'データ（Q1～Q12)'!K19</f>
        <v>健康に配慮したメニューを心掛けている</v>
      </c>
      <c r="C16" s="17"/>
      <c r="D16" s="18"/>
      <c r="E16" s="18"/>
    </row>
    <row r="17" spans="1:5" s="12" customFormat="1" ht="13.5" customHeight="1">
      <c r="C17" s="17"/>
      <c r="D17" s="17"/>
      <c r="E17" s="17"/>
    </row>
    <row r="18" spans="1:5" s="12" customFormat="1" ht="12">
      <c r="A18" s="30"/>
      <c r="B18" s="17"/>
      <c r="C18" s="17"/>
      <c r="D18" s="17"/>
      <c r="E18" s="17"/>
    </row>
    <row r="19" spans="1:5" s="12" customFormat="1" ht="13.5" customHeight="1">
      <c r="A19" s="30" t="s">
        <v>86</v>
      </c>
      <c r="B19" s="17" t="str">
        <f>'データ（Q1～Q12)'!K20</f>
        <v>食事の時間を決め食べている</v>
      </c>
      <c r="C19" s="18"/>
      <c r="D19" s="17"/>
      <c r="E19" s="17"/>
    </row>
    <row r="20" spans="1:5" s="12" customFormat="1" ht="12">
      <c r="D20" s="17"/>
      <c r="E20" s="17"/>
    </row>
    <row r="21" spans="1:5" s="12" customFormat="1" ht="12" customHeight="1">
      <c r="C21" s="18"/>
      <c r="D21" s="18"/>
      <c r="E21" s="18"/>
    </row>
    <row r="22" spans="1:5" s="12" customFormat="1" ht="12">
      <c r="A22" s="30" t="s">
        <v>78</v>
      </c>
      <c r="B22" s="17" t="str">
        <f>'データ（Q1～Q12)'!K21</f>
        <v>食べ物の安全性に配慮している</v>
      </c>
      <c r="C22" s="17"/>
      <c r="D22" s="18"/>
      <c r="E22" s="18"/>
    </row>
    <row r="23" spans="1:5" s="12" customFormat="1">
      <c r="A23" s="2"/>
      <c r="B23" s="2"/>
      <c r="C23" s="17"/>
      <c r="D23" s="18"/>
      <c r="E23" s="18"/>
    </row>
    <row r="24" spans="1:5" s="12" customFormat="1" ht="12" customHeight="1">
      <c r="A24" s="2"/>
      <c r="B24" s="2"/>
      <c r="C24" s="18"/>
      <c r="D24" s="17"/>
      <c r="E24" s="17"/>
    </row>
    <row r="25" spans="1:5" ht="13.5" customHeight="1">
      <c r="A25" s="30" t="s">
        <v>79</v>
      </c>
      <c r="B25" s="17" t="str">
        <f>'データ（Q1～Q12)'!K22</f>
        <v>自分で料理をする、又は手伝いをする</v>
      </c>
      <c r="C25" s="18"/>
      <c r="D25" s="17"/>
      <c r="E25" s="17"/>
    </row>
    <row r="26" spans="1:5" ht="13.5" customHeight="1">
      <c r="A26" s="12"/>
      <c r="B26" s="12"/>
      <c r="C26" s="18"/>
      <c r="D26" s="18"/>
      <c r="E26" s="18"/>
    </row>
    <row r="27" spans="1:5" s="12" customFormat="1" ht="12" customHeight="1">
      <c r="C27" s="18"/>
      <c r="D27" s="18"/>
      <c r="E27" s="18"/>
    </row>
    <row r="28" spans="1:5" s="12" customFormat="1" ht="12" customHeight="1">
      <c r="A28" s="30" t="s">
        <v>80</v>
      </c>
      <c r="B28" s="384" t="str">
        <f>'データ（Q1～Q12)'!K23</f>
        <v>箸の持ち方、姿勢、配膳、食べ方など、食事のマナーに注意して食べている</v>
      </c>
      <c r="C28" s="385"/>
      <c r="D28" s="385"/>
      <c r="E28" s="385"/>
    </row>
    <row r="29" spans="1:5" s="12" customFormat="1" ht="12">
      <c r="B29" s="385"/>
      <c r="C29" s="385"/>
      <c r="D29" s="385"/>
      <c r="E29" s="385"/>
    </row>
    <row r="30" spans="1:5" s="12" customFormat="1" ht="12">
      <c r="C30" s="18"/>
      <c r="D30" s="18"/>
      <c r="E30" s="18"/>
    </row>
    <row r="31" spans="1:5" s="12" customFormat="1" ht="12">
      <c r="A31" s="30" t="s">
        <v>81</v>
      </c>
      <c r="B31" s="17" t="str">
        <f>'データ（Q1～Q12)'!K24</f>
        <v>自分にあった適切なカロリーをとる</v>
      </c>
      <c r="C31" s="18"/>
      <c r="D31" s="18"/>
      <c r="E31" s="18"/>
    </row>
    <row r="32" spans="1:5" s="12" customFormat="1" ht="12">
      <c r="D32" s="18"/>
      <c r="E32" s="18"/>
    </row>
    <row r="33" spans="2:5" s="12" customFormat="1" ht="12">
      <c r="D33" s="18"/>
      <c r="E33" s="18"/>
    </row>
    <row r="34" spans="2:5" s="12" customFormat="1" ht="12">
      <c r="B34" s="17"/>
      <c r="C34" s="17"/>
      <c r="D34" s="17"/>
      <c r="E34" s="17"/>
    </row>
  </sheetData>
  <mergeCells count="2">
    <mergeCell ref="C5:K6"/>
    <mergeCell ref="B28:E29"/>
  </mergeCells>
  <phoneticPr fontId="2"/>
  <printOptions horizontalCentered="1"/>
  <pageMargins left="0.70866141732283472" right="0.70866141732283472" top="0.74803149606299213" bottom="0.74803149606299213" header="0.31496062992125984" footer="0.31496062992125984"/>
  <pageSetup paperSize="9" scale="98" firstPageNumber="13" orientation="portrait" useFirstPageNumber="1" horizontalDpi="300" verticalDpi="300" r:id="rId1"/>
  <headerFooter>
    <oddFooter>&amp;C&amp;A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743B4-92BC-4CF0-95C3-C1DD71E6B576}">
  <sheetPr>
    <tabColor theme="9"/>
  </sheetPr>
  <dimension ref="B2:K32"/>
  <sheetViews>
    <sheetView zoomScaleNormal="100" workbookViewId="0"/>
  </sheetViews>
  <sheetFormatPr defaultColWidth="9" defaultRowHeight="17.25"/>
  <cols>
    <col min="1" max="1" width="1.125" style="8" customWidth="1"/>
    <col min="2" max="2" width="5.25" style="8" customWidth="1"/>
    <col min="3" max="11" width="9" style="8"/>
    <col min="12" max="12" width="1.125" style="8" customWidth="1"/>
    <col min="13" max="16384" width="9" style="8"/>
  </cols>
  <sheetData>
    <row r="2" spans="2:11" ht="17.25" customHeight="1">
      <c r="B2" s="387" t="s">
        <v>106</v>
      </c>
      <c r="C2" s="387"/>
      <c r="D2" s="387"/>
      <c r="E2" s="387"/>
      <c r="F2" s="387"/>
      <c r="G2" s="387"/>
      <c r="H2" s="387"/>
      <c r="I2" s="387"/>
      <c r="J2" s="387"/>
      <c r="K2" s="387"/>
    </row>
    <row r="3" spans="2:11">
      <c r="B3" s="387"/>
      <c r="C3" s="387"/>
      <c r="D3" s="387"/>
      <c r="E3" s="387"/>
      <c r="F3" s="387"/>
      <c r="G3" s="387"/>
      <c r="H3" s="387"/>
      <c r="I3" s="387"/>
      <c r="J3" s="387"/>
      <c r="K3" s="387"/>
    </row>
    <row r="4" spans="2:11" s="22" customFormat="1">
      <c r="B4" s="40" t="s">
        <v>108</v>
      </c>
      <c r="D4" s="23"/>
      <c r="E4" s="23"/>
      <c r="F4" s="23"/>
      <c r="G4" s="23"/>
      <c r="H4" s="23"/>
      <c r="I4" s="23"/>
      <c r="J4" s="23"/>
      <c r="K4" s="23"/>
    </row>
    <row r="18" spans="2:11" s="22" customFormat="1">
      <c r="B18" s="40" t="s">
        <v>101</v>
      </c>
      <c r="D18" s="23"/>
      <c r="E18" s="23"/>
      <c r="F18" s="23"/>
      <c r="G18" s="23"/>
      <c r="H18" s="23"/>
      <c r="I18" s="23"/>
      <c r="J18" s="23"/>
      <c r="K18" s="23"/>
    </row>
    <row r="32" spans="2:11" s="22" customFormat="1">
      <c r="B32" s="40" t="s">
        <v>100</v>
      </c>
      <c r="D32" s="23"/>
      <c r="E32" s="23"/>
      <c r="F32" s="23"/>
      <c r="G32" s="23"/>
      <c r="H32" s="23"/>
      <c r="I32" s="23"/>
      <c r="J32" s="23"/>
      <c r="K32" s="23"/>
    </row>
  </sheetData>
  <mergeCells count="1">
    <mergeCell ref="B2:K3"/>
  </mergeCells>
  <phoneticPr fontId="2"/>
  <printOptions horizontalCentered="1"/>
  <pageMargins left="0.70866141732283472" right="0.70866141732283472" top="0.74803149606299213" bottom="0.74803149606299213" header="0.31496062992125984" footer="0.31496062992125984"/>
  <pageSetup paperSize="9" scale="98" firstPageNumber="13" orientation="portrait" useFirstPageNumber="1" horizontalDpi="300" verticalDpi="300" r:id="rId1"/>
  <headerFooter>
    <oddFooter>&amp;C&amp;A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11</vt:i4>
      </vt:variant>
    </vt:vector>
  </HeadingPairs>
  <TitlesOfParts>
    <vt:vector size="48" baseType="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統計表（コピペ）</vt:lpstr>
      <vt:lpstr>データ（Q1～Q12)</vt:lpstr>
      <vt:lpstr>データ（Q４)</vt:lpstr>
      <vt:lpstr>データ（居住地等別）（要確認）</vt:lpstr>
      <vt:lpstr>データ（Q4居住地等別）</vt:lpstr>
      <vt:lpstr>'13'!Print_Area</vt:lpstr>
      <vt:lpstr>'14'!Print_Area</vt:lpstr>
      <vt:lpstr>'18'!Print_Area</vt:lpstr>
      <vt:lpstr>'21'!Print_Area</vt:lpstr>
      <vt:lpstr>'23'!Print_Area</vt:lpstr>
      <vt:lpstr>'24'!Print_Area</vt:lpstr>
      <vt:lpstr>'26'!Print_Area</vt:lpstr>
      <vt:lpstr>'27'!Print_Area</vt:lpstr>
      <vt:lpstr>'30'!Print_Area</vt:lpstr>
      <vt:lpstr>'32'!Print_Area</vt:lpstr>
      <vt:lpstr>'34'!Print_Area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H12岩手県</dc:creator>
  <cp:lastModifiedBy>千葉 美保</cp:lastModifiedBy>
  <cp:lastPrinted>2026-06-25T01:25:20Z</cp:lastPrinted>
  <dcterms:created xsi:type="dcterms:W3CDTF">2003-05-11T03:20:25Z</dcterms:created>
  <dcterms:modified xsi:type="dcterms:W3CDTF">2026-07-13T04:45:06Z</dcterms:modified>
</cp:coreProperties>
</file>